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oai - KTN\2019\HĐND tinh\Hop bat thuong 9.2019\"/>
    </mc:Choice>
  </mc:AlternateContent>
  <bookViews>
    <workbookView xWindow="0" yWindow="0" windowWidth="19200" windowHeight="11490"/>
  </bookViews>
  <sheets>
    <sheet name="PLI" sheetId="25" r:id="rId1"/>
  </sheets>
  <externalReferences>
    <externalReference r:id="rId2"/>
    <externalReference r:id="rId3"/>
    <externalReference r:id="rId4"/>
    <externalReference r:id="rId5"/>
  </externalReferences>
  <definedNames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a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Goi8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PA3" hidden="1">{"'Sheet1'!$L$16"}</definedName>
    <definedName name="____Pl2" hidden="1">{"'Sheet1'!$L$16"}</definedName>
    <definedName name="____Tru21" hidden="1">{"'Sheet1'!$L$16"}</definedName>
    <definedName name="____tt3" hidden="1">{"'Sheet1'!$L$16"}</definedName>
    <definedName name="____TT31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an2" hidden="1">{"'Sheet1'!$L$16"}</definedName>
    <definedName name="___cep1" hidden="1">{"'Sheet1'!$L$16"}</definedName>
    <definedName name="___Coc39" hidden="1">{"'Sheet1'!$L$16"}</definedName>
    <definedName name="___Goi8" hidden="1">{"'Sheet1'!$L$16"}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an2" hidden="1">{"'Sheet1'!$L$16"}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250">#REF!</definedName>
    <definedName name="__btM300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ep1" hidden="1">{"'Sheet1'!$L$16"}</definedName>
    <definedName name="__Coc39" hidden="1">{"'Sheet1'!$L$16"}</definedName>
    <definedName name="__CON1">#REF!</definedName>
    <definedName name="__CON2">#REF!</definedName>
    <definedName name="__ct456789">IF(#REF!="","",#REF!*#REF!)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Goi8" hidden="1">{"'Sheet1'!$L$16"}</definedName>
    <definedName name="__gon4">#REF!</definedName>
    <definedName name="__h1" hidden="1">{"'Sheet1'!$L$16"}</definedName>
    <definedName name="__hom2">#REF!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ntlFixup" hidden="1">TRUE</definedName>
    <definedName name="__isc1">0.035</definedName>
    <definedName name="__isc2">0.02</definedName>
    <definedName name="__isc3">0.054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36" hidden="1">{"'Sheet1'!$L$16"}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 hidden="1">{"'Sheet1'!$L$16"}</definedName>
    <definedName name="__PA3" hidden="1">{"'Sheet1'!$L$16"}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PL1242">#REF!</definedName>
    <definedName name="__Pl2" hidden="1">{"'Sheet1'!$L$16"}</definedName>
    <definedName name="__sat10">#REF!</definedName>
    <definedName name="__sat14">#REF!</definedName>
    <definedName name="__sat16">#REF!</definedName>
    <definedName name="__sat20">#REF!</definedName>
    <definedName name="__sat8">#REF!</definedName>
    <definedName name="__sc1">#REF!</definedName>
    <definedName name="__SC2">#REF!</definedName>
    <definedName name="__sc3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sua20">#REF!</definedName>
    <definedName name="__sua30">#REF!</definedName>
    <definedName name="__TB1">#REF!</definedName>
    <definedName name="__TH1">#REF!</definedName>
    <definedName name="__TH2">#REF!</definedName>
    <definedName name="__TH3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ru21" hidden="1">{"'Sheet1'!$L$16"}</definedName>
    <definedName name="__tt3" hidden="1">{"'Sheet1'!$L$16"}</definedName>
    <definedName name="__TT31" hidden="1">{"'Sheet1'!$L$16"}</definedName>
    <definedName name="__vc1">#REF!</definedName>
    <definedName name="__vc2">#REF!</definedName>
    <definedName name="__vc3">#REF!</definedName>
    <definedName name="__VL100">#REF!</definedName>
    <definedName name="__vl2" hidden="1">{"'Sheet1'!$L$16"}</definedName>
    <definedName name="__VL250">#REF!</definedName>
    <definedName name="__xlfn.BAHTTEXT" hidden="1">#NAME?</definedName>
    <definedName name="_1">#N/A</definedName>
    <definedName name="_1000A01">#N/A</definedName>
    <definedName name="_2">#N/A</definedName>
    <definedName name="_40x4">5100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1" hidden="1">{"'Sheet1'!$L$16"}</definedName>
    <definedName name="_ba1" hidden="1">{#N/A,#N/A,FALSE,"Chi tiÆt"}</definedName>
    <definedName name="_ban2" hidden="1">{"'Sheet1'!$L$16"}</definedName>
    <definedName name="_boi1">#REF!</definedName>
    <definedName name="_boi2">#REF!</definedName>
    <definedName name="_boi3">#REF!</definedName>
    <definedName name="_boi4">#REF!</definedName>
    <definedName name="_BTM250">#REF!</definedName>
    <definedName name="_btM300">#REF!</definedName>
    <definedName name="_Builtin155" hidden="1">#N/A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ep1" hidden="1">{"'Sheet1'!$L$16"}</definedName>
    <definedName name="_Coc39" hidden="1">{"'Sheet1'!$L$16"}</definedName>
    <definedName name="_CON1">#REF!</definedName>
    <definedName name="_CON2">#REF!</definedName>
    <definedName name="_ct456789">IF(#REF!="","",#REF!*#REF!)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o1">#REF!</definedName>
    <definedName name="_dbu1">#REF!</definedName>
    <definedName name="_dbu2">#REF!</definedName>
    <definedName name="_ddn400">#REF!</definedName>
    <definedName name="_ddn600">#REF!</definedName>
    <definedName name="_Fill" hidden="1">#REF!</definedName>
    <definedName name="_Fill_1">"#REF!"</definedName>
    <definedName name="_xlnm._FilterDatabase" hidden="1">#REF!</definedName>
    <definedName name="_Goi8" hidden="1">{"'Sheet1'!$L$16"}</definedName>
    <definedName name="_gon4">#REF!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m190">#REF!</definedName>
    <definedName name="_km191">#REF!</definedName>
    <definedName name="_km192">#REF!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k2" hidden="1">{"'Sheet1'!$L$16"}</definedName>
    <definedName name="_M36" hidden="1">{"'Sheet1'!$L$16"}</definedName>
    <definedName name="_MAC12">#REF!</definedName>
    <definedName name="_MAC46">#REF!</definedName>
    <definedName name="_NET2">#REF!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hu3" hidden="1">{"'Sheet1'!$L$16"}</definedName>
    <definedName name="_PL1242">#REF!</definedName>
    <definedName name="_Pl2" hidden="1">{"'Sheet1'!$L$16"}</definedName>
    <definedName name="_PL3" hidden="1">#REF!</definedName>
    <definedName name="_sat10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C10">0.3456</definedName>
    <definedName name="_SOC8">0.2827</definedName>
    <definedName name="_Sort" hidden="1">#REF!</definedName>
    <definedName name="_Sort_1">"#REF!"</definedName>
    <definedName name="_Sta1">531.877</definedName>
    <definedName name="_Sta2">561.952</definedName>
    <definedName name="_Sta3">712.202</definedName>
    <definedName name="_Sta4">762.202</definedName>
    <definedName name="_T12" hidden="1">{"'Sheet1'!$L$16"}</definedName>
    <definedName name="_TH1">#REF!</definedName>
    <definedName name="_TH2">#REF!</definedName>
    <definedName name="_TH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u21" hidden="1">{"'Sheet1'!$L$16"}</definedName>
    <definedName name="_tt3" hidden="1">{"'Sheet1'!$L$16"}</definedName>
    <definedName name="_TT31" hidden="1">{"'Sheet1'!$L$16"}</definedName>
    <definedName name="_vc1">#REF!</definedName>
    <definedName name="_vc2">#REF!</definedName>
    <definedName name="_vc3">#REF!</definedName>
    <definedName name="_vl2" hidden="1">{"'Sheet1'!$L$16"}</definedName>
    <definedName name="a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6N2">#REF!</definedName>
    <definedName name="A6N3">#REF!</definedName>
    <definedName name="A70_">#REF!</definedName>
    <definedName name="A95_">#REF!</definedName>
    <definedName name="AA">#REF!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DADADD" hidden="1">{"'Sheet1'!$L$16"}</definedName>
    <definedName name="âdf">{"Book5","sæ quü.xls","Dù to¸n x©y dùng nhµ s¶n xuÊt.xls","Than.xls","TiÕn ®é s¶n xuÊt - Th¸ng 9.xls"}</definedName>
    <definedName name="All_Item">#REF!</definedName>
    <definedName name="ALPIN">#N/A</definedName>
    <definedName name="ALPJYOU">#N/A</definedName>
    <definedName name="ALPTOI">#N/A</definedName>
    <definedName name="anpha">#REF!</definedName>
    <definedName name="anscount" hidden="1">3</definedName>
    <definedName name="aqbnmjm" hidden="1">#REF!</definedName>
    <definedName name="AS2DocOpenMode" hidden="1">"AS2DocumentEdit"</definedName>
    <definedName name="asega">{"Thuxm2.xls","Sheet1"}</definedName>
    <definedName name="ATGT" hidden="1">{"'Sheet1'!$L$16"}</definedName>
    <definedName name="B.nuamat">7.25</definedName>
    <definedName name="b_240">#REF!</definedName>
    <definedName name="b_280">#REF!</definedName>
    <definedName name="b_320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chu">#REF!</definedName>
    <definedName name="banql" hidden="1">{"'Sheet1'!$L$16"}</definedName>
    <definedName name="BB">#REF!</definedName>
    <definedName name="bdd">1.5</definedName>
    <definedName name="bengam">#REF!</definedName>
    <definedName name="benuoc">#REF!</definedName>
    <definedName name="beta">#REF!</definedName>
    <definedName name="Bgiang" hidden="1">{"'Sheet1'!$L$16"}</definedName>
    <definedName name="blkh">#REF!</definedName>
    <definedName name="blkh1">#REF!</definedName>
    <definedName name="Bm">3.5</definedName>
    <definedName name="Bn">6.5</definedName>
    <definedName name="Book2">#REF!</definedName>
    <definedName name="BOQ">#REF!</definedName>
    <definedName name="bql" hidden="1">{#N/A,#N/A,FALSE,"Chi tiÆt"}</definedName>
    <definedName name="BT">#REF!</definedName>
    <definedName name="BTC">[1]NSĐP!$AA$14:$AA$240</definedName>
    <definedName name="btchiuaxitm300">#REF!</definedName>
    <definedName name="BTchiuaxm200">#REF!</definedName>
    <definedName name="btcocM400">#REF!</definedName>
    <definedName name="BTlotm100">#REF!</definedName>
    <definedName name="BU_CHENH_LECH_DZ0.4KV">#REF!</definedName>
    <definedName name="BU_CHENH_LECH_DZ22KV">#REF!</definedName>
    <definedName name="BU_CHENH_LECH_TBA">#REF!</definedName>
    <definedName name="Bulongma">8700</definedName>
    <definedName name="BVCISUMMARY">#REF!</definedName>
    <definedName name="BŸo_cŸo_täng_hìp_giŸ_trÙ_t_i_s_n_câ__Ùnh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a.1111">#REF!</definedName>
    <definedName name="ca.1111.th">#REF!</definedName>
    <definedName name="CACAU">298161</definedName>
    <definedName name="cao">#REF!</definedName>
    <definedName name="Cat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REC">#N/A</definedName>
    <definedName name="CATSYU">#N/A</definedName>
    <definedName name="catvang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num">#REF!</definedName>
    <definedName name="CDTK_tim">31.77</definedName>
    <definedName name="CH">#REF!</definedName>
    <definedName name="chitietbgiang2" hidden="1">{"'Sheet1'!$L$16"}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ung">66</definedName>
    <definedName name="CK">#REF!</definedName>
    <definedName name="CLECH_0.4">#REF!</definedName>
    <definedName name="CLVC3">0.1</definedName>
    <definedName name="CLVC35">#REF!</definedName>
    <definedName name="CLVCTB">#REF!</definedName>
    <definedName name="clvl">#REF!</definedName>
    <definedName name="cn">#REF!</definedName>
    <definedName name="CNC">#REF!</definedName>
    <definedName name="CND">#REF!</definedName>
    <definedName name="CNG">#REF!</definedName>
    <definedName name="Co">#REF!</definedName>
    <definedName name="co_cau_ktqd" hidden="1">#N/A</definedName>
    <definedName name="co_cau_ktqd_1">"#REF!"</definedName>
    <definedName name="coc">#REF!</definedName>
    <definedName name="Coc_60" hidden="1">{"'Sheet1'!$L$16"}</definedName>
    <definedName name="CoCauN" hidden="1">{"'Sheet1'!$L$16"}</definedName>
    <definedName name="cocbtct">#REF!</definedName>
    <definedName name="cocot">#REF!</definedName>
    <definedName name="cocott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">#REF!</definedName>
    <definedName name="cot7.5">#REF!</definedName>
    <definedName name="cot8.5">#REF!</definedName>
    <definedName name="Cotsatma">9726</definedName>
    <definedName name="Cotthepma">9726</definedName>
    <definedName name="cottron">#REF!</definedName>
    <definedName name="cotvuong">#REF!</definedName>
    <definedName name="COVER">#REF!</definedName>
    <definedName name="CP" hidden="1">#REF!</definedName>
    <definedName name="cpmtc">#REF!</definedName>
    <definedName name="cpnc">#REF!</definedName>
    <definedName name="cptt">#REF!</definedName>
    <definedName name="CPVC35">#REF!</definedName>
    <definedName name="CPVCDN">#REF!</definedName>
    <definedName name="cpvl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CT1" hidden="1">{"'Sheet1'!$L$16"}</definedName>
    <definedName name="ctiep">#REF!</definedName>
    <definedName name="CTIET">#REF!</definedName>
    <definedName name="CU_LY_VAN_CHUYEN_GIA_QUYEN">#REF!</definedName>
    <definedName name="CU_LY_VAN_CHUYEN_THU_CONG">#REF!</definedName>
    <definedName name="CURRENCY">#REF!</definedName>
    <definedName name="cx">#REF!</definedName>
    <definedName name="D_7101A_B">#REF!</definedName>
    <definedName name="da1x2">#REF!</definedName>
    <definedName name="dahoc">#REF!</definedName>
    <definedName name="dam">#REF!</definedName>
    <definedName name="danducsan">#REF!</definedName>
    <definedName name="dao">#REF!</definedName>
    <definedName name="dap">#REF!</definedName>
    <definedName name="DAT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ataFilter">[2]!DataFilter</definedName>
    <definedName name="DataSort">[2]!DataSort</definedName>
    <definedName name="DCL_22">12117600</definedName>
    <definedName name="DCL_35">25490000</definedName>
    <definedName name="DD">#REF!</definedName>
    <definedName name="dđ" hidden="1">{"'Sheet1'!$L$16"}</definedName>
    <definedName name="DDAY">#REF!</definedName>
    <definedName name="dddem">0.1</definedName>
    <definedName name="DDK">#REF!</definedName>
    <definedName name="den_bu">#REF!</definedName>
    <definedName name="denbu">#REF!</definedName>
    <definedName name="DenDK" hidden="1">{"'Sheet1'!$L$16"}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g" hidden="1">{"'Sheet1'!$L$16"}</definedName>
    <definedName name="DFSDF" hidden="1">{"'Sheet1'!$L$16"}</definedName>
    <definedName name="dfvssd" hidden="1">#REF!</definedName>
    <definedName name="dgbdII">#REF!</definedName>
    <definedName name="DGCTI592">#REF!</definedName>
    <definedName name="dgctp2" hidden="1">{"'Sheet1'!$L$16"}</definedName>
    <definedName name="DGNC">#REF!</definedName>
    <definedName name="dgqndn">#REF!</definedName>
    <definedName name="DGTV">#REF!</definedName>
    <definedName name="dgvl">#REF!</definedName>
    <definedName name="DGVT">#REF!</definedName>
    <definedName name="dhom">#REF!</definedName>
    <definedName name="dien">#REF!</definedName>
    <definedName name="dientichck">#REF!</definedName>
    <definedName name="dinh2">#REF!</definedName>
    <definedName name="Discount" hidden="1">#REF!</definedName>
    <definedName name="display_area_2" hidden="1">#REF!</definedName>
    <definedName name="DLCC">#REF!</definedName>
    <definedName name="DM">#REF!</definedName>
    <definedName name="dm56bxd">#REF!</definedName>
    <definedName name="DN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doc">0.03125</definedName>
    <definedName name="Document_array">{"Thuxm2.xls","Sheet1"}</definedName>
    <definedName name="DON_GIA_3282">#REF!</definedName>
    <definedName name="DON_GIA_3283">#REF!</definedName>
    <definedName name="DON_GIA_3285">#REF!</definedName>
    <definedName name="DON_GIA_VAN_CHUYEN_36">#REF!</definedName>
    <definedName name="dongia">#REF!</definedName>
    <definedName name="dotcong">1</definedName>
    <definedName name="drf" hidden="1">#REF!</definedName>
    <definedName name="ds" hidden="1">{#N/A,#N/A,FALSE,"Chi tiÆt"}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fsd" hidden="1">#REF!</definedName>
    <definedName name="dsh" hidden="1">#REF!</definedName>
    <definedName name="DSPK1p1nc">#REF!</definedName>
    <definedName name="DSPK1p1vl">#REF!</definedName>
    <definedName name="DSPK1pnc">#REF!</definedName>
    <definedName name="DSPK1pvl">#REF!</definedName>
    <definedName name="DSTD_Clear">[0]!f92F56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TOAN_CHI_TIET_CONG_TO">#REF!</definedName>
    <definedName name="DU_TOAN_CHI_TIET_DZ22KV">#REF!</definedName>
    <definedName name="DU_TOAN_CHI_TIET_KHO_BAI">#REF!</definedName>
    <definedName name="Duongnaco" hidden="1">{"'Sheet1'!$L$16"}</definedName>
    <definedName name="DuphongVKS">'[3]BANCO (2)'!$F$123</definedName>
    <definedName name="DutoanDongmo">#REF!</definedName>
    <definedName name="dvgfsgdsdg" hidden="1">#REF!</definedName>
    <definedName name="E.chandoc">8.875</definedName>
    <definedName name="E.PC">10.438</definedName>
    <definedName name="E.PVI">12</definedName>
    <definedName name="emb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f">#REF!</definedName>
    <definedName name="faasdf" hidden="1">#REF!</definedName>
    <definedName name="FACTOR">#REF!</definedName>
    <definedName name="FCode" hidden="1">#REF!</definedName>
    <definedName name="fdfsf" hidden="1">{#N/A,#N/A,FALSE,"Chi tiÆt"}</definedName>
    <definedName name="fff" hidden="1">{"'Sheet1'!$L$16"}</definedName>
    <definedName name="FI_12">4820</definedName>
    <definedName name="fsdfdsf" hidden="1">{"'Sheet1'!$L$16"}</definedName>
    <definedName name="g" hidden="1">{"'Sheet1'!$L$16"}</definedName>
    <definedName name="G_ME">#REF!</definedName>
    <definedName name="gach">#REF!</definedName>
    <definedName name="geo">#REF!</definedName>
    <definedName name="gfdgfd" hidden="1">{"'Sheet1'!$L$16"}</definedName>
    <definedName name="gg">#REF!</definedName>
    <definedName name="ghip">#REF!</definedName>
    <definedName name="gia">#REF!</definedName>
    <definedName name="Gia_CT">#REF!</definedName>
    <definedName name="GIA_CU_LY_VAN_CHUYEN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gl3p">#REF!</definedName>
    <definedName name="GoBack">[2]Sheet1!GoBack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ra" hidden="1">{"'Sheet1'!$L$16"}</definedName>
    <definedName name="Gtb">#REF!</definedName>
    <definedName name="gtbtt">#REF!</definedName>
    <definedName name="gtst">#REF!</definedName>
    <definedName name="GTXL">#REF!</definedName>
    <definedName name="Gxl">#REF!</definedName>
    <definedName name="gxltt">#REF!</definedName>
    <definedName name="h">#REF!</definedName>
    <definedName name="H_THUCHTHH">#REF!</definedName>
    <definedName name="H_THUCTT">#REF!</definedName>
    <definedName name="HCM">#REF!</definedName>
    <definedName name="Hdao">0.3</definedName>
    <definedName name="Hdap">5.2</definedName>
    <definedName name="HE_SO_KHO_KHAN_CANG_DAY">#REF!</definedName>
    <definedName name="Heä_soá_laép_xaø_H">1.7</definedName>
    <definedName name="heä_soá_sình_laày">#REF!</definedName>
    <definedName name="Heso">'[3]MT DPin (2)'!$BP$99</definedName>
    <definedName name="hh">#REF!</definedName>
    <definedName name="HHcat">#REF!</definedName>
    <definedName name="HHda">#REF!</definedName>
    <definedName name="HHTT">#REF!</definedName>
    <definedName name="HiddenRows" hidden="1">#REF!</definedName>
    <definedName name="hien">#REF!</definedName>
    <definedName name="Hinh_thuc">#REF!</definedName>
    <definedName name="HiÕu">#REF!</definedName>
    <definedName name="hoc">55000</definedName>
    <definedName name="HOME_MANP">#REF!</definedName>
    <definedName name="HOMEOFFICE_COST">#REF!</definedName>
    <definedName name="Hong" hidden="1">{"'Sheet1'!$L$16"}</definedName>
    <definedName name="hs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KK35">#REF!</definedName>
    <definedName name="HSLX">#REF!</definedName>
    <definedName name="HSLXH">1.7</definedName>
    <definedName name="HSLXP">#REF!</definedName>
    <definedName name="hsm">1.1289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ßm4">#REF!</definedName>
    <definedName name="hstb">#REF!</definedName>
    <definedName name="hstdtk">#REF!</definedName>
    <definedName name="hsthep">#REF!</definedName>
    <definedName name="HSVC1">#REF!</definedName>
    <definedName name="HSVC2">#REF!</definedName>
    <definedName name="HSVC3">#REF!</definedName>
    <definedName name="hsvl">#REF!</definedName>
    <definedName name="hsvl2">1</definedName>
    <definedName name="HT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rhrt" hidden="1">{"'Sheet1'!$L$16"}</definedName>
    <definedName name="HTVL">#REF!</definedName>
    <definedName name="hu" hidden="1">{"'Sheet1'!$L$16"}</definedName>
    <definedName name="HUU" hidden="1">{"'Sheet1'!$L$16"}</definedName>
    <definedName name="huy" hidden="1">{"'Sheet1'!$L$16"}</definedName>
    <definedName name="huynh" hidden="1">#REF!</definedName>
    <definedName name="I">#REF!</definedName>
    <definedName name="IDLAB_COST">#REF!</definedName>
    <definedName name="IND_LAB">#REF!</definedName>
    <definedName name="INDMANP">#REF!</definedName>
    <definedName name="j">#REF!</definedName>
    <definedName name="j356C8">#REF!</definedName>
    <definedName name="k">#REF!</definedName>
    <definedName name="k2b">#REF!</definedName>
    <definedName name="kcong">#REF!</definedName>
    <definedName name="KEHOACH2016">[4]NSĐP!$O$7:$O$184</definedName>
    <definedName name="kehoachTH">[4]NSĐP!$N$7:$N$184</definedName>
    <definedName name="KH.XSKT">#REF!:#REF!</definedName>
    <definedName name="KH_Chang">#REF!</definedName>
    <definedName name="khac">2</definedName>
    <definedName name="khla09" hidden="1">{"'Sheet1'!$L$16"}</definedName>
    <definedName name="KHOI_LUONG_DAT_DAO_DAP">#REF!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l_ME">#REF!</definedName>
    <definedName name="KLduonggiaods" hidden="1">{"'Sheet1'!$L$16"}</definedName>
    <definedName name="KLTHDN">#REF!</definedName>
    <definedName name="KLVANKHUON">#REF!</definedName>
    <definedName name="kp1ph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l">#REF!</definedName>
    <definedName name="L_mong">#REF!</definedName>
    <definedName name="L63x6">5800</definedName>
    <definedName name="lan">#REF!</definedName>
    <definedName name="langson" hidden="1">{"'Sheet1'!$L$16"}</definedName>
    <definedName name="lanhto">#REF!</definedName>
    <definedName name="LAP_DAT_TBA">#REF!</definedName>
    <definedName name="LBS_22">107800000</definedName>
    <definedName name="LIET_KE_VI_TRI_DZ0.4KV">#REF!</definedName>
    <definedName name="LIET_KE_VI_TRI_DZ22KV">#REF!</definedName>
    <definedName name="lk" hidden="1">#REF!</definedName>
    <definedName name="LK_hathe">#REF!</definedName>
    <definedName name="Lmk">#REF!</definedName>
    <definedName name="lntt">#REF!</definedName>
    <definedName name="Loai_TD">#REF!</definedName>
    <definedName name="m" hidden="1">{"'Sheet1'!$L$16"}</definedName>
    <definedName name="M0.4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VANKHUON">#REF!</definedName>
    <definedName name="MAVLTHDN">#REF!</definedName>
    <definedName name="Mba1p">#REF!</definedName>
    <definedName name="Mba3p">#REF!</definedName>
    <definedName name="Mbb3p">#REF!</definedName>
    <definedName name="mc">#REF!</definedName>
    <definedName name="MG_A">#REF!</definedName>
    <definedName name="MN">#REF!</definedName>
    <definedName name="mo" hidden="1">{"'Sheet1'!$L$16"}</definedName>
    <definedName name="moi" hidden="1">{"'Sheet1'!$L$16"}</definedName>
    <definedName name="mongbang">#REF!</definedName>
    <definedName name="mongdon">#REF!</definedName>
    <definedName name="mot" hidden="1">{"'Sheet1'!$L$16"}</definedName>
    <definedName name="Moùng">#REF!</definedName>
    <definedName name="MSCT">#REF!</definedName>
    <definedName name="mtcdg">#REF!</definedName>
    <definedName name="MTMAC12">#REF!</definedName>
    <definedName name="mtram">#REF!</definedName>
    <definedName name="myle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" hidden="1">{"'Sheet1'!$L$16"}</definedName>
    <definedName name="nc">#REF!</definedName>
    <definedName name="nc_btm10">#REF!</definedName>
    <definedName name="nc_btm100">#REF!</definedName>
    <definedName name="nc3p">#REF!</definedName>
    <definedName name="NCBD100">#REF!</definedName>
    <definedName name="NCBD200">#REF!</definedName>
    <definedName name="NCBD250">#REF!</definedName>
    <definedName name="NCCT3p">#REF!</definedName>
    <definedName name="ncdg">#REF!</definedName>
    <definedName name="NCKT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gu" hidden="1">{"'Sheet1'!$L$16"}</definedName>
    <definedName name="NH">#REF!</definedName>
    <definedName name="NHAÂN_COÂNG">[0]!cap</definedName>
    <definedName name="NHANH2_CG4" hidden="1">{"'Sheet1'!$L$16"}</definedName>
    <definedName name="nhn">#REF!</definedName>
    <definedName name="NHot">#REF!</definedName>
    <definedName name="nhu">#REF!</definedName>
    <definedName name="nhua">#REF!</definedName>
    <definedName name="nhuad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">#REF!</definedName>
    <definedName name="NSĐP.2016">[1]NSĐP!$M$14:$M$240</definedName>
    <definedName name="Number_of_Payments">MATCH(0.01,End_Bal,-1)+1</definedName>
    <definedName name="nx">#REF!</definedName>
    <definedName name="ophom">#REF!</definedName>
    <definedName name="OrderTable" hidden="1">#REF!</definedName>
    <definedName name="osc">#REF!</definedName>
    <definedName name="PA">#REF!</definedName>
    <definedName name="PAIII_" hidden="1">{"'Sheet1'!$L$16"}</definedName>
    <definedName name="panen">#REF!</definedName>
    <definedName name="PHAN_DIEN_DZ0.4KV">#REF!</definedName>
    <definedName name="PHAN_DIEN_TBA">#REF!</definedName>
    <definedName name="PHAN_MUA_SAM_DZ0.4KV">#REF!</definedName>
    <definedName name="phu_luc_vua">#REF!</definedName>
    <definedName name="PLKL">#REF!</definedName>
    <definedName name="PMS" hidden="1">{"'Sheet1'!$L$16"}</definedName>
    <definedName name="PRICE">#REF!</definedName>
    <definedName name="PRICE1">#REF!</definedName>
    <definedName name="_xlnm.Print_Area" localSheetId="0">PLI!$A$1:$CK$106</definedName>
    <definedName name="_xlnm.Print_Titles" localSheetId="0">PLI!$A:$B,PLI!$4:$10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dForm" hidden="1">#REF!</definedName>
    <definedName name="Product" hidden="1">#REF!</definedName>
    <definedName name="PROPOSAL">#REF!</definedName>
    <definedName name="pt">#REF!</definedName>
    <definedName name="PT_Duong">#REF!</definedName>
    <definedName name="ptdg">#REF!</definedName>
    <definedName name="PTDG_cau">#REF!</definedName>
    <definedName name="PtichDTL">[0]!Raûi_pheân_tre</definedName>
    <definedName name="PTNC">#REF!</definedName>
    <definedName name="pvd">#REF!</definedName>
    <definedName name="qtdm">#REF!</definedName>
    <definedName name="quoan" hidden="1">{"'Sheet1'!$L$16"}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CArea" hidden="1">#REF!</definedName>
    <definedName name="re" hidden="1">{"'Sheet1'!$L$16"}</definedName>
    <definedName name="_xlnm.Recorder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r">{"doi chieu doanh thhu.xls","sua 1 (4doan da).xls","KLDaMoCoi169.170000.xls"}</definedName>
    <definedName name="s">{"'Sheet1'!$L$16"}</definedName>
    <definedName name="S.dinh">640</definedName>
    <definedName name="san">#REF!</definedName>
    <definedName name="sand">#REF!</definedName>
    <definedName name="sas" hidden="1">{"'Sheet1'!$L$16"}</definedName>
    <definedName name="SCH">#REF!</definedName>
    <definedName name="sd1p">#REF!</definedName>
    <definedName name="sd3p">#REF!</definedName>
    <definedName name="SDA">[1]NSĐP!$C$14:$C$240</definedName>
    <definedName name="sdbv" hidden="1">{"'Sheet1'!$L$16"}</definedName>
    <definedName name="sdfsdfs" hidden="1">#REF!</definedName>
    <definedName name="SDMONG">#REF!</definedName>
    <definedName name="sencount" hidden="1">2</definedName>
    <definedName name="sfasf" hidden="1">#REF!</definedName>
    <definedName name="sho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i">#REF!</definedName>
    <definedName name="soichon12">#REF!</definedName>
    <definedName name="soichon24">#REF!</definedName>
    <definedName name="soichon46">#REF!</definedName>
    <definedName name="solieu">#REF!</definedName>
    <definedName name="SORT">#REF!</definedName>
    <definedName name="Sosanh2" hidden="1">{"'Sheet1'!$L$16"}</definedName>
    <definedName name="Spanner_Auto_File">"C:\My Documents\tinh cdo.x2a"</definedName>
    <definedName name="SPEC">#REF!</definedName>
    <definedName name="SpecialPrice" hidden="1">#REF!</definedName>
    <definedName name="SPECSUMMARY">#REF!</definedName>
    <definedName name="ss">#REF!</definedName>
    <definedName name="sss">#REF!</definedName>
    <definedName name="st1p">#REF!</definedName>
    <definedName name="st3p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">#REF!</definedName>
    <definedName name="sub">#REF!</definedName>
    <definedName name="SUMMARY">#REF!</definedName>
    <definedName name="sur">#REF!</definedName>
    <definedName name="T">#REF!</definedName>
    <definedName name="T.3" hidden="1">{"'Sheet1'!$L$16"}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æng_c_ng_suÊt_hiÖn_t_i">"THOP"</definedName>
    <definedName name="TAMTINH">#REF!</definedName>
    <definedName name="Tang">100</definedName>
    <definedName name="TaxTV">10%</definedName>
    <definedName name="TaxXL">5%</definedName>
    <definedName name="TBA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nc1p">#REF!</definedName>
    <definedName name="tdt">#REF!</definedName>
    <definedName name="tdtr2cnc">#REF!</definedName>
    <definedName name="tdtr2cvl">#REF!</definedName>
    <definedName name="tdvl1p">#REF!</definedName>
    <definedName name="tenck">#REF!</definedName>
    <definedName name="text">#REF!,#REF!,#REF!,#REF!,#REF!</definedName>
    <definedName name="tha" hidden="1">{"'Sheet1'!$L$16"}</definedName>
    <definedName name="thang">#REF!</definedName>
    <definedName name="thang10" hidden="1">{"'Sheet1'!$L$16"}</definedName>
    <definedName name="thanhtien">#REF!</definedName>
    <definedName name="THchon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ban">#REF!</definedName>
    <definedName name="thepgoc25_60">#REF!</definedName>
    <definedName name="thepgoc63_75">#REF!</definedName>
    <definedName name="thepgoc80_100">#REF!</definedName>
    <definedName name="thepma">10500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kp3">#REF!</definedName>
    <definedName name="THOP">"THOP"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t">#REF!</definedName>
    <definedName name="thu" hidden="1">{"'Sheet1'!$L$16"}</definedName>
    <definedName name="thue">6</definedName>
    <definedName name="thuy" hidden="1">{"'Sheet1'!$L$16"}</definedName>
    <definedName name="Tien">#REF!</definedName>
    <definedName name="TIENLUONG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nhtrang16">[4]NSĐP!$P$7:$P$184</definedName>
    <definedName name="tinhtrangTH">[4]NSĐP!$V$7:$V$184</definedName>
    <definedName name="TIT">#REF!</definedName>
    <definedName name="TITAN">#REF!</definedName>
    <definedName name="tk">#REF!</definedName>
    <definedName name="TKP">#REF!</definedName>
    <definedName name="TKYB">"TKYB"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bt">#REF!</definedName>
    <definedName name="tongcong">#REF!</definedName>
    <definedName name="tongdientich">#REF!</definedName>
    <definedName name="TONGDUTOAN">#REF!</definedName>
    <definedName name="tongthep">#REF!</definedName>
    <definedName name="tongthetich">#REF!</definedName>
    <definedName name="Tonmai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rang" hidden="1">{#N/A,#N/A,FALSE,"Chi tiÆt"}</definedName>
    <definedName name="trt">#REF!</definedName>
    <definedName name="TT.1">[1]NSĐP!$U$14:$U$240</definedName>
    <definedName name="TT.2">[1]NSĐP!$V$14:$V$240</definedName>
    <definedName name="TT_1P">#REF!</definedName>
    <definedName name="TT_3p">#REF!</definedName>
    <definedName name="TTDD1P">#REF!</definedName>
    <definedName name="TTDKKH">#REF!</definedName>
    <definedName name="tthi">#REF!</definedName>
    <definedName name="ttronmk">#REF!</definedName>
    <definedName name="ttttt" hidden="1">{"'Sheet1'!$L$16"}</definedName>
    <definedName name="TTTTTTTTT" hidden="1">{"'Sheet1'!$L$16"}</definedName>
    <definedName name="ttttttttttt" hidden="1">{"'Sheet1'!$L$16"}</definedName>
    <definedName name="tuyennhanh" hidden="1">{"'Sheet1'!$L$16"}</definedName>
    <definedName name="tv75nc">#REF!</definedName>
    <definedName name="tv75vl">#REF!</definedName>
    <definedName name="ty_le">#REF!</definedName>
    <definedName name="ty_le_BTN">#REF!</definedName>
    <definedName name="Ty_le1">#REF!</definedName>
    <definedName name="u" hidden="1">{"'Sheet1'!$L$16"}</definedName>
    <definedName name="ư" hidden="1">{"'Sheet1'!$L$16"}</definedName>
    <definedName name="upnoc">#REF!</definedName>
    <definedName name="uu">#REF!</definedName>
    <definedName name="v" hidden="1">{"'Sheet1'!$L$16"}</definedName>
    <definedName name="VAÄT_LIEÄU">"nhandongia"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RIINST">#REF!</definedName>
    <definedName name="VARIPURC">#REF!</definedName>
    <definedName name="vat">#REF!</definedName>
    <definedName name="VAT_LIEU_DEN_CHAN_CONG_TRINH">#REF!</definedName>
    <definedName name="VATM" hidden="1">{"'Sheet1'!$L$16"}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dc">#REF!</definedName>
    <definedName name="VCHT">#REF!</definedName>
    <definedName name="vcoto" hidden="1">{"'Sheet1'!$L$16"}</definedName>
    <definedName name="vct">#REF!</definedName>
    <definedName name="VCTT">#REF!</definedName>
    <definedName name="VCVBT1">#REF!</definedName>
    <definedName name="VCVBT2">#REF!</definedName>
    <definedName name="vd3p">#REF!</definedName>
    <definedName name="vdv" hidden="1">#N/A</definedName>
    <definedName name="vdv_1">"#REF!"</definedName>
    <definedName name="vgk">#REF!</definedName>
    <definedName name="vgt">#REF!</definedName>
    <definedName name="VH" hidden="1">{"'Sheet1'!$L$16"}</definedName>
    <definedName name="Viet" hidden="1">{"'Sheet1'!$L$16"}</definedName>
    <definedName name="vkcauthang">#REF!</definedName>
    <definedName name="vksan">#REF!</definedName>
    <definedName name="vl">#REF!</definedName>
    <definedName name="vl3p">#REF!</definedName>
    <definedName name="vlct" hidden="1">{"'Sheet1'!$L$16"}</definedName>
    <definedName name="VLCT3p">#REF!</definedName>
    <definedName name="vldg">#REF!</definedName>
    <definedName name="vldn400">#REF!</definedName>
    <definedName name="vldn600">#REF!</definedName>
    <definedName name="VLIEU">#REF!</definedName>
    <definedName name="VLM">#REF!</definedName>
    <definedName name="vltram">#REF!</definedName>
    <definedName name="vr3p">#REF!</definedName>
    <definedName name="W">#REF!</definedName>
    <definedName name="WIRE1">5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BCNCKT">5600</definedName>
    <definedName name="XCCT">0.5</definedName>
    <definedName name="xd0.6">#REF!</definedName>
    <definedName name="xd1.3">#REF!</definedName>
    <definedName name="xd1.5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mang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k0.6">#REF!</definedName>
    <definedName name="xk1.3">#REF!</definedName>
    <definedName name="xk1.5">#REF!</definedName>
    <definedName name="xld1.4">#REF!</definedName>
    <definedName name="xlk1.4">#REF!</definedName>
    <definedName name="xls" hidden="1">{"'Sheet1'!$L$16"}</definedName>
    <definedName name="xlttbninh" hidden="1">{"'Sheet1'!$L$16"}</definedName>
    <definedName name="XM">#REF!</definedName>
    <definedName name="xmcax">#REF!</definedName>
    <definedName name="xn">#REF!</definedName>
    <definedName name="XTKKTTC">7500</definedName>
    <definedName name="xx">#REF!</definedName>
    <definedName name="y">#REF!</definedName>
    <definedName name="z">#REF!</definedName>
    <definedName name="ZXD">#REF!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BX99" i="25" l="1"/>
  <c r="I18" i="25"/>
  <c r="M18" i="25"/>
  <c r="R18" i="25"/>
  <c r="N79" i="25"/>
  <c r="S79" i="25"/>
  <c r="R79" i="25"/>
  <c r="H14" i="25"/>
  <c r="H28" i="25"/>
  <c r="H29" i="25"/>
  <c r="H30" i="25"/>
  <c r="H31" i="25"/>
  <c r="H32" i="25"/>
  <c r="H33" i="25"/>
  <c r="H22" i="25"/>
  <c r="H34" i="25"/>
  <c r="H13" i="25"/>
  <c r="H39" i="25"/>
  <c r="H42" i="25"/>
  <c r="H38" i="25"/>
  <c r="H46" i="25"/>
  <c r="H49" i="25"/>
  <c r="H45" i="25"/>
  <c r="H53" i="25"/>
  <c r="H56" i="25"/>
  <c r="H59" i="25"/>
  <c r="H52" i="25"/>
  <c r="H64" i="25"/>
  <c r="H63" i="25"/>
  <c r="H70" i="25"/>
  <c r="H68" i="25"/>
  <c r="H71" i="25"/>
  <c r="H67" i="25"/>
  <c r="H74" i="25"/>
  <c r="H77" i="25"/>
  <c r="H76" i="25"/>
  <c r="H80" i="25"/>
  <c r="H81" i="25"/>
  <c r="H82" i="25"/>
  <c r="H83" i="25"/>
  <c r="H84" i="25"/>
  <c r="H88" i="25"/>
  <c r="H86" i="25"/>
  <c r="H85" i="25"/>
  <c r="H90" i="25"/>
  <c r="H95" i="25"/>
  <c r="H96" i="25"/>
  <c r="H93" i="25"/>
  <c r="H89" i="25"/>
  <c r="H12" i="25"/>
  <c r="H97" i="25"/>
  <c r="H11" i="25"/>
  <c r="I17" i="25"/>
  <c r="I14" i="25"/>
  <c r="I22" i="25"/>
  <c r="I34" i="25"/>
  <c r="I13" i="25"/>
  <c r="I39" i="25"/>
  <c r="I42" i="25"/>
  <c r="I38" i="25"/>
  <c r="I46" i="25"/>
  <c r="I49" i="25"/>
  <c r="I45" i="25"/>
  <c r="I53" i="25"/>
  <c r="I56" i="25"/>
  <c r="I59" i="25"/>
  <c r="I52" i="25"/>
  <c r="I64" i="25"/>
  <c r="I63" i="25"/>
  <c r="I68" i="25"/>
  <c r="I73" i="25"/>
  <c r="I71" i="25"/>
  <c r="I67" i="25"/>
  <c r="I77" i="25"/>
  <c r="I76" i="25"/>
  <c r="I80" i="25"/>
  <c r="I81" i="25"/>
  <c r="I82" i="25"/>
  <c r="I83" i="25"/>
  <c r="I86" i="25"/>
  <c r="I85" i="25"/>
  <c r="I90" i="25"/>
  <c r="I93" i="25"/>
  <c r="I89" i="25"/>
  <c r="I12" i="25"/>
  <c r="I97" i="25"/>
  <c r="I11" i="25"/>
  <c r="J17" i="25"/>
  <c r="J14" i="25"/>
  <c r="J22" i="25"/>
  <c r="J34" i="25"/>
  <c r="J13" i="25"/>
  <c r="J39" i="25"/>
  <c r="J42" i="25"/>
  <c r="J38" i="25"/>
  <c r="J46" i="25"/>
  <c r="J49" i="25"/>
  <c r="J45" i="25"/>
  <c r="J53" i="25"/>
  <c r="J56" i="25"/>
  <c r="J59" i="25"/>
  <c r="J52" i="25"/>
  <c r="J64" i="25"/>
  <c r="J63" i="25"/>
  <c r="J68" i="25"/>
  <c r="J73" i="25"/>
  <c r="J71" i="25"/>
  <c r="J67" i="25"/>
  <c r="J77" i="25"/>
  <c r="J76" i="25"/>
  <c r="J80" i="25"/>
  <c r="J81" i="25"/>
  <c r="J82" i="25"/>
  <c r="J83" i="25"/>
  <c r="J86" i="25"/>
  <c r="J85" i="25"/>
  <c r="J90" i="25"/>
  <c r="J93" i="25"/>
  <c r="J89" i="25"/>
  <c r="J12" i="25"/>
  <c r="J97" i="25"/>
  <c r="J11" i="25"/>
  <c r="K16" i="25"/>
  <c r="K18" i="25"/>
  <c r="K14" i="25"/>
  <c r="K27" i="25"/>
  <c r="K22" i="25"/>
  <c r="K34" i="25"/>
  <c r="K13" i="25"/>
  <c r="K39" i="25"/>
  <c r="K42" i="25"/>
  <c r="K38" i="25"/>
  <c r="K46" i="25"/>
  <c r="K49" i="25"/>
  <c r="K45" i="25"/>
  <c r="K53" i="25"/>
  <c r="K56" i="25"/>
  <c r="K59" i="25"/>
  <c r="K52" i="25"/>
  <c r="K64" i="25"/>
  <c r="K63" i="25"/>
  <c r="K68" i="25"/>
  <c r="K73" i="25"/>
  <c r="K71" i="25"/>
  <c r="K67" i="25"/>
  <c r="K77" i="25"/>
  <c r="K76" i="25"/>
  <c r="K80" i="25"/>
  <c r="K81" i="25"/>
  <c r="K82" i="25"/>
  <c r="K83" i="25"/>
  <c r="K86" i="25"/>
  <c r="K85" i="25"/>
  <c r="K90" i="25"/>
  <c r="K93" i="25"/>
  <c r="K89" i="25"/>
  <c r="K12" i="25"/>
  <c r="K97" i="25"/>
  <c r="K11" i="25"/>
  <c r="L16" i="25"/>
  <c r="L20" i="25"/>
  <c r="L21" i="25"/>
  <c r="L14" i="25"/>
  <c r="L27" i="25"/>
  <c r="L22" i="25"/>
  <c r="L34" i="25"/>
  <c r="L13" i="25"/>
  <c r="L39" i="25"/>
  <c r="L42" i="25"/>
  <c r="L38" i="25"/>
  <c r="L48" i="25"/>
  <c r="L46" i="25"/>
  <c r="L49" i="25"/>
  <c r="L45" i="25"/>
  <c r="L53" i="25"/>
  <c r="L56" i="25"/>
  <c r="L59" i="25"/>
  <c r="L52" i="25"/>
  <c r="L66" i="25"/>
  <c r="L64" i="25"/>
  <c r="L63" i="25"/>
  <c r="L68" i="25"/>
  <c r="L73" i="25"/>
  <c r="L71" i="25"/>
  <c r="L67" i="25"/>
  <c r="L77" i="25"/>
  <c r="L76" i="25"/>
  <c r="L80" i="25"/>
  <c r="L81" i="25"/>
  <c r="L82" i="25"/>
  <c r="L83" i="25"/>
  <c r="L86" i="25"/>
  <c r="L85" i="25"/>
  <c r="L92" i="25"/>
  <c r="L90" i="25"/>
  <c r="L93" i="25"/>
  <c r="L89" i="25"/>
  <c r="L12" i="25"/>
  <c r="L97" i="25"/>
  <c r="L11" i="25"/>
  <c r="N16" i="25"/>
  <c r="M16" i="25"/>
  <c r="M17" i="25"/>
  <c r="N19" i="25"/>
  <c r="M19" i="25"/>
  <c r="M20" i="25"/>
  <c r="M21" i="25"/>
  <c r="M14" i="25"/>
  <c r="M24" i="25"/>
  <c r="M25" i="25"/>
  <c r="N26" i="25"/>
  <c r="M26" i="25"/>
  <c r="M27" i="25"/>
  <c r="M28" i="25"/>
  <c r="M29" i="25"/>
  <c r="M30" i="25"/>
  <c r="M31" i="25"/>
  <c r="M32" i="25"/>
  <c r="M33" i="25"/>
  <c r="M22" i="25"/>
  <c r="M34" i="25"/>
  <c r="M13" i="25"/>
  <c r="N41" i="25"/>
  <c r="M41" i="25"/>
  <c r="M39" i="25"/>
  <c r="N44" i="25"/>
  <c r="M44" i="25"/>
  <c r="M42" i="25"/>
  <c r="M38" i="25"/>
  <c r="N48" i="25"/>
  <c r="M48" i="25"/>
  <c r="M46" i="25"/>
  <c r="M51" i="25"/>
  <c r="M49" i="25"/>
  <c r="M45" i="25"/>
  <c r="N55" i="25"/>
  <c r="M55" i="25"/>
  <c r="M53" i="25"/>
  <c r="N58" i="25"/>
  <c r="M58" i="25"/>
  <c r="M56" i="25"/>
  <c r="M59" i="25"/>
  <c r="M52" i="25"/>
  <c r="M61" i="25"/>
  <c r="N66" i="25"/>
  <c r="M66" i="25"/>
  <c r="M64" i="25"/>
  <c r="M63" i="25"/>
  <c r="N70" i="25"/>
  <c r="M70" i="25"/>
  <c r="M68" i="25"/>
  <c r="N75" i="25"/>
  <c r="M75" i="25"/>
  <c r="M71" i="25"/>
  <c r="M67" i="25"/>
  <c r="M74" i="25"/>
  <c r="M79" i="25"/>
  <c r="M77" i="25"/>
  <c r="M76" i="25"/>
  <c r="M80" i="25"/>
  <c r="M81" i="25"/>
  <c r="M82" i="25"/>
  <c r="M83" i="25"/>
  <c r="M84" i="25"/>
  <c r="N88" i="25"/>
  <c r="M88" i="25"/>
  <c r="M86" i="25"/>
  <c r="M85" i="25"/>
  <c r="M92" i="25"/>
  <c r="M90" i="25"/>
  <c r="M95" i="25"/>
  <c r="M96" i="25"/>
  <c r="M93" i="25"/>
  <c r="M89" i="25"/>
  <c r="M12" i="25"/>
  <c r="M98" i="25"/>
  <c r="M99" i="25"/>
  <c r="M97" i="25"/>
  <c r="M11" i="25"/>
  <c r="N17" i="25"/>
  <c r="N18" i="25"/>
  <c r="N20" i="25"/>
  <c r="N21" i="25"/>
  <c r="N14" i="25"/>
  <c r="N24" i="25"/>
  <c r="N28" i="25"/>
  <c r="N29" i="25"/>
  <c r="N30" i="25"/>
  <c r="N31" i="25"/>
  <c r="N32" i="25"/>
  <c r="N33" i="25"/>
  <c r="N22" i="25"/>
  <c r="N34" i="25"/>
  <c r="N13" i="25"/>
  <c r="N39" i="25"/>
  <c r="N42" i="25"/>
  <c r="N38" i="25"/>
  <c r="N46" i="25"/>
  <c r="N49" i="25"/>
  <c r="N45" i="25"/>
  <c r="N53" i="25"/>
  <c r="N56" i="25"/>
  <c r="N59" i="25"/>
  <c r="N52" i="25"/>
  <c r="N61" i="25"/>
  <c r="N64" i="25"/>
  <c r="N63" i="25"/>
  <c r="N68" i="25"/>
  <c r="N73" i="25"/>
  <c r="N71" i="25"/>
  <c r="N67" i="25"/>
  <c r="N77" i="25"/>
  <c r="N76" i="25"/>
  <c r="N80" i="25"/>
  <c r="N81" i="25"/>
  <c r="N82" i="25"/>
  <c r="N83" i="25"/>
  <c r="N84" i="25"/>
  <c r="N86" i="25"/>
  <c r="N85" i="25"/>
  <c r="N92" i="25"/>
  <c r="N90" i="25"/>
  <c r="N95" i="25"/>
  <c r="N96" i="25"/>
  <c r="N93" i="25"/>
  <c r="N89" i="25"/>
  <c r="N12" i="25"/>
  <c r="N97" i="25"/>
  <c r="N11" i="25"/>
  <c r="O16" i="25"/>
  <c r="O14" i="25"/>
  <c r="O22" i="25"/>
  <c r="O34" i="25"/>
  <c r="O13" i="25"/>
  <c r="O39" i="25"/>
  <c r="O42" i="25"/>
  <c r="O38" i="25"/>
  <c r="O46" i="25"/>
  <c r="O49" i="25"/>
  <c r="O45" i="25"/>
  <c r="O53" i="25"/>
  <c r="O56" i="25"/>
  <c r="O59" i="25"/>
  <c r="O52" i="25"/>
  <c r="O64" i="25"/>
  <c r="O63" i="25"/>
  <c r="O68" i="25"/>
  <c r="O73" i="25"/>
  <c r="O71" i="25"/>
  <c r="O67" i="25"/>
  <c r="O77" i="25"/>
  <c r="O76" i="25"/>
  <c r="O80" i="25"/>
  <c r="O81" i="25"/>
  <c r="O82" i="25"/>
  <c r="O83" i="25"/>
  <c r="O86" i="25"/>
  <c r="O85" i="25"/>
  <c r="O90" i="25"/>
  <c r="O93" i="25"/>
  <c r="O89" i="25"/>
  <c r="O12" i="25"/>
  <c r="O99" i="25"/>
  <c r="O97" i="25"/>
  <c r="O11" i="25"/>
  <c r="P14" i="25"/>
  <c r="P22" i="25"/>
  <c r="P34" i="25"/>
  <c r="P13" i="25"/>
  <c r="P39" i="25"/>
  <c r="P42" i="25"/>
  <c r="P38" i="25"/>
  <c r="P46" i="25"/>
  <c r="P49" i="25"/>
  <c r="P45" i="25"/>
  <c r="P53" i="25"/>
  <c r="P56" i="25"/>
  <c r="P59" i="25"/>
  <c r="P52" i="25"/>
  <c r="P64" i="25"/>
  <c r="P63" i="25"/>
  <c r="P68" i="25"/>
  <c r="P73" i="25"/>
  <c r="P71" i="25"/>
  <c r="P67" i="25"/>
  <c r="P77" i="25"/>
  <c r="P76" i="25"/>
  <c r="P80" i="25"/>
  <c r="P81" i="25"/>
  <c r="P82" i="25"/>
  <c r="P83" i="25"/>
  <c r="P86" i="25"/>
  <c r="P85" i="25"/>
  <c r="P90" i="25"/>
  <c r="P93" i="25"/>
  <c r="P89" i="25"/>
  <c r="P12" i="25"/>
  <c r="P99" i="25"/>
  <c r="P98" i="25"/>
  <c r="P97" i="25"/>
  <c r="P11" i="25"/>
  <c r="Q14" i="25"/>
  <c r="Q22" i="25"/>
  <c r="Q34" i="25"/>
  <c r="Q13" i="25"/>
  <c r="Q39" i="25"/>
  <c r="Q42" i="25"/>
  <c r="Q38" i="25"/>
  <c r="Q46" i="25"/>
  <c r="Q49" i="25"/>
  <c r="Q45" i="25"/>
  <c r="Q53" i="25"/>
  <c r="Q56" i="25"/>
  <c r="Q59" i="25"/>
  <c r="Q52" i="25"/>
  <c r="Q64" i="25"/>
  <c r="Q63" i="25"/>
  <c r="Q68" i="25"/>
  <c r="Q71" i="25"/>
  <c r="Q67" i="25"/>
  <c r="Q77" i="25"/>
  <c r="Q76" i="25"/>
  <c r="Q86" i="25"/>
  <c r="Q85" i="25"/>
  <c r="Q90" i="25"/>
  <c r="Q93" i="25"/>
  <c r="Q89" i="25"/>
  <c r="Q12" i="25"/>
  <c r="Q97" i="25"/>
  <c r="Q11" i="25"/>
  <c r="R78" i="25"/>
  <c r="R77" i="25"/>
  <c r="R76" i="25"/>
  <c r="R16" i="25"/>
  <c r="R17" i="25"/>
  <c r="R19" i="25"/>
  <c r="R20" i="25"/>
  <c r="R21" i="25"/>
  <c r="R14" i="25"/>
  <c r="R23" i="25"/>
  <c r="R24" i="25"/>
  <c r="R25" i="25"/>
  <c r="R26" i="25"/>
  <c r="R27" i="25"/>
  <c r="R28" i="25"/>
  <c r="R29" i="25"/>
  <c r="R30" i="25"/>
  <c r="R31" i="25"/>
  <c r="R32" i="25"/>
  <c r="R33" i="25"/>
  <c r="R22" i="25"/>
  <c r="R35" i="25"/>
  <c r="R36" i="25"/>
  <c r="R34" i="25"/>
  <c r="R13" i="25"/>
  <c r="R41" i="25"/>
  <c r="R39" i="25"/>
  <c r="R43" i="25"/>
  <c r="R44" i="25"/>
  <c r="R42" i="25"/>
  <c r="R38" i="25"/>
  <c r="R48" i="25"/>
  <c r="R46" i="25"/>
  <c r="R50" i="25"/>
  <c r="R51" i="25"/>
  <c r="R49" i="25"/>
  <c r="R45" i="25"/>
  <c r="R55" i="25"/>
  <c r="R53" i="25"/>
  <c r="R57" i="25"/>
  <c r="R58" i="25"/>
  <c r="R56" i="25"/>
  <c r="R60" i="25"/>
  <c r="R59" i="25"/>
  <c r="R52" i="25"/>
  <c r="R65" i="25"/>
  <c r="R66" i="25"/>
  <c r="R64" i="25"/>
  <c r="R63" i="25"/>
  <c r="R37" i="25"/>
  <c r="R61" i="25"/>
  <c r="R70" i="25"/>
  <c r="R68" i="25"/>
  <c r="R72" i="25"/>
  <c r="R73" i="25"/>
  <c r="R75" i="25"/>
  <c r="R71" i="25"/>
  <c r="R67" i="25"/>
  <c r="R74" i="25"/>
  <c r="R80" i="25"/>
  <c r="R81" i="25"/>
  <c r="R82" i="25"/>
  <c r="R83" i="25"/>
  <c r="R84" i="25"/>
  <c r="R88" i="25"/>
  <c r="R86" i="25"/>
  <c r="R85" i="25"/>
  <c r="R92" i="25"/>
  <c r="R90" i="25"/>
  <c r="R95" i="25"/>
  <c r="R96" i="25"/>
  <c r="R93" i="25"/>
  <c r="R89" i="25"/>
  <c r="R12" i="25"/>
  <c r="R98" i="25"/>
  <c r="R99" i="25"/>
  <c r="R97" i="25"/>
  <c r="R11" i="25"/>
  <c r="S16" i="25"/>
  <c r="S17" i="25"/>
  <c r="S18" i="25"/>
  <c r="S19" i="25"/>
  <c r="S20" i="25"/>
  <c r="S21" i="25"/>
  <c r="S14" i="25"/>
  <c r="S23" i="25"/>
  <c r="S24" i="25"/>
  <c r="S25" i="25"/>
  <c r="S26" i="25"/>
  <c r="S27" i="25"/>
  <c r="S28" i="25"/>
  <c r="S29" i="25"/>
  <c r="S30" i="25"/>
  <c r="S31" i="25"/>
  <c r="S32" i="25"/>
  <c r="S33" i="25"/>
  <c r="S22" i="25"/>
  <c r="S35" i="25"/>
  <c r="S36" i="25"/>
  <c r="S34" i="25"/>
  <c r="S13" i="25"/>
  <c r="S41" i="25"/>
  <c r="S39" i="25"/>
  <c r="S43" i="25"/>
  <c r="S44" i="25"/>
  <c r="S42" i="25"/>
  <c r="S38" i="25"/>
  <c r="S48" i="25"/>
  <c r="S46" i="25"/>
  <c r="S50" i="25"/>
  <c r="S51" i="25"/>
  <c r="S49" i="25"/>
  <c r="S45" i="25"/>
  <c r="S55" i="25"/>
  <c r="S53" i="25"/>
  <c r="S57" i="25"/>
  <c r="S58" i="25"/>
  <c r="S56" i="25"/>
  <c r="S60" i="25"/>
  <c r="S62" i="25"/>
  <c r="S59" i="25"/>
  <c r="S52" i="25"/>
  <c r="S37" i="25"/>
  <c r="S61" i="25"/>
  <c r="S65" i="25"/>
  <c r="S66" i="25"/>
  <c r="S64" i="25"/>
  <c r="S63" i="25"/>
  <c r="S70" i="25"/>
  <c r="S68" i="25"/>
  <c r="S72" i="25"/>
  <c r="S73" i="25"/>
  <c r="S75" i="25"/>
  <c r="S71" i="25"/>
  <c r="S67" i="25"/>
  <c r="S74" i="25"/>
  <c r="S78" i="25"/>
  <c r="S77" i="25"/>
  <c r="S76" i="25"/>
  <c r="S80" i="25"/>
  <c r="S81" i="25"/>
  <c r="S82" i="25"/>
  <c r="S83" i="25"/>
  <c r="S84" i="25"/>
  <c r="S88" i="25"/>
  <c r="S86" i="25"/>
  <c r="S85" i="25"/>
  <c r="S92" i="25"/>
  <c r="S90" i="25"/>
  <c r="S95" i="25"/>
  <c r="S96" i="25"/>
  <c r="S93" i="25"/>
  <c r="S89" i="25"/>
  <c r="S12" i="25"/>
  <c r="S97" i="25"/>
  <c r="S11" i="25"/>
  <c r="T16" i="25"/>
  <c r="T17" i="25"/>
  <c r="T18" i="25"/>
  <c r="T19" i="25"/>
  <c r="T20" i="25"/>
  <c r="T21" i="25"/>
  <c r="T14" i="25"/>
  <c r="T23" i="25"/>
  <c r="T24" i="25"/>
  <c r="T25" i="25"/>
  <c r="T26" i="25"/>
  <c r="T27" i="25"/>
  <c r="T28" i="25"/>
  <c r="T29" i="25"/>
  <c r="T30" i="25"/>
  <c r="T31" i="25"/>
  <c r="T32" i="25"/>
  <c r="T33" i="25"/>
  <c r="T22" i="25"/>
  <c r="T35" i="25"/>
  <c r="T36" i="25"/>
  <c r="T34" i="25"/>
  <c r="T13" i="25"/>
  <c r="T41" i="25"/>
  <c r="T39" i="25"/>
  <c r="T43" i="25"/>
  <c r="T44" i="25"/>
  <c r="T42" i="25"/>
  <c r="T38" i="25"/>
  <c r="T48" i="25"/>
  <c r="T46" i="25"/>
  <c r="T50" i="25"/>
  <c r="T51" i="25"/>
  <c r="T49" i="25"/>
  <c r="T45" i="25"/>
  <c r="T55" i="25"/>
  <c r="T53" i="25"/>
  <c r="T57" i="25"/>
  <c r="T58" i="25"/>
  <c r="T56" i="25"/>
  <c r="T60" i="25"/>
  <c r="T62" i="25"/>
  <c r="T59" i="25"/>
  <c r="T52" i="25"/>
  <c r="T37" i="25"/>
  <c r="T61" i="25"/>
  <c r="T65" i="25"/>
  <c r="T66" i="25"/>
  <c r="T64" i="25"/>
  <c r="T63" i="25"/>
  <c r="T70" i="25"/>
  <c r="T68" i="25"/>
  <c r="T72" i="25"/>
  <c r="T73" i="25"/>
  <c r="T75" i="25"/>
  <c r="T71" i="25"/>
  <c r="T67" i="25"/>
  <c r="T74" i="25"/>
  <c r="T78" i="25"/>
  <c r="T79" i="25"/>
  <c r="T77" i="25"/>
  <c r="T76" i="25"/>
  <c r="T80" i="25"/>
  <c r="T81" i="25"/>
  <c r="T82" i="25"/>
  <c r="T83" i="25"/>
  <c r="T84" i="25"/>
  <c r="T88" i="25"/>
  <c r="T86" i="25"/>
  <c r="T85" i="25"/>
  <c r="T92" i="25"/>
  <c r="T90" i="25"/>
  <c r="T95" i="25"/>
  <c r="T96" i="25"/>
  <c r="T93" i="25"/>
  <c r="T89" i="25"/>
  <c r="T12" i="25"/>
  <c r="T99" i="25"/>
  <c r="T97" i="25"/>
  <c r="T11" i="25"/>
  <c r="U16" i="25"/>
  <c r="U17" i="25"/>
  <c r="U18" i="25"/>
  <c r="U19" i="25"/>
  <c r="U20" i="25"/>
  <c r="U21" i="25"/>
  <c r="U14" i="25"/>
  <c r="U23" i="25"/>
  <c r="U24" i="25"/>
  <c r="U25" i="25"/>
  <c r="U26" i="25"/>
  <c r="U27" i="25"/>
  <c r="U28" i="25"/>
  <c r="U29" i="25"/>
  <c r="U30" i="25"/>
  <c r="U31" i="25"/>
  <c r="U32" i="25"/>
  <c r="U33" i="25"/>
  <c r="U22" i="25"/>
  <c r="U35" i="25"/>
  <c r="U36" i="25"/>
  <c r="U34" i="25"/>
  <c r="U13" i="25"/>
  <c r="U41" i="25"/>
  <c r="U39" i="25"/>
  <c r="U43" i="25"/>
  <c r="U44" i="25"/>
  <c r="U42" i="25"/>
  <c r="U38" i="25"/>
  <c r="U48" i="25"/>
  <c r="U46" i="25"/>
  <c r="U50" i="25"/>
  <c r="U51" i="25"/>
  <c r="U49" i="25"/>
  <c r="U45" i="25"/>
  <c r="U55" i="25"/>
  <c r="U53" i="25"/>
  <c r="U57" i="25"/>
  <c r="U58" i="25"/>
  <c r="U56" i="25"/>
  <c r="U60" i="25"/>
  <c r="U62" i="25"/>
  <c r="U59" i="25"/>
  <c r="U52" i="25"/>
  <c r="U37" i="25"/>
  <c r="U61" i="25"/>
  <c r="U65" i="25"/>
  <c r="U66" i="25"/>
  <c r="U64" i="25"/>
  <c r="U63" i="25"/>
  <c r="U70" i="25"/>
  <c r="U68" i="25"/>
  <c r="U72" i="25"/>
  <c r="U73" i="25"/>
  <c r="U75" i="25"/>
  <c r="U71" i="25"/>
  <c r="U67" i="25"/>
  <c r="U74" i="25"/>
  <c r="U78" i="25"/>
  <c r="U79" i="25"/>
  <c r="U77" i="25"/>
  <c r="U76" i="25"/>
  <c r="U80" i="25"/>
  <c r="U81" i="25"/>
  <c r="U82" i="25"/>
  <c r="U83" i="25"/>
  <c r="U84" i="25"/>
  <c r="U88" i="25"/>
  <c r="U86" i="25"/>
  <c r="U85" i="25"/>
  <c r="U92" i="25"/>
  <c r="U90" i="25"/>
  <c r="U95" i="25"/>
  <c r="U96" i="25"/>
  <c r="U93" i="25"/>
  <c r="U89" i="25"/>
  <c r="U12" i="25"/>
  <c r="U98" i="25"/>
  <c r="U99" i="25"/>
  <c r="U97" i="25"/>
  <c r="U11" i="25"/>
  <c r="W21" i="25"/>
  <c r="V21" i="25"/>
  <c r="V14" i="25"/>
  <c r="V22" i="25"/>
  <c r="V34" i="25"/>
  <c r="V13" i="25"/>
  <c r="V39" i="25"/>
  <c r="V42" i="25"/>
  <c r="V38" i="25"/>
  <c r="V46" i="25"/>
  <c r="V49" i="25"/>
  <c r="V45" i="25"/>
  <c r="V53" i="25"/>
  <c r="V56" i="25"/>
  <c r="V59" i="25"/>
  <c r="V52" i="25"/>
  <c r="V66" i="25"/>
  <c r="V64" i="25"/>
  <c r="V63" i="25"/>
  <c r="V68" i="25"/>
  <c r="V73" i="25"/>
  <c r="V71" i="25"/>
  <c r="V67" i="25"/>
  <c r="V77" i="25"/>
  <c r="V76" i="25"/>
  <c r="V80" i="25"/>
  <c r="V81" i="25"/>
  <c r="V82" i="25"/>
  <c r="V83" i="25"/>
  <c r="V86" i="25"/>
  <c r="V85" i="25"/>
  <c r="V90" i="25"/>
  <c r="V93" i="25"/>
  <c r="V89" i="25"/>
  <c r="V12" i="25"/>
  <c r="V97" i="25"/>
  <c r="V11" i="25"/>
  <c r="W20" i="25"/>
  <c r="W14" i="25"/>
  <c r="W26" i="25"/>
  <c r="W28" i="25"/>
  <c r="W29" i="25"/>
  <c r="W30" i="25"/>
  <c r="W31" i="25"/>
  <c r="W32" i="25"/>
  <c r="W33" i="25"/>
  <c r="W22" i="25"/>
  <c r="W34" i="25"/>
  <c r="W13" i="25"/>
  <c r="W41" i="25"/>
  <c r="W39" i="25"/>
  <c r="W44" i="25"/>
  <c r="W42" i="25"/>
  <c r="W38" i="25"/>
  <c r="W46" i="25"/>
  <c r="W51" i="25"/>
  <c r="W49" i="25"/>
  <c r="W45" i="25"/>
  <c r="W53" i="25"/>
  <c r="W56" i="25"/>
  <c r="W59" i="25"/>
  <c r="W52" i="25"/>
  <c r="W64" i="25"/>
  <c r="W63" i="25"/>
  <c r="W68" i="25"/>
  <c r="W73" i="25"/>
  <c r="W71" i="25"/>
  <c r="W67" i="25"/>
  <c r="W79" i="25"/>
  <c r="W77" i="25"/>
  <c r="W76" i="25"/>
  <c r="W80" i="25"/>
  <c r="W81" i="25"/>
  <c r="W82" i="25"/>
  <c r="W83" i="25"/>
  <c r="W88" i="25"/>
  <c r="W86" i="25"/>
  <c r="W85" i="25"/>
  <c r="W90" i="25"/>
  <c r="W95" i="25"/>
  <c r="W96" i="25"/>
  <c r="W93" i="25"/>
  <c r="W89" i="25"/>
  <c r="W12" i="25"/>
  <c r="W97" i="25"/>
  <c r="W11" i="25"/>
  <c r="X14" i="25"/>
  <c r="X22" i="25"/>
  <c r="X34" i="25"/>
  <c r="X13" i="25"/>
  <c r="X39" i="25"/>
  <c r="X42" i="25"/>
  <c r="X38" i="25"/>
  <c r="X46" i="25"/>
  <c r="X49" i="25"/>
  <c r="X45" i="25"/>
  <c r="X53" i="25"/>
  <c r="X56" i="25"/>
  <c r="X59" i="25"/>
  <c r="X52" i="25"/>
  <c r="X64" i="25"/>
  <c r="X63" i="25"/>
  <c r="X68" i="25"/>
  <c r="X73" i="25"/>
  <c r="X71" i="25"/>
  <c r="X67" i="25"/>
  <c r="X77" i="25"/>
  <c r="X76" i="25"/>
  <c r="X80" i="25"/>
  <c r="X81" i="25"/>
  <c r="X82" i="25"/>
  <c r="X83" i="25"/>
  <c r="X86" i="25"/>
  <c r="X85" i="25"/>
  <c r="X90" i="25"/>
  <c r="X93" i="25"/>
  <c r="X89" i="25"/>
  <c r="X12" i="25"/>
  <c r="X97" i="25"/>
  <c r="X11" i="25"/>
  <c r="Y14" i="25"/>
  <c r="Y22" i="25"/>
  <c r="Y34" i="25"/>
  <c r="Y13" i="25"/>
  <c r="Y39" i="25"/>
  <c r="Y42" i="25"/>
  <c r="Y38" i="25"/>
  <c r="Y46" i="25"/>
  <c r="Y49" i="25"/>
  <c r="Y45" i="25"/>
  <c r="Y53" i="25"/>
  <c r="Y56" i="25"/>
  <c r="Y59" i="25"/>
  <c r="Y52" i="25"/>
  <c r="Y64" i="25"/>
  <c r="Y63" i="25"/>
  <c r="Y68" i="25"/>
  <c r="Y73" i="25"/>
  <c r="Y71" i="25"/>
  <c r="Y67" i="25"/>
  <c r="Y77" i="25"/>
  <c r="Y76" i="25"/>
  <c r="Y80" i="25"/>
  <c r="Y81" i="25"/>
  <c r="Y82" i="25"/>
  <c r="Y83" i="25"/>
  <c r="Y86" i="25"/>
  <c r="Y85" i="25"/>
  <c r="Y90" i="25"/>
  <c r="Y93" i="25"/>
  <c r="Y89" i="25"/>
  <c r="Y12" i="25"/>
  <c r="Y97" i="25"/>
  <c r="Y11" i="25"/>
  <c r="AA21" i="25"/>
  <c r="Z21" i="25"/>
  <c r="Z14" i="25"/>
  <c r="Z22" i="25"/>
  <c r="Z34" i="25"/>
  <c r="Z13" i="25"/>
  <c r="Z39" i="25"/>
  <c r="Z42" i="25"/>
  <c r="Z38" i="25"/>
  <c r="Z46" i="25"/>
  <c r="Z49" i="25"/>
  <c r="Z45" i="25"/>
  <c r="Z53" i="25"/>
  <c r="Z56" i="25"/>
  <c r="Z59" i="25"/>
  <c r="Z52" i="25"/>
  <c r="Z64" i="25"/>
  <c r="Z63" i="25"/>
  <c r="Z68" i="25"/>
  <c r="Z73" i="25"/>
  <c r="Z71" i="25"/>
  <c r="Z67" i="25"/>
  <c r="Z77" i="25"/>
  <c r="Z76" i="25"/>
  <c r="Z80" i="25"/>
  <c r="Z81" i="25"/>
  <c r="Z82" i="25"/>
  <c r="Z83" i="25"/>
  <c r="Z86" i="25"/>
  <c r="Z85" i="25"/>
  <c r="Z90" i="25"/>
  <c r="Z93" i="25"/>
  <c r="Z89" i="25"/>
  <c r="Z12" i="25"/>
  <c r="Z97" i="25"/>
  <c r="Z11" i="25"/>
  <c r="AA20" i="25"/>
  <c r="AA14" i="25"/>
  <c r="AA26" i="25"/>
  <c r="AA28" i="25"/>
  <c r="AA29" i="25"/>
  <c r="AA30" i="25"/>
  <c r="AA31" i="25"/>
  <c r="AA32" i="25"/>
  <c r="AA33" i="25"/>
  <c r="AA22" i="25"/>
  <c r="AA34" i="25"/>
  <c r="AA13" i="25"/>
  <c r="AA41" i="25"/>
  <c r="AA39" i="25"/>
  <c r="AA44" i="25"/>
  <c r="AA42" i="25"/>
  <c r="AA38" i="25"/>
  <c r="AA46" i="25"/>
  <c r="AA51" i="25"/>
  <c r="AA49" i="25"/>
  <c r="AA45" i="25"/>
  <c r="AA55" i="25"/>
  <c r="AA53" i="25"/>
  <c r="AA56" i="25"/>
  <c r="AA59" i="25"/>
  <c r="AA52" i="25"/>
  <c r="AA64" i="25"/>
  <c r="AA63" i="25"/>
  <c r="AA68" i="25"/>
  <c r="AA73" i="25"/>
  <c r="AA71" i="25"/>
  <c r="AA67" i="25"/>
  <c r="AA79" i="25"/>
  <c r="AA77" i="25"/>
  <c r="AA76" i="25"/>
  <c r="AA80" i="25"/>
  <c r="AA81" i="25"/>
  <c r="AA82" i="25"/>
  <c r="AA83" i="25"/>
  <c r="AA88" i="25"/>
  <c r="AA86" i="25"/>
  <c r="AA85" i="25"/>
  <c r="AA90" i="25"/>
  <c r="AA95" i="25"/>
  <c r="AA96" i="25"/>
  <c r="AA93" i="25"/>
  <c r="AA89" i="25"/>
  <c r="AA12" i="25"/>
  <c r="AA97" i="25"/>
  <c r="AA11" i="25"/>
  <c r="AB14" i="25"/>
  <c r="AB22" i="25"/>
  <c r="AB34" i="25"/>
  <c r="AB13" i="25"/>
  <c r="AB39" i="25"/>
  <c r="AB42" i="25"/>
  <c r="AB38" i="25"/>
  <c r="AB46" i="25"/>
  <c r="AB49" i="25"/>
  <c r="AB45" i="25"/>
  <c r="AB53" i="25"/>
  <c r="AB56" i="25"/>
  <c r="AB59" i="25"/>
  <c r="AB52" i="25"/>
  <c r="AB64" i="25"/>
  <c r="AB63" i="25"/>
  <c r="AB68" i="25"/>
  <c r="AB73" i="25"/>
  <c r="AB71" i="25"/>
  <c r="AB67" i="25"/>
  <c r="AB77" i="25"/>
  <c r="AB76" i="25"/>
  <c r="AB80" i="25"/>
  <c r="AB81" i="25"/>
  <c r="AB82" i="25"/>
  <c r="AB83" i="25"/>
  <c r="AB86" i="25"/>
  <c r="AB85" i="25"/>
  <c r="AB90" i="25"/>
  <c r="AB93" i="25"/>
  <c r="AB89" i="25"/>
  <c r="AB12" i="25"/>
  <c r="AB97" i="25"/>
  <c r="AB11" i="25"/>
  <c r="AC14" i="25"/>
  <c r="AC22" i="25"/>
  <c r="AC34" i="25"/>
  <c r="AC13" i="25"/>
  <c r="AC39" i="25"/>
  <c r="AC42" i="25"/>
  <c r="AC38" i="25"/>
  <c r="AC46" i="25"/>
  <c r="AC49" i="25"/>
  <c r="AC45" i="25"/>
  <c r="AC53" i="25"/>
  <c r="AC56" i="25"/>
  <c r="AC59" i="25"/>
  <c r="AC52" i="25"/>
  <c r="AC64" i="25"/>
  <c r="AC63" i="25"/>
  <c r="AC68" i="25"/>
  <c r="AC73" i="25"/>
  <c r="AC71" i="25"/>
  <c r="AC67" i="25"/>
  <c r="AC77" i="25"/>
  <c r="AC76" i="25"/>
  <c r="AC80" i="25"/>
  <c r="AC81" i="25"/>
  <c r="AC82" i="25"/>
  <c r="AC83" i="25"/>
  <c r="AC86" i="25"/>
  <c r="AC85" i="25"/>
  <c r="AC90" i="25"/>
  <c r="AC93" i="25"/>
  <c r="AC89" i="25"/>
  <c r="AC12" i="25"/>
  <c r="AC97" i="25"/>
  <c r="AC11" i="25"/>
  <c r="AD21" i="25"/>
  <c r="AD14" i="25"/>
  <c r="AD22" i="25"/>
  <c r="AD34" i="25"/>
  <c r="AD13" i="25"/>
  <c r="AD39" i="25"/>
  <c r="AD42" i="25"/>
  <c r="AD38" i="25"/>
  <c r="AD46" i="25"/>
  <c r="AD49" i="25"/>
  <c r="AD45" i="25"/>
  <c r="AD53" i="25"/>
  <c r="AD56" i="25"/>
  <c r="AD59" i="25"/>
  <c r="AD52" i="25"/>
  <c r="AD64" i="25"/>
  <c r="AD63" i="25"/>
  <c r="AD68" i="25"/>
  <c r="AD73" i="25"/>
  <c r="AD71" i="25"/>
  <c r="AD67" i="25"/>
  <c r="AD77" i="25"/>
  <c r="AD76" i="25"/>
  <c r="AD80" i="25"/>
  <c r="AD81" i="25"/>
  <c r="AD82" i="25"/>
  <c r="AD83" i="25"/>
  <c r="AD86" i="25"/>
  <c r="AD85" i="25"/>
  <c r="AD90" i="25"/>
  <c r="AD93" i="25"/>
  <c r="AD89" i="25"/>
  <c r="AD12" i="25"/>
  <c r="AD97" i="25"/>
  <c r="AD11" i="25"/>
  <c r="AE14" i="25"/>
  <c r="AE22" i="25"/>
  <c r="AE34" i="25"/>
  <c r="AE13" i="25"/>
  <c r="AE39" i="25"/>
  <c r="AE42" i="25"/>
  <c r="AE38" i="25"/>
  <c r="AE46" i="25"/>
  <c r="AE49" i="25"/>
  <c r="AE45" i="25"/>
  <c r="AE53" i="25"/>
  <c r="AE56" i="25"/>
  <c r="AE59" i="25"/>
  <c r="AE52" i="25"/>
  <c r="AE64" i="25"/>
  <c r="AE63" i="25"/>
  <c r="AE68" i="25"/>
  <c r="AE71" i="25"/>
  <c r="AE67" i="25"/>
  <c r="AE77" i="25"/>
  <c r="AE76" i="25"/>
  <c r="AE80" i="25"/>
  <c r="AE81" i="25"/>
  <c r="AE82" i="25"/>
  <c r="AE83" i="25"/>
  <c r="AE86" i="25"/>
  <c r="AE85" i="25"/>
  <c r="AE90" i="25"/>
  <c r="AE93" i="25"/>
  <c r="AE89" i="25"/>
  <c r="AE12" i="25"/>
  <c r="AE97" i="25"/>
  <c r="AE11" i="25"/>
  <c r="AF14" i="25"/>
  <c r="AF22" i="25"/>
  <c r="AF34" i="25"/>
  <c r="AF13" i="25"/>
  <c r="AF39" i="25"/>
  <c r="AF42" i="25"/>
  <c r="AF38" i="25"/>
  <c r="AF46" i="25"/>
  <c r="AF49" i="25"/>
  <c r="AF45" i="25"/>
  <c r="AF53" i="25"/>
  <c r="AF56" i="25"/>
  <c r="AF59" i="25"/>
  <c r="AF52" i="25"/>
  <c r="AF64" i="25"/>
  <c r="AF63" i="25"/>
  <c r="AF68" i="25"/>
  <c r="AF73" i="25"/>
  <c r="AF71" i="25"/>
  <c r="AF67" i="25"/>
  <c r="AF77" i="25"/>
  <c r="AF76" i="25"/>
  <c r="AF80" i="25"/>
  <c r="AF81" i="25"/>
  <c r="AF82" i="25"/>
  <c r="AF83" i="25"/>
  <c r="AF86" i="25"/>
  <c r="AF85" i="25"/>
  <c r="AF90" i="25"/>
  <c r="AF93" i="25"/>
  <c r="AF89" i="25"/>
  <c r="AF12" i="25"/>
  <c r="AF97" i="25"/>
  <c r="AF11" i="25"/>
  <c r="AG14" i="25"/>
  <c r="AG22" i="25"/>
  <c r="AG34" i="25"/>
  <c r="AG13" i="25"/>
  <c r="AG39" i="25"/>
  <c r="AG42" i="25"/>
  <c r="AG38" i="25"/>
  <c r="AG46" i="25"/>
  <c r="AG49" i="25"/>
  <c r="AG45" i="25"/>
  <c r="AG53" i="25"/>
  <c r="AG56" i="25"/>
  <c r="AG59" i="25"/>
  <c r="AG52" i="25"/>
  <c r="AG64" i="25"/>
  <c r="AG63" i="25"/>
  <c r="AG68" i="25"/>
  <c r="AG73" i="25"/>
  <c r="AG71" i="25"/>
  <c r="AG67" i="25"/>
  <c r="AG77" i="25"/>
  <c r="AG76" i="25"/>
  <c r="AG80" i="25"/>
  <c r="AG81" i="25"/>
  <c r="AG82" i="25"/>
  <c r="AG83" i="25"/>
  <c r="AG86" i="25"/>
  <c r="AG85" i="25"/>
  <c r="AG90" i="25"/>
  <c r="AG93" i="25"/>
  <c r="AG89" i="25"/>
  <c r="AG12" i="25"/>
  <c r="AG97" i="25"/>
  <c r="AG11" i="25"/>
  <c r="AI21" i="25"/>
  <c r="AH21" i="25"/>
  <c r="AH14" i="25"/>
  <c r="AH22" i="25"/>
  <c r="AH34" i="25"/>
  <c r="AH13" i="25"/>
  <c r="AH39" i="25"/>
  <c r="AH42" i="25"/>
  <c r="AH38" i="25"/>
  <c r="AH46" i="25"/>
  <c r="AH49" i="25"/>
  <c r="AH45" i="25"/>
  <c r="AH53" i="25"/>
  <c r="AH56" i="25"/>
  <c r="AH59" i="25"/>
  <c r="AH52" i="25"/>
  <c r="AH64" i="25"/>
  <c r="AH63" i="25"/>
  <c r="AH68" i="25"/>
  <c r="AH73" i="25"/>
  <c r="AH71" i="25"/>
  <c r="AH67" i="25"/>
  <c r="AH77" i="25"/>
  <c r="AH76" i="25"/>
  <c r="AH80" i="25"/>
  <c r="AH81" i="25"/>
  <c r="AH82" i="25"/>
  <c r="AH83" i="25"/>
  <c r="AH86" i="25"/>
  <c r="AH85" i="25"/>
  <c r="AH90" i="25"/>
  <c r="AH93" i="25"/>
  <c r="AH89" i="25"/>
  <c r="AH12" i="25"/>
  <c r="AH97" i="25"/>
  <c r="AH11" i="25"/>
  <c r="AI16" i="25"/>
  <c r="AI17" i="25"/>
  <c r="AI18" i="25"/>
  <c r="AI19" i="25"/>
  <c r="AI20" i="25"/>
  <c r="AI14" i="25"/>
  <c r="AI24" i="25"/>
  <c r="AI25" i="25"/>
  <c r="AI26" i="25"/>
  <c r="AI27" i="25"/>
  <c r="AI28" i="25"/>
  <c r="AI29" i="25"/>
  <c r="AI30" i="25"/>
  <c r="AI31" i="25"/>
  <c r="AI32" i="25"/>
  <c r="AI33" i="25"/>
  <c r="AI22" i="25"/>
  <c r="AI34" i="25"/>
  <c r="AI13" i="25"/>
  <c r="AI41" i="25"/>
  <c r="AI39" i="25"/>
  <c r="AI44" i="25"/>
  <c r="AI42" i="25"/>
  <c r="AI38" i="25"/>
  <c r="AI48" i="25"/>
  <c r="AI46" i="25"/>
  <c r="AI51" i="25"/>
  <c r="AI49" i="25"/>
  <c r="AI45" i="25"/>
  <c r="AI55" i="25"/>
  <c r="AI53" i="25"/>
  <c r="AI58" i="25"/>
  <c r="AI56" i="25"/>
  <c r="AI59" i="25"/>
  <c r="AI52" i="25"/>
  <c r="AI61" i="25"/>
  <c r="AI66" i="25"/>
  <c r="AI64" i="25"/>
  <c r="AI63" i="25"/>
  <c r="AI68" i="25"/>
  <c r="AI71" i="25"/>
  <c r="AI67" i="25"/>
  <c r="AI79" i="25"/>
  <c r="AI77" i="25"/>
  <c r="AI76" i="25"/>
  <c r="AI80" i="25"/>
  <c r="AI81" i="25"/>
  <c r="AI82" i="25"/>
  <c r="AI83" i="25"/>
  <c r="AI86" i="25"/>
  <c r="AI85" i="25"/>
  <c r="AI90" i="25"/>
  <c r="AI93" i="25"/>
  <c r="AI89" i="25"/>
  <c r="AI12" i="25"/>
  <c r="AI97" i="25"/>
  <c r="AI11" i="25"/>
  <c r="AJ16" i="25"/>
  <c r="AJ17" i="25"/>
  <c r="AJ18" i="25"/>
  <c r="AJ19" i="25"/>
  <c r="AJ20" i="25"/>
  <c r="AJ21" i="25"/>
  <c r="AJ14" i="25"/>
  <c r="AJ24" i="25"/>
  <c r="AJ25" i="25"/>
  <c r="AJ26" i="25"/>
  <c r="AJ27" i="25"/>
  <c r="AJ28" i="25"/>
  <c r="AJ29" i="25"/>
  <c r="AJ30" i="25"/>
  <c r="AJ31" i="25"/>
  <c r="AJ32" i="25"/>
  <c r="AJ33" i="25"/>
  <c r="AJ22" i="25"/>
  <c r="AJ34" i="25"/>
  <c r="AJ13" i="25"/>
  <c r="AJ41" i="25"/>
  <c r="AJ39" i="25"/>
  <c r="AJ44" i="25"/>
  <c r="AJ42" i="25"/>
  <c r="AJ38" i="25"/>
  <c r="AJ48" i="25"/>
  <c r="AJ46" i="25"/>
  <c r="AJ51" i="25"/>
  <c r="AJ49" i="25"/>
  <c r="AJ45" i="25"/>
  <c r="AJ55" i="25"/>
  <c r="AJ53" i="25"/>
  <c r="AJ58" i="25"/>
  <c r="AJ56" i="25"/>
  <c r="AJ59" i="25"/>
  <c r="AJ52" i="25"/>
  <c r="AJ61" i="25"/>
  <c r="AJ66" i="25"/>
  <c r="AJ64" i="25"/>
  <c r="AJ63" i="25"/>
  <c r="AJ68" i="25"/>
  <c r="AJ71" i="25"/>
  <c r="AJ67" i="25"/>
  <c r="AJ77" i="25"/>
  <c r="AJ76" i="25"/>
  <c r="AJ80" i="25"/>
  <c r="AJ81" i="25"/>
  <c r="AJ82" i="25"/>
  <c r="AJ83" i="25"/>
  <c r="AJ86" i="25"/>
  <c r="AJ85" i="25"/>
  <c r="AJ90" i="25"/>
  <c r="AJ93" i="25"/>
  <c r="AJ89" i="25"/>
  <c r="AJ12" i="25"/>
  <c r="AJ97" i="25"/>
  <c r="AJ11" i="25"/>
  <c r="AK16" i="25"/>
  <c r="AK17" i="25"/>
  <c r="AK18" i="25"/>
  <c r="AK19" i="25"/>
  <c r="AK20" i="25"/>
  <c r="AK21" i="25"/>
  <c r="AK14" i="25"/>
  <c r="AK24" i="25"/>
  <c r="AK25" i="25"/>
  <c r="AK26" i="25"/>
  <c r="AK27" i="25"/>
  <c r="AK28" i="25"/>
  <c r="AK29" i="25"/>
  <c r="AK30" i="25"/>
  <c r="AK31" i="25"/>
  <c r="AK32" i="25"/>
  <c r="AK33" i="25"/>
  <c r="AK22" i="25"/>
  <c r="AK34" i="25"/>
  <c r="AK13" i="25"/>
  <c r="AK41" i="25"/>
  <c r="AK39" i="25"/>
  <c r="AK44" i="25"/>
  <c r="AK42" i="25"/>
  <c r="AK38" i="25"/>
  <c r="AK48" i="25"/>
  <c r="AK46" i="25"/>
  <c r="AK51" i="25"/>
  <c r="AK49" i="25"/>
  <c r="AK45" i="25"/>
  <c r="AK55" i="25"/>
  <c r="AK53" i="25"/>
  <c r="AK58" i="25"/>
  <c r="AK56" i="25"/>
  <c r="AK59" i="25"/>
  <c r="AK52" i="25"/>
  <c r="AK61" i="25"/>
  <c r="AK66" i="25"/>
  <c r="AK64" i="25"/>
  <c r="AK63" i="25"/>
  <c r="AK68" i="25"/>
  <c r="AK71" i="25"/>
  <c r="AK67" i="25"/>
  <c r="AK77" i="25"/>
  <c r="AK76" i="25"/>
  <c r="AK80" i="25"/>
  <c r="AK81" i="25"/>
  <c r="AK82" i="25"/>
  <c r="AK83" i="25"/>
  <c r="AK86" i="25"/>
  <c r="AK85" i="25"/>
  <c r="AK90" i="25"/>
  <c r="AK93" i="25"/>
  <c r="AK89" i="25"/>
  <c r="AK12" i="25"/>
  <c r="AK97" i="25"/>
  <c r="AK11" i="25"/>
  <c r="AL17" i="25"/>
  <c r="AL18" i="25"/>
  <c r="AL20" i="25"/>
  <c r="AL14" i="25"/>
  <c r="AL26" i="25"/>
  <c r="AL32" i="25"/>
  <c r="AL22" i="25"/>
  <c r="AL34" i="25"/>
  <c r="AL13" i="25"/>
  <c r="AL41" i="25"/>
  <c r="AL39" i="25"/>
  <c r="AL42" i="25"/>
  <c r="AL38" i="25"/>
  <c r="AM48" i="25"/>
  <c r="AL48" i="25"/>
  <c r="AL46" i="25"/>
  <c r="AM51" i="25"/>
  <c r="AL51" i="25"/>
  <c r="AL49" i="25"/>
  <c r="AL45" i="25"/>
  <c r="AM55" i="25"/>
  <c r="AL55" i="25"/>
  <c r="AL53" i="25"/>
  <c r="AL56" i="25"/>
  <c r="AL59" i="25"/>
  <c r="AL52" i="25"/>
  <c r="AL66" i="25"/>
  <c r="AL64" i="25"/>
  <c r="AL63" i="25"/>
  <c r="AL70" i="25"/>
  <c r="AL68" i="25"/>
  <c r="AL75" i="25"/>
  <c r="AL73" i="25"/>
  <c r="AL71" i="25"/>
  <c r="AL67" i="25"/>
  <c r="AL79" i="25"/>
  <c r="AL77" i="25"/>
  <c r="AL76" i="25"/>
  <c r="AL80" i="25"/>
  <c r="AL81" i="25"/>
  <c r="AL82" i="25"/>
  <c r="AL83" i="25"/>
  <c r="AL88" i="25"/>
  <c r="AL86" i="25"/>
  <c r="AL85" i="25"/>
  <c r="AL92" i="25"/>
  <c r="AL90" i="25"/>
  <c r="AL95" i="25"/>
  <c r="AL96" i="25"/>
  <c r="AL93" i="25"/>
  <c r="AL89" i="25"/>
  <c r="AL12" i="25"/>
  <c r="AL97" i="25"/>
  <c r="AL11" i="25"/>
  <c r="AM14" i="25"/>
  <c r="AM22" i="25"/>
  <c r="AM34" i="25"/>
  <c r="AM13" i="25"/>
  <c r="AM39" i="25"/>
  <c r="AM42" i="25"/>
  <c r="AM38" i="25"/>
  <c r="AM46" i="25"/>
  <c r="AM49" i="25"/>
  <c r="AM45" i="25"/>
  <c r="AM53" i="25"/>
  <c r="AM56" i="25"/>
  <c r="AM59" i="25"/>
  <c r="AM52" i="25"/>
  <c r="AM64" i="25"/>
  <c r="AM63" i="25"/>
  <c r="AM68" i="25"/>
  <c r="AM73" i="25"/>
  <c r="AM71" i="25"/>
  <c r="AM67" i="25"/>
  <c r="AM77" i="25"/>
  <c r="AM76" i="25"/>
  <c r="AM80" i="25"/>
  <c r="AM81" i="25"/>
  <c r="AM82" i="25"/>
  <c r="AM83" i="25"/>
  <c r="AM86" i="25"/>
  <c r="AM85" i="25"/>
  <c r="AM90" i="25"/>
  <c r="AM93" i="25"/>
  <c r="AM89" i="25"/>
  <c r="AM12" i="25"/>
  <c r="AM97" i="25"/>
  <c r="AM11" i="25"/>
  <c r="AN14" i="25"/>
  <c r="AN22" i="25"/>
  <c r="AN34" i="25"/>
  <c r="AN13" i="25"/>
  <c r="AN39" i="25"/>
  <c r="AN42" i="25"/>
  <c r="AN38" i="25"/>
  <c r="AN46" i="25"/>
  <c r="AN49" i="25"/>
  <c r="AN45" i="25"/>
  <c r="AN53" i="25"/>
  <c r="AN56" i="25"/>
  <c r="AN59" i="25"/>
  <c r="AN52" i="25"/>
  <c r="AN64" i="25"/>
  <c r="AN63" i="25"/>
  <c r="AN68" i="25"/>
  <c r="AN71" i="25"/>
  <c r="AN67" i="25"/>
  <c r="AN77" i="25"/>
  <c r="AN76" i="25"/>
  <c r="AN86" i="25"/>
  <c r="AN85" i="25"/>
  <c r="AN90" i="25"/>
  <c r="AN93" i="25"/>
  <c r="AN89" i="25"/>
  <c r="AN12" i="25"/>
  <c r="AN97" i="25"/>
  <c r="AN11" i="25"/>
  <c r="AO14" i="25"/>
  <c r="AO22" i="25"/>
  <c r="AO34" i="25"/>
  <c r="AO13" i="25"/>
  <c r="AO39" i="25"/>
  <c r="AO42" i="25"/>
  <c r="AO38" i="25"/>
  <c r="AO46" i="25"/>
  <c r="AO49" i="25"/>
  <c r="AO45" i="25"/>
  <c r="AO53" i="25"/>
  <c r="AO56" i="25"/>
  <c r="AO59" i="25"/>
  <c r="AO52" i="25"/>
  <c r="AO64" i="25"/>
  <c r="AO63" i="25"/>
  <c r="AO68" i="25"/>
  <c r="AO73" i="25"/>
  <c r="AO71" i="25"/>
  <c r="AO67" i="25"/>
  <c r="AO77" i="25"/>
  <c r="AO76" i="25"/>
  <c r="AO80" i="25"/>
  <c r="AO81" i="25"/>
  <c r="AO82" i="25"/>
  <c r="AO83" i="25"/>
  <c r="AO86" i="25"/>
  <c r="AO85" i="25"/>
  <c r="AO90" i="25"/>
  <c r="AO93" i="25"/>
  <c r="AO89" i="25"/>
  <c r="AO12" i="25"/>
  <c r="AO97" i="25"/>
  <c r="AO11" i="25"/>
  <c r="AP17" i="25"/>
  <c r="AP18" i="25"/>
  <c r="AP20" i="25"/>
  <c r="AP14" i="25"/>
  <c r="AQ26" i="25"/>
  <c r="AP26" i="25"/>
  <c r="AP32" i="25"/>
  <c r="AP22" i="25"/>
  <c r="AP34" i="25"/>
  <c r="AP13" i="25"/>
  <c r="AP41" i="25"/>
  <c r="AP39" i="25"/>
  <c r="AP42" i="25"/>
  <c r="AP38" i="25"/>
  <c r="AP48" i="25"/>
  <c r="AP46" i="25"/>
  <c r="AQ51" i="25"/>
  <c r="AP51" i="25"/>
  <c r="AP49" i="25"/>
  <c r="AP45" i="25"/>
  <c r="AQ55" i="25"/>
  <c r="AP55" i="25"/>
  <c r="AP53" i="25"/>
  <c r="AP56" i="25"/>
  <c r="AP59" i="25"/>
  <c r="AP52" i="25"/>
  <c r="AP66" i="25"/>
  <c r="AP64" i="25"/>
  <c r="AP63" i="25"/>
  <c r="AP70" i="25"/>
  <c r="AP68" i="25"/>
  <c r="AP75" i="25"/>
  <c r="AP73" i="25"/>
  <c r="AP71" i="25"/>
  <c r="AP67" i="25"/>
  <c r="AP79" i="25"/>
  <c r="AP77" i="25"/>
  <c r="AP76" i="25"/>
  <c r="AP80" i="25"/>
  <c r="AP81" i="25"/>
  <c r="AP82" i="25"/>
  <c r="AP83" i="25"/>
  <c r="AP88" i="25"/>
  <c r="AP86" i="25"/>
  <c r="AP85" i="25"/>
  <c r="AP92" i="25"/>
  <c r="AP90" i="25"/>
  <c r="AP95" i="25"/>
  <c r="AP96" i="25"/>
  <c r="AP93" i="25"/>
  <c r="AP89" i="25"/>
  <c r="AP12" i="25"/>
  <c r="AP97" i="25"/>
  <c r="AP11" i="25"/>
  <c r="AQ14" i="25"/>
  <c r="AQ22" i="25"/>
  <c r="AQ34" i="25"/>
  <c r="AQ13" i="25"/>
  <c r="AQ39" i="25"/>
  <c r="AQ42" i="25"/>
  <c r="AQ38" i="25"/>
  <c r="AQ46" i="25"/>
  <c r="AQ49" i="25"/>
  <c r="AQ45" i="25"/>
  <c r="AQ53" i="25"/>
  <c r="AQ56" i="25"/>
  <c r="AQ59" i="25"/>
  <c r="AQ52" i="25"/>
  <c r="AQ64" i="25"/>
  <c r="AQ63" i="25"/>
  <c r="AQ68" i="25"/>
  <c r="AQ73" i="25"/>
  <c r="AQ71" i="25"/>
  <c r="AQ67" i="25"/>
  <c r="AQ77" i="25"/>
  <c r="AQ76" i="25"/>
  <c r="AQ80" i="25"/>
  <c r="AQ81" i="25"/>
  <c r="AQ82" i="25"/>
  <c r="AQ83" i="25"/>
  <c r="AQ86" i="25"/>
  <c r="AQ85" i="25"/>
  <c r="AQ90" i="25"/>
  <c r="AQ93" i="25"/>
  <c r="AQ89" i="25"/>
  <c r="AQ12" i="25"/>
  <c r="AQ97" i="25"/>
  <c r="AQ11" i="25"/>
  <c r="AR14" i="25"/>
  <c r="AR22" i="25"/>
  <c r="AR34" i="25"/>
  <c r="AR13" i="25"/>
  <c r="AR39" i="25"/>
  <c r="AR42" i="25"/>
  <c r="AR38" i="25"/>
  <c r="AR46" i="25"/>
  <c r="AR49" i="25"/>
  <c r="AR45" i="25"/>
  <c r="AR53" i="25"/>
  <c r="AR56" i="25"/>
  <c r="AR59" i="25"/>
  <c r="AR52" i="25"/>
  <c r="AR64" i="25"/>
  <c r="AR63" i="25"/>
  <c r="AR68" i="25"/>
  <c r="AR71" i="25"/>
  <c r="AR67" i="25"/>
  <c r="AR77" i="25"/>
  <c r="AR76" i="25"/>
  <c r="AR86" i="25"/>
  <c r="AR85" i="25"/>
  <c r="AR90" i="25"/>
  <c r="AR93" i="25"/>
  <c r="AR89" i="25"/>
  <c r="AR12" i="25"/>
  <c r="AR97" i="25"/>
  <c r="AR11" i="25"/>
  <c r="AS14" i="25"/>
  <c r="AS22" i="25"/>
  <c r="AS34" i="25"/>
  <c r="AS13" i="25"/>
  <c r="AS39" i="25"/>
  <c r="AS42" i="25"/>
  <c r="AS38" i="25"/>
  <c r="AS46" i="25"/>
  <c r="AS49" i="25"/>
  <c r="AS45" i="25"/>
  <c r="AS53" i="25"/>
  <c r="AS56" i="25"/>
  <c r="AS59" i="25"/>
  <c r="AS52" i="25"/>
  <c r="AS64" i="25"/>
  <c r="AS63" i="25"/>
  <c r="AS68" i="25"/>
  <c r="AS73" i="25"/>
  <c r="AS71" i="25"/>
  <c r="AS67" i="25"/>
  <c r="AS77" i="25"/>
  <c r="AS76" i="25"/>
  <c r="AS80" i="25"/>
  <c r="AS81" i="25"/>
  <c r="AS82" i="25"/>
  <c r="AS83" i="25"/>
  <c r="AS86" i="25"/>
  <c r="AS85" i="25"/>
  <c r="AS90" i="25"/>
  <c r="AS93" i="25"/>
  <c r="AS89" i="25"/>
  <c r="AS12" i="25"/>
  <c r="AS97" i="25"/>
  <c r="AS11" i="25"/>
  <c r="AT17" i="25"/>
  <c r="AT18" i="25"/>
  <c r="AT20" i="25"/>
  <c r="AT14" i="25"/>
  <c r="AT26" i="25"/>
  <c r="AT32" i="25"/>
  <c r="AT22" i="25"/>
  <c r="AT34" i="25"/>
  <c r="AT13" i="25"/>
  <c r="AT41" i="25"/>
  <c r="AT39" i="25"/>
  <c r="AT42" i="25"/>
  <c r="AT38" i="25"/>
  <c r="AT48" i="25"/>
  <c r="AT46" i="25"/>
  <c r="AT51" i="25"/>
  <c r="AT49" i="25"/>
  <c r="AT45" i="25"/>
  <c r="AT55" i="25"/>
  <c r="AT53" i="25"/>
  <c r="AT56" i="25"/>
  <c r="AT59" i="25"/>
  <c r="AT52" i="25"/>
  <c r="AT66" i="25"/>
  <c r="AT64" i="25"/>
  <c r="AT63" i="25"/>
  <c r="AT70" i="25"/>
  <c r="AT68" i="25"/>
  <c r="AT75" i="25"/>
  <c r="AT73" i="25"/>
  <c r="AT71" i="25"/>
  <c r="AT67" i="25"/>
  <c r="AT79" i="25"/>
  <c r="AT77" i="25"/>
  <c r="AT76" i="25"/>
  <c r="AT80" i="25"/>
  <c r="AT81" i="25"/>
  <c r="AT82" i="25"/>
  <c r="AT83" i="25"/>
  <c r="AT88" i="25"/>
  <c r="AT86" i="25"/>
  <c r="AT85" i="25"/>
  <c r="AT92" i="25"/>
  <c r="AT90" i="25"/>
  <c r="AT95" i="25"/>
  <c r="AT96" i="25"/>
  <c r="AT93" i="25"/>
  <c r="AT89" i="25"/>
  <c r="AT12" i="25"/>
  <c r="AT97" i="25"/>
  <c r="AT11" i="25"/>
  <c r="AU14" i="25"/>
  <c r="AU22" i="25"/>
  <c r="AU34" i="25"/>
  <c r="AU13" i="25"/>
  <c r="AU39" i="25"/>
  <c r="AU42" i="25"/>
  <c r="AU38" i="25"/>
  <c r="AU46" i="25"/>
  <c r="AU49" i="25"/>
  <c r="AU45" i="25"/>
  <c r="AU53" i="25"/>
  <c r="AU56" i="25"/>
  <c r="AU59" i="25"/>
  <c r="AU52" i="25"/>
  <c r="AU64" i="25"/>
  <c r="AU63" i="25"/>
  <c r="AU68" i="25"/>
  <c r="AU71" i="25"/>
  <c r="AU67" i="25"/>
  <c r="AU77" i="25"/>
  <c r="AU76" i="25"/>
  <c r="AU80" i="25"/>
  <c r="AU81" i="25"/>
  <c r="AU82" i="25"/>
  <c r="AU83" i="25"/>
  <c r="AU86" i="25"/>
  <c r="AU85" i="25"/>
  <c r="AU90" i="25"/>
  <c r="AU93" i="25"/>
  <c r="AU89" i="25"/>
  <c r="AU12" i="25"/>
  <c r="AU97" i="25"/>
  <c r="AU11" i="25"/>
  <c r="AV14" i="25"/>
  <c r="AV22" i="25"/>
  <c r="AV34" i="25"/>
  <c r="AV13" i="25"/>
  <c r="AV39" i="25"/>
  <c r="AV42" i="25"/>
  <c r="AV38" i="25"/>
  <c r="AV46" i="25"/>
  <c r="AV49" i="25"/>
  <c r="AV45" i="25"/>
  <c r="AV53" i="25"/>
  <c r="AV56" i="25"/>
  <c r="AV59" i="25"/>
  <c r="AV52" i="25"/>
  <c r="AV64" i="25"/>
  <c r="AV63" i="25"/>
  <c r="AV68" i="25"/>
  <c r="AV71" i="25"/>
  <c r="AV67" i="25"/>
  <c r="AV77" i="25"/>
  <c r="AV76" i="25"/>
  <c r="AV86" i="25"/>
  <c r="AV85" i="25"/>
  <c r="AV90" i="25"/>
  <c r="AV93" i="25"/>
  <c r="AV89" i="25"/>
  <c r="AV12" i="25"/>
  <c r="AV97" i="25"/>
  <c r="AV11" i="25"/>
  <c r="AW14" i="25"/>
  <c r="AW22" i="25"/>
  <c r="AW34" i="25"/>
  <c r="AW13" i="25"/>
  <c r="AW39" i="25"/>
  <c r="AW42" i="25"/>
  <c r="AW38" i="25"/>
  <c r="AW46" i="25"/>
  <c r="AW49" i="25"/>
  <c r="AW45" i="25"/>
  <c r="AW53" i="25"/>
  <c r="AW56" i="25"/>
  <c r="AW59" i="25"/>
  <c r="AW52" i="25"/>
  <c r="AW64" i="25"/>
  <c r="AW63" i="25"/>
  <c r="AW68" i="25"/>
  <c r="AW71" i="25"/>
  <c r="AW67" i="25"/>
  <c r="AW77" i="25"/>
  <c r="AW76" i="25"/>
  <c r="AW80" i="25"/>
  <c r="AW81" i="25"/>
  <c r="AW82" i="25"/>
  <c r="AW83" i="25"/>
  <c r="AW86" i="25"/>
  <c r="AW85" i="25"/>
  <c r="AW90" i="25"/>
  <c r="AW93" i="25"/>
  <c r="AW89" i="25"/>
  <c r="AW12" i="25"/>
  <c r="AW97" i="25"/>
  <c r="AW11" i="25"/>
  <c r="AX14" i="25"/>
  <c r="AX22" i="25"/>
  <c r="AX34" i="25"/>
  <c r="AX13" i="25"/>
  <c r="AX39" i="25"/>
  <c r="AX42" i="25"/>
  <c r="AX38" i="25"/>
  <c r="AX46" i="25"/>
  <c r="AX49" i="25"/>
  <c r="AX45" i="25"/>
  <c r="AX53" i="25"/>
  <c r="AX56" i="25"/>
  <c r="AX59" i="25"/>
  <c r="AX52" i="25"/>
  <c r="AX64" i="25"/>
  <c r="AX63" i="25"/>
  <c r="AX68" i="25"/>
  <c r="AX71" i="25"/>
  <c r="AX67" i="25"/>
  <c r="AX77" i="25"/>
  <c r="AX76" i="25"/>
  <c r="AX80" i="25"/>
  <c r="AX81" i="25"/>
  <c r="AX82" i="25"/>
  <c r="AX83" i="25"/>
  <c r="AX86" i="25"/>
  <c r="AX85" i="25"/>
  <c r="AY92" i="25"/>
  <c r="AX92" i="25"/>
  <c r="AX90" i="25"/>
  <c r="AX93" i="25"/>
  <c r="AX89" i="25"/>
  <c r="AX12" i="25"/>
  <c r="AX97" i="25"/>
  <c r="AX11" i="25"/>
  <c r="AY14" i="25"/>
  <c r="AY22" i="25"/>
  <c r="AY34" i="25"/>
  <c r="AY13" i="25"/>
  <c r="AY39" i="25"/>
  <c r="AY42" i="25"/>
  <c r="AY38" i="25"/>
  <c r="AY46" i="25"/>
  <c r="AY49" i="25"/>
  <c r="AY45" i="25"/>
  <c r="AY53" i="25"/>
  <c r="AY56" i="25"/>
  <c r="AY59" i="25"/>
  <c r="AY52" i="25"/>
  <c r="AY64" i="25"/>
  <c r="AY63" i="25"/>
  <c r="AY68" i="25"/>
  <c r="AY71" i="25"/>
  <c r="AY67" i="25"/>
  <c r="AY77" i="25"/>
  <c r="AY76" i="25"/>
  <c r="AY80" i="25"/>
  <c r="AY81" i="25"/>
  <c r="AY82" i="25"/>
  <c r="AY83" i="25"/>
  <c r="AY86" i="25"/>
  <c r="AY85" i="25"/>
  <c r="AY90" i="25"/>
  <c r="AY93" i="25"/>
  <c r="AY89" i="25"/>
  <c r="AY12" i="25"/>
  <c r="AY97" i="25"/>
  <c r="AY11" i="25"/>
  <c r="AZ14" i="25"/>
  <c r="AZ22" i="25"/>
  <c r="AZ34" i="25"/>
  <c r="AZ13" i="25"/>
  <c r="AZ39" i="25"/>
  <c r="AZ42" i="25"/>
  <c r="AZ38" i="25"/>
  <c r="AZ46" i="25"/>
  <c r="AZ49" i="25"/>
  <c r="AZ45" i="25"/>
  <c r="AZ53" i="25"/>
  <c r="AZ56" i="25"/>
  <c r="AZ59" i="25"/>
  <c r="AZ52" i="25"/>
  <c r="AZ64" i="25"/>
  <c r="AZ63" i="25"/>
  <c r="AZ68" i="25"/>
  <c r="AZ71" i="25"/>
  <c r="AZ67" i="25"/>
  <c r="AZ77" i="25"/>
  <c r="AZ76" i="25"/>
  <c r="AZ86" i="25"/>
  <c r="AZ85" i="25"/>
  <c r="AZ90" i="25"/>
  <c r="AZ93" i="25"/>
  <c r="AZ89" i="25"/>
  <c r="AZ12" i="25"/>
  <c r="AZ97" i="25"/>
  <c r="AZ11" i="25"/>
  <c r="BA14" i="25"/>
  <c r="BA22" i="25"/>
  <c r="BA34" i="25"/>
  <c r="BA13" i="25"/>
  <c r="BA39" i="25"/>
  <c r="BA42" i="25"/>
  <c r="BA38" i="25"/>
  <c r="BA46" i="25"/>
  <c r="BA49" i="25"/>
  <c r="BA45" i="25"/>
  <c r="BA53" i="25"/>
  <c r="BA56" i="25"/>
  <c r="BA59" i="25"/>
  <c r="BA52" i="25"/>
  <c r="BA64" i="25"/>
  <c r="BA63" i="25"/>
  <c r="BA68" i="25"/>
  <c r="BA73" i="25"/>
  <c r="BA71" i="25"/>
  <c r="BA67" i="25"/>
  <c r="BA77" i="25"/>
  <c r="BA76" i="25"/>
  <c r="BA80" i="25"/>
  <c r="BA81" i="25"/>
  <c r="BA82" i="25"/>
  <c r="BA83" i="25"/>
  <c r="BA86" i="25"/>
  <c r="BA85" i="25"/>
  <c r="BA90" i="25"/>
  <c r="BA93" i="25"/>
  <c r="BA89" i="25"/>
  <c r="BA12" i="25"/>
  <c r="BA97" i="25"/>
  <c r="BA11" i="25"/>
  <c r="BC16" i="25"/>
  <c r="BB16" i="25"/>
  <c r="BB19" i="25"/>
  <c r="BB14" i="25"/>
  <c r="BB24" i="25"/>
  <c r="BB26" i="25"/>
  <c r="BB28" i="25"/>
  <c r="BB29" i="25"/>
  <c r="BB30" i="25"/>
  <c r="BB31" i="25"/>
  <c r="BB32" i="25"/>
  <c r="BB33" i="25"/>
  <c r="BB22" i="25"/>
  <c r="BB34" i="25"/>
  <c r="BB13" i="25"/>
  <c r="BB39" i="25"/>
  <c r="BB44" i="25"/>
  <c r="BB42" i="25"/>
  <c r="BB38" i="25"/>
  <c r="BB46" i="25"/>
  <c r="BB49" i="25"/>
  <c r="BB45" i="25"/>
  <c r="BB53" i="25"/>
  <c r="BB58" i="25"/>
  <c r="BB56" i="25"/>
  <c r="BB59" i="25"/>
  <c r="BB52" i="25"/>
  <c r="BB64" i="25"/>
  <c r="BB63" i="25"/>
  <c r="BB68" i="25"/>
  <c r="BB75" i="25"/>
  <c r="BB73" i="25"/>
  <c r="BB71" i="25"/>
  <c r="BB67" i="25"/>
  <c r="BB79" i="25"/>
  <c r="BB77" i="25"/>
  <c r="BB76" i="25"/>
  <c r="BB80" i="25"/>
  <c r="BB81" i="25"/>
  <c r="BB82" i="25"/>
  <c r="BB83" i="25"/>
  <c r="BB88" i="25"/>
  <c r="BB86" i="25"/>
  <c r="BB85" i="25"/>
  <c r="BB90" i="25"/>
  <c r="BB95" i="25"/>
  <c r="BB96" i="25"/>
  <c r="BB93" i="25"/>
  <c r="BB89" i="25"/>
  <c r="BB12" i="25"/>
  <c r="BB97" i="25"/>
  <c r="BB11" i="25"/>
  <c r="BC14" i="25"/>
  <c r="BC22" i="25"/>
  <c r="BC34" i="25"/>
  <c r="BC13" i="25"/>
  <c r="BC39" i="25"/>
  <c r="BC42" i="25"/>
  <c r="BC38" i="25"/>
  <c r="BC46" i="25"/>
  <c r="BC49" i="25"/>
  <c r="BC45" i="25"/>
  <c r="BC53" i="25"/>
  <c r="BC56" i="25"/>
  <c r="BC59" i="25"/>
  <c r="BC52" i="25"/>
  <c r="BC64" i="25"/>
  <c r="BC63" i="25"/>
  <c r="BC68" i="25"/>
  <c r="BC73" i="25"/>
  <c r="BC71" i="25"/>
  <c r="BC67" i="25"/>
  <c r="BC77" i="25"/>
  <c r="BC76" i="25"/>
  <c r="BC80" i="25"/>
  <c r="BC81" i="25"/>
  <c r="BC82" i="25"/>
  <c r="BC83" i="25"/>
  <c r="BC86" i="25"/>
  <c r="BC85" i="25"/>
  <c r="BC90" i="25"/>
  <c r="BC93" i="25"/>
  <c r="BC89" i="25"/>
  <c r="BC12" i="25"/>
  <c r="BC97" i="25"/>
  <c r="BC11" i="25"/>
  <c r="BD14" i="25"/>
  <c r="BD22" i="25"/>
  <c r="BD34" i="25"/>
  <c r="BD13" i="25"/>
  <c r="BD39" i="25"/>
  <c r="BD42" i="25"/>
  <c r="BD38" i="25"/>
  <c r="BD46" i="25"/>
  <c r="BD49" i="25"/>
  <c r="BD45" i="25"/>
  <c r="BD53" i="25"/>
  <c r="BD56" i="25"/>
  <c r="BD59" i="25"/>
  <c r="BD52" i="25"/>
  <c r="BD64" i="25"/>
  <c r="BD63" i="25"/>
  <c r="BD68" i="25"/>
  <c r="BD73" i="25"/>
  <c r="BD71" i="25"/>
  <c r="BD67" i="25"/>
  <c r="BD77" i="25"/>
  <c r="BD76" i="25"/>
  <c r="BD80" i="25"/>
  <c r="BD81" i="25"/>
  <c r="BD82" i="25"/>
  <c r="BD83" i="25"/>
  <c r="BD86" i="25"/>
  <c r="BD85" i="25"/>
  <c r="BD90" i="25"/>
  <c r="BD93" i="25"/>
  <c r="BD89" i="25"/>
  <c r="BD12" i="25"/>
  <c r="BD97" i="25"/>
  <c r="BD11" i="25"/>
  <c r="BE14" i="25"/>
  <c r="BE22" i="25"/>
  <c r="BE34" i="25"/>
  <c r="BE13" i="25"/>
  <c r="BE39" i="25"/>
  <c r="BE42" i="25"/>
  <c r="BE38" i="25"/>
  <c r="BE46" i="25"/>
  <c r="BE49" i="25"/>
  <c r="BE45" i="25"/>
  <c r="BE53" i="25"/>
  <c r="BE56" i="25"/>
  <c r="BE59" i="25"/>
  <c r="BE52" i="25"/>
  <c r="BE64" i="25"/>
  <c r="BE63" i="25"/>
  <c r="BE68" i="25"/>
  <c r="BE73" i="25"/>
  <c r="BE71" i="25"/>
  <c r="BE67" i="25"/>
  <c r="BE77" i="25"/>
  <c r="BE76" i="25"/>
  <c r="BE80" i="25"/>
  <c r="BE81" i="25"/>
  <c r="BE82" i="25"/>
  <c r="BE83" i="25"/>
  <c r="BE86" i="25"/>
  <c r="BE85" i="25"/>
  <c r="BE90" i="25"/>
  <c r="BE93" i="25"/>
  <c r="BE89" i="25"/>
  <c r="BE12" i="25"/>
  <c r="BE97" i="25"/>
  <c r="BE11" i="25"/>
  <c r="BG16" i="25"/>
  <c r="BF16" i="25"/>
  <c r="BF19" i="25"/>
  <c r="BF14" i="25"/>
  <c r="BF24" i="25"/>
  <c r="BF26" i="25"/>
  <c r="BF28" i="25"/>
  <c r="BF29" i="25"/>
  <c r="BF30" i="25"/>
  <c r="BF31" i="25"/>
  <c r="BF32" i="25"/>
  <c r="BF33" i="25"/>
  <c r="BF22" i="25"/>
  <c r="BF34" i="25"/>
  <c r="BF13" i="25"/>
  <c r="BF39" i="25"/>
  <c r="BF44" i="25"/>
  <c r="BF42" i="25"/>
  <c r="BF38" i="25"/>
  <c r="BF46" i="25"/>
  <c r="BF49" i="25"/>
  <c r="BF45" i="25"/>
  <c r="BF53" i="25"/>
  <c r="BF58" i="25"/>
  <c r="BF56" i="25"/>
  <c r="BF59" i="25"/>
  <c r="BF52" i="25"/>
  <c r="BF64" i="25"/>
  <c r="BF63" i="25"/>
  <c r="BF68" i="25"/>
  <c r="BF75" i="25"/>
  <c r="BF73" i="25"/>
  <c r="BF71" i="25"/>
  <c r="BF67" i="25"/>
  <c r="BF79" i="25"/>
  <c r="BF77" i="25"/>
  <c r="BF76" i="25"/>
  <c r="BF80" i="25"/>
  <c r="BF81" i="25"/>
  <c r="BF82" i="25"/>
  <c r="BF83" i="25"/>
  <c r="BF88" i="25"/>
  <c r="BF86" i="25"/>
  <c r="BF85" i="25"/>
  <c r="BF90" i="25"/>
  <c r="BF95" i="25"/>
  <c r="BF96" i="25"/>
  <c r="BF93" i="25"/>
  <c r="BF89" i="25"/>
  <c r="BF12" i="25"/>
  <c r="BF97" i="25"/>
  <c r="BF11" i="25"/>
  <c r="BG14" i="25"/>
  <c r="BG22" i="25"/>
  <c r="BG34" i="25"/>
  <c r="BG13" i="25"/>
  <c r="BG39" i="25"/>
  <c r="BG42" i="25"/>
  <c r="BG38" i="25"/>
  <c r="BG46" i="25"/>
  <c r="BG49" i="25"/>
  <c r="BG45" i="25"/>
  <c r="BG53" i="25"/>
  <c r="BG56" i="25"/>
  <c r="BG59" i="25"/>
  <c r="BG52" i="25"/>
  <c r="BG64" i="25"/>
  <c r="BG63" i="25"/>
  <c r="BG68" i="25"/>
  <c r="BG73" i="25"/>
  <c r="BG71" i="25"/>
  <c r="BG67" i="25"/>
  <c r="BG77" i="25"/>
  <c r="BG76" i="25"/>
  <c r="BG80" i="25"/>
  <c r="BG81" i="25"/>
  <c r="BG82" i="25"/>
  <c r="BG83" i="25"/>
  <c r="BG86" i="25"/>
  <c r="BG85" i="25"/>
  <c r="BG90" i="25"/>
  <c r="BG93" i="25"/>
  <c r="BG89" i="25"/>
  <c r="BG12" i="25"/>
  <c r="BG97" i="25"/>
  <c r="BG11" i="25"/>
  <c r="BH14" i="25"/>
  <c r="BH22" i="25"/>
  <c r="BH34" i="25"/>
  <c r="BH13" i="25"/>
  <c r="BH39" i="25"/>
  <c r="BH42" i="25"/>
  <c r="BH38" i="25"/>
  <c r="BH46" i="25"/>
  <c r="BH49" i="25"/>
  <c r="BH45" i="25"/>
  <c r="BH53" i="25"/>
  <c r="BH56" i="25"/>
  <c r="BH59" i="25"/>
  <c r="BH52" i="25"/>
  <c r="BH64" i="25"/>
  <c r="BH63" i="25"/>
  <c r="BH68" i="25"/>
  <c r="BH73" i="25"/>
  <c r="BH71" i="25"/>
  <c r="BH67" i="25"/>
  <c r="BH77" i="25"/>
  <c r="BH76" i="25"/>
  <c r="BH80" i="25"/>
  <c r="BH81" i="25"/>
  <c r="BH82" i="25"/>
  <c r="BH83" i="25"/>
  <c r="BH86" i="25"/>
  <c r="BH85" i="25"/>
  <c r="BH90" i="25"/>
  <c r="BH93" i="25"/>
  <c r="BH89" i="25"/>
  <c r="BH12" i="25"/>
  <c r="BH97" i="25"/>
  <c r="BH11" i="25"/>
  <c r="BI14" i="25"/>
  <c r="BI22" i="25"/>
  <c r="BI34" i="25"/>
  <c r="BI13" i="25"/>
  <c r="BI39" i="25"/>
  <c r="BI42" i="25"/>
  <c r="BI38" i="25"/>
  <c r="BI46" i="25"/>
  <c r="BI49" i="25"/>
  <c r="BI45" i="25"/>
  <c r="BI53" i="25"/>
  <c r="BI56" i="25"/>
  <c r="BI59" i="25"/>
  <c r="BI52" i="25"/>
  <c r="BI64" i="25"/>
  <c r="BI63" i="25"/>
  <c r="BI68" i="25"/>
  <c r="BI73" i="25"/>
  <c r="BI71" i="25"/>
  <c r="BI67" i="25"/>
  <c r="BI77" i="25"/>
  <c r="BI76" i="25"/>
  <c r="BI80" i="25"/>
  <c r="BI81" i="25"/>
  <c r="BI82" i="25"/>
  <c r="BI83" i="25"/>
  <c r="BI86" i="25"/>
  <c r="BI85" i="25"/>
  <c r="BI90" i="25"/>
  <c r="BI93" i="25"/>
  <c r="BI89" i="25"/>
  <c r="BI12" i="25"/>
  <c r="BI97" i="25"/>
  <c r="BI11" i="25"/>
  <c r="BJ16" i="25"/>
  <c r="BJ17" i="25"/>
  <c r="BJ18" i="25"/>
  <c r="BJ19" i="25"/>
  <c r="BJ20" i="25"/>
  <c r="BJ21" i="25"/>
  <c r="BJ14" i="25"/>
  <c r="BJ24" i="25"/>
  <c r="BJ25" i="25"/>
  <c r="BJ26" i="25"/>
  <c r="BJ27" i="25"/>
  <c r="BJ28" i="25"/>
  <c r="BJ29" i="25"/>
  <c r="BJ30" i="25"/>
  <c r="BJ31" i="25"/>
  <c r="BJ32" i="25"/>
  <c r="BJ33" i="25"/>
  <c r="BJ22" i="25"/>
  <c r="BJ34" i="25"/>
  <c r="BJ13" i="25"/>
  <c r="BJ41" i="25"/>
  <c r="BJ39" i="25"/>
  <c r="BJ44" i="25"/>
  <c r="BJ42" i="25"/>
  <c r="BJ38" i="25"/>
  <c r="BJ48" i="25"/>
  <c r="BJ46" i="25"/>
  <c r="BJ51" i="25"/>
  <c r="BJ49" i="25"/>
  <c r="BJ45" i="25"/>
  <c r="BJ55" i="25"/>
  <c r="BJ53" i="25"/>
  <c r="BJ58" i="25"/>
  <c r="BJ56" i="25"/>
  <c r="BJ60" i="25"/>
  <c r="BJ62" i="25"/>
  <c r="BJ59" i="25"/>
  <c r="BJ52" i="25"/>
  <c r="BJ61" i="25"/>
  <c r="BJ66" i="25"/>
  <c r="BJ64" i="25"/>
  <c r="BJ63" i="25"/>
  <c r="BJ70" i="25"/>
  <c r="BJ68" i="25"/>
  <c r="BJ75" i="25"/>
  <c r="BJ73" i="25"/>
  <c r="BJ71" i="25"/>
  <c r="BJ67" i="25"/>
  <c r="BJ74" i="25"/>
  <c r="BJ79" i="25"/>
  <c r="BJ77" i="25"/>
  <c r="BJ76" i="25"/>
  <c r="BJ80" i="25"/>
  <c r="BJ81" i="25"/>
  <c r="BJ82" i="25"/>
  <c r="BJ83" i="25"/>
  <c r="BK84" i="25"/>
  <c r="BJ84" i="25"/>
  <c r="BJ88" i="25"/>
  <c r="BJ86" i="25"/>
  <c r="BJ85" i="25"/>
  <c r="BJ92" i="25"/>
  <c r="BJ90" i="25"/>
  <c r="BJ95" i="25"/>
  <c r="BJ96" i="25"/>
  <c r="BJ93" i="25"/>
  <c r="BJ89" i="25"/>
  <c r="BJ12" i="25"/>
  <c r="BJ97" i="25"/>
  <c r="BJ11" i="25"/>
  <c r="BK16" i="25"/>
  <c r="BK17" i="25"/>
  <c r="BK18" i="25"/>
  <c r="BK19" i="25"/>
  <c r="BK20" i="25"/>
  <c r="BK21" i="25"/>
  <c r="BK14" i="25"/>
  <c r="BK24" i="25"/>
  <c r="BK25" i="25"/>
  <c r="BK26" i="25"/>
  <c r="BK27" i="25"/>
  <c r="BK28" i="25"/>
  <c r="BK29" i="25"/>
  <c r="BK30" i="25"/>
  <c r="BK31" i="25"/>
  <c r="BK32" i="25"/>
  <c r="BK33" i="25"/>
  <c r="BK22" i="25"/>
  <c r="BK34" i="25"/>
  <c r="BK13" i="25"/>
  <c r="BK41" i="25"/>
  <c r="BK39" i="25"/>
  <c r="BK44" i="25"/>
  <c r="BK42" i="25"/>
  <c r="BK38" i="25"/>
  <c r="BK48" i="25"/>
  <c r="BK46" i="25"/>
  <c r="BK51" i="25"/>
  <c r="BK49" i="25"/>
  <c r="BK45" i="25"/>
  <c r="BK55" i="25"/>
  <c r="BK53" i="25"/>
  <c r="BK58" i="25"/>
  <c r="BK56" i="25"/>
  <c r="BK60" i="25"/>
  <c r="BK62" i="25"/>
  <c r="BK59" i="25"/>
  <c r="BK52" i="25"/>
  <c r="BK61" i="25"/>
  <c r="BK66" i="25"/>
  <c r="BK64" i="25"/>
  <c r="BK63" i="25"/>
  <c r="BK70" i="25"/>
  <c r="BK68" i="25"/>
  <c r="BK75" i="25"/>
  <c r="BK73" i="25"/>
  <c r="BK71" i="25"/>
  <c r="BK67" i="25"/>
  <c r="BK74" i="25"/>
  <c r="BK79" i="25"/>
  <c r="BK77" i="25"/>
  <c r="BK76" i="25"/>
  <c r="BK80" i="25"/>
  <c r="BK81" i="25"/>
  <c r="BK82" i="25"/>
  <c r="BK83" i="25"/>
  <c r="BK88" i="25"/>
  <c r="BK86" i="25"/>
  <c r="BK85" i="25"/>
  <c r="BK92" i="25"/>
  <c r="BK90" i="25"/>
  <c r="BK95" i="25"/>
  <c r="BK96" i="25"/>
  <c r="BK93" i="25"/>
  <c r="BK89" i="25"/>
  <c r="BK12" i="25"/>
  <c r="BK97" i="25"/>
  <c r="BK11" i="25"/>
  <c r="BL16" i="25"/>
  <c r="BL17" i="25"/>
  <c r="BL18" i="25"/>
  <c r="BL19" i="25"/>
  <c r="BL20" i="25"/>
  <c r="BL21" i="25"/>
  <c r="BL14" i="25"/>
  <c r="BL24" i="25"/>
  <c r="BL25" i="25"/>
  <c r="BL26" i="25"/>
  <c r="BL27" i="25"/>
  <c r="BL28" i="25"/>
  <c r="BL29" i="25"/>
  <c r="BL30" i="25"/>
  <c r="BL31" i="25"/>
  <c r="BL32" i="25"/>
  <c r="BL33" i="25"/>
  <c r="BL22" i="25"/>
  <c r="BL34" i="25"/>
  <c r="BL13" i="25"/>
  <c r="BL41" i="25"/>
  <c r="BL39" i="25"/>
  <c r="BL44" i="25"/>
  <c r="BL42" i="25"/>
  <c r="BL38" i="25"/>
  <c r="BL48" i="25"/>
  <c r="BL46" i="25"/>
  <c r="BL51" i="25"/>
  <c r="BL49" i="25"/>
  <c r="BL45" i="25"/>
  <c r="BL55" i="25"/>
  <c r="BL53" i="25"/>
  <c r="BL58" i="25"/>
  <c r="BL56" i="25"/>
  <c r="BL59" i="25"/>
  <c r="BL52" i="25"/>
  <c r="BL37" i="25"/>
  <c r="BL61" i="25"/>
  <c r="BL64" i="25"/>
  <c r="BL63" i="25"/>
  <c r="BL70" i="25"/>
  <c r="BL68" i="25"/>
  <c r="BL73" i="25"/>
  <c r="BL75" i="25"/>
  <c r="BL71" i="25"/>
  <c r="BL67" i="25"/>
  <c r="BL74" i="25"/>
  <c r="BL79" i="25"/>
  <c r="BL77" i="25"/>
  <c r="BL76" i="25"/>
  <c r="BL80" i="25"/>
  <c r="BL81" i="25"/>
  <c r="BL82" i="25"/>
  <c r="BL83" i="25"/>
  <c r="BL84" i="25"/>
  <c r="BL88" i="25"/>
  <c r="BL86" i="25"/>
  <c r="BL85" i="25"/>
  <c r="BL92" i="25"/>
  <c r="BL90" i="25"/>
  <c r="BL95" i="25"/>
  <c r="BL96" i="25"/>
  <c r="BL93" i="25"/>
  <c r="BL89" i="25"/>
  <c r="BL12" i="25"/>
  <c r="BL97" i="25"/>
  <c r="BL11" i="25"/>
  <c r="BM16" i="25"/>
  <c r="BM17" i="25"/>
  <c r="BM18" i="25"/>
  <c r="BM19" i="25"/>
  <c r="BM20" i="25"/>
  <c r="BM21" i="25"/>
  <c r="BM14" i="25"/>
  <c r="BM24" i="25"/>
  <c r="BM25" i="25"/>
  <c r="BM26" i="25"/>
  <c r="BM27" i="25"/>
  <c r="BM28" i="25"/>
  <c r="BM29" i="25"/>
  <c r="BM30" i="25"/>
  <c r="BM31" i="25"/>
  <c r="BM32" i="25"/>
  <c r="BM33" i="25"/>
  <c r="BM22" i="25"/>
  <c r="BM34" i="25"/>
  <c r="BM13" i="25"/>
  <c r="BM41" i="25"/>
  <c r="BM39" i="25"/>
  <c r="BM44" i="25"/>
  <c r="BM42" i="25"/>
  <c r="BM38" i="25"/>
  <c r="BM48" i="25"/>
  <c r="BM46" i="25"/>
  <c r="BM51" i="25"/>
  <c r="BM49" i="25"/>
  <c r="BM45" i="25"/>
  <c r="BM55" i="25"/>
  <c r="BM53" i="25"/>
  <c r="BM58" i="25"/>
  <c r="BM56" i="25"/>
  <c r="BM59" i="25"/>
  <c r="BM52" i="25"/>
  <c r="BM37" i="25"/>
  <c r="BM61" i="25"/>
  <c r="BM66" i="25"/>
  <c r="BM64" i="25"/>
  <c r="BM63" i="25"/>
  <c r="BM70" i="25"/>
  <c r="BM68" i="25"/>
  <c r="BM73" i="25"/>
  <c r="BM75" i="25"/>
  <c r="BM71" i="25"/>
  <c r="BM67" i="25"/>
  <c r="BM74" i="25"/>
  <c r="BM79" i="25"/>
  <c r="BM77" i="25"/>
  <c r="BM76" i="25"/>
  <c r="BM80" i="25"/>
  <c r="BM81" i="25"/>
  <c r="BM82" i="25"/>
  <c r="BM83" i="25"/>
  <c r="BM84" i="25"/>
  <c r="BM88" i="25"/>
  <c r="BM86" i="25"/>
  <c r="BM85" i="25"/>
  <c r="BM92" i="25"/>
  <c r="BM90" i="25"/>
  <c r="BM95" i="25"/>
  <c r="BM96" i="25"/>
  <c r="BM93" i="25"/>
  <c r="BM89" i="25"/>
  <c r="BM12" i="25"/>
  <c r="BM97" i="25"/>
  <c r="BM11" i="25"/>
  <c r="BN16" i="25"/>
  <c r="BO17" i="25"/>
  <c r="BN17" i="25"/>
  <c r="BO18" i="25"/>
  <c r="BN18" i="25"/>
  <c r="BO19" i="25"/>
  <c r="BN19" i="25"/>
  <c r="BN14" i="25"/>
  <c r="BN24" i="25"/>
  <c r="BN26" i="25"/>
  <c r="BN27" i="25"/>
  <c r="BN28" i="25"/>
  <c r="BN29" i="25"/>
  <c r="BN30" i="25"/>
  <c r="BN31" i="25"/>
  <c r="BN32" i="25"/>
  <c r="BN33" i="25"/>
  <c r="BN22" i="25"/>
  <c r="BN34" i="25"/>
  <c r="BN13" i="25"/>
  <c r="BN39" i="25"/>
  <c r="BN44" i="25"/>
  <c r="BN42" i="25"/>
  <c r="BN38" i="25"/>
  <c r="BN46" i="25"/>
  <c r="BN51" i="25"/>
  <c r="BN49" i="25"/>
  <c r="BN45" i="25"/>
  <c r="BN53" i="25"/>
  <c r="BN58" i="25"/>
  <c r="BN56" i="25"/>
  <c r="BN60" i="25"/>
  <c r="BN62" i="25"/>
  <c r="BN59" i="25"/>
  <c r="BN52" i="25"/>
  <c r="BN66" i="25"/>
  <c r="BN64" i="25"/>
  <c r="BN63" i="25"/>
  <c r="BN68" i="25"/>
  <c r="BN75" i="25"/>
  <c r="BN73" i="25"/>
  <c r="BN71" i="25"/>
  <c r="BN67" i="25"/>
  <c r="BN79" i="25"/>
  <c r="BN77" i="25"/>
  <c r="BN76" i="25"/>
  <c r="BN80" i="25"/>
  <c r="BN81" i="25"/>
  <c r="BN82" i="25"/>
  <c r="BN83" i="25"/>
  <c r="BN84" i="25"/>
  <c r="BN88" i="25"/>
  <c r="BN86" i="25"/>
  <c r="BN85" i="25"/>
  <c r="BN90" i="25"/>
  <c r="BN95" i="25"/>
  <c r="BN96" i="25"/>
  <c r="BN93" i="25"/>
  <c r="BN89" i="25"/>
  <c r="BN12" i="25"/>
  <c r="BN97" i="25"/>
  <c r="BN11" i="25"/>
  <c r="BO14" i="25"/>
  <c r="BO22" i="25"/>
  <c r="BO34" i="25"/>
  <c r="BO13" i="25"/>
  <c r="BO39" i="25"/>
  <c r="BO42" i="25"/>
  <c r="BO38" i="25"/>
  <c r="BO46" i="25"/>
  <c r="BO49" i="25"/>
  <c r="BO45" i="25"/>
  <c r="BO53" i="25"/>
  <c r="BO56" i="25"/>
  <c r="BO59" i="25"/>
  <c r="BO52" i="25"/>
  <c r="BO64" i="25"/>
  <c r="BO63" i="25"/>
  <c r="BO68" i="25"/>
  <c r="BO73" i="25"/>
  <c r="BO71" i="25"/>
  <c r="BO67" i="25"/>
  <c r="BO77" i="25"/>
  <c r="BO76" i="25"/>
  <c r="BO80" i="25"/>
  <c r="BO81" i="25"/>
  <c r="BO82" i="25"/>
  <c r="BO83" i="25"/>
  <c r="BO86" i="25"/>
  <c r="BO85" i="25"/>
  <c r="BO90" i="25"/>
  <c r="BO93" i="25"/>
  <c r="BO89" i="25"/>
  <c r="BO12" i="25"/>
  <c r="BO97" i="25"/>
  <c r="BO11" i="25"/>
  <c r="BP14" i="25"/>
  <c r="BP22" i="25"/>
  <c r="BP34" i="25"/>
  <c r="BP13" i="25"/>
  <c r="BP39" i="25"/>
  <c r="BP42" i="25"/>
  <c r="BP38" i="25"/>
  <c r="BP46" i="25"/>
  <c r="BP49" i="25"/>
  <c r="BP45" i="25"/>
  <c r="BP53" i="25"/>
  <c r="BP56" i="25"/>
  <c r="BP59" i="25"/>
  <c r="BP52" i="25"/>
  <c r="BP64" i="25"/>
  <c r="BP63" i="25"/>
  <c r="BP68" i="25"/>
  <c r="BP73" i="25"/>
  <c r="BP71" i="25"/>
  <c r="BP67" i="25"/>
  <c r="BP77" i="25"/>
  <c r="BP76" i="25"/>
  <c r="BP80" i="25"/>
  <c r="BP81" i="25"/>
  <c r="BP82" i="25"/>
  <c r="BP83" i="25"/>
  <c r="BP86" i="25"/>
  <c r="BP85" i="25"/>
  <c r="BP90" i="25"/>
  <c r="BP93" i="25"/>
  <c r="BP89" i="25"/>
  <c r="BP12" i="25"/>
  <c r="BP97" i="25"/>
  <c r="BP11" i="25"/>
  <c r="BQ14" i="25"/>
  <c r="BQ22" i="25"/>
  <c r="BQ34" i="25"/>
  <c r="BQ13" i="25"/>
  <c r="BQ39" i="25"/>
  <c r="BQ42" i="25"/>
  <c r="BQ38" i="25"/>
  <c r="BQ46" i="25"/>
  <c r="BQ49" i="25"/>
  <c r="BQ45" i="25"/>
  <c r="BQ53" i="25"/>
  <c r="BQ56" i="25"/>
  <c r="BQ59" i="25"/>
  <c r="BQ52" i="25"/>
  <c r="BQ64" i="25"/>
  <c r="BQ63" i="25"/>
  <c r="BQ68" i="25"/>
  <c r="BQ73" i="25"/>
  <c r="BQ71" i="25"/>
  <c r="BQ67" i="25"/>
  <c r="BQ77" i="25"/>
  <c r="BQ76" i="25"/>
  <c r="BQ80" i="25"/>
  <c r="BQ81" i="25"/>
  <c r="BQ82" i="25"/>
  <c r="BQ83" i="25"/>
  <c r="BQ86" i="25"/>
  <c r="BQ85" i="25"/>
  <c r="BQ90" i="25"/>
  <c r="BQ93" i="25"/>
  <c r="BQ89" i="25"/>
  <c r="BQ12" i="25"/>
  <c r="BQ97" i="25"/>
  <c r="BQ11" i="25"/>
  <c r="BR14" i="25"/>
  <c r="BR22" i="25"/>
  <c r="BR34" i="25"/>
  <c r="BR13" i="25"/>
  <c r="BR39" i="25"/>
  <c r="BR42" i="25"/>
  <c r="BR38" i="25"/>
  <c r="BR46" i="25"/>
  <c r="BR49" i="25"/>
  <c r="BR45" i="25"/>
  <c r="BR53" i="25"/>
  <c r="BR56" i="25"/>
  <c r="BR59" i="25"/>
  <c r="BR52" i="25"/>
  <c r="BR64" i="25"/>
  <c r="BR63" i="25"/>
  <c r="BR68" i="25"/>
  <c r="BR71" i="25"/>
  <c r="BR67" i="25"/>
  <c r="BR77" i="25"/>
  <c r="BR76" i="25"/>
  <c r="BR86" i="25"/>
  <c r="BR85" i="25"/>
  <c r="BR90" i="25"/>
  <c r="BR93" i="25"/>
  <c r="BR89" i="25"/>
  <c r="BR12" i="25"/>
  <c r="BR97" i="25"/>
  <c r="BR11" i="25"/>
  <c r="BS16" i="25"/>
  <c r="BS17" i="25"/>
  <c r="BS18" i="25"/>
  <c r="BS19" i="25"/>
  <c r="BS20" i="25"/>
  <c r="BS21" i="25"/>
  <c r="BS14" i="25"/>
  <c r="BS24" i="25"/>
  <c r="BS25" i="25"/>
  <c r="BS26" i="25"/>
  <c r="BS27" i="25"/>
  <c r="BS28" i="25"/>
  <c r="BS29" i="25"/>
  <c r="BS30" i="25"/>
  <c r="BS31" i="25"/>
  <c r="BS32" i="25"/>
  <c r="BS33" i="25"/>
  <c r="BS22" i="25"/>
  <c r="BS34" i="25"/>
  <c r="BS13" i="25"/>
  <c r="BS41" i="25"/>
  <c r="BS39" i="25"/>
  <c r="BS44" i="25"/>
  <c r="BS42" i="25"/>
  <c r="BS38" i="25"/>
  <c r="BS48" i="25"/>
  <c r="BS46" i="25"/>
  <c r="BS51" i="25"/>
  <c r="BS49" i="25"/>
  <c r="BS45" i="25"/>
  <c r="BS55" i="25"/>
  <c r="BS53" i="25"/>
  <c r="BS58" i="25"/>
  <c r="BS56" i="25"/>
  <c r="BS60" i="25"/>
  <c r="BS62" i="25"/>
  <c r="BS59" i="25"/>
  <c r="BS52" i="25"/>
  <c r="BS37" i="25"/>
  <c r="BS61" i="25"/>
  <c r="BS66" i="25"/>
  <c r="BS64" i="25"/>
  <c r="BS63" i="25"/>
  <c r="BS70" i="25"/>
  <c r="BS68" i="25"/>
  <c r="BS73" i="25"/>
  <c r="BS75" i="25"/>
  <c r="BS71" i="25"/>
  <c r="BS67" i="25"/>
  <c r="BS74" i="25"/>
  <c r="BS79" i="25"/>
  <c r="BS77" i="25"/>
  <c r="BS76" i="25"/>
  <c r="BS80" i="25"/>
  <c r="BS81" i="25"/>
  <c r="BS82" i="25"/>
  <c r="BS83" i="25"/>
  <c r="BS84" i="25"/>
  <c r="BS88" i="25"/>
  <c r="BS86" i="25"/>
  <c r="BS85" i="25"/>
  <c r="BS92" i="25"/>
  <c r="BS90" i="25"/>
  <c r="BS95" i="25"/>
  <c r="BS96" i="25"/>
  <c r="BS93" i="25"/>
  <c r="BS89" i="25"/>
  <c r="BS12" i="25"/>
  <c r="BS97" i="25"/>
  <c r="BS11" i="25"/>
  <c r="BT16" i="25"/>
  <c r="BT17" i="25"/>
  <c r="BT18" i="25"/>
  <c r="BT19" i="25"/>
  <c r="BT20" i="25"/>
  <c r="BT21" i="25"/>
  <c r="BT14" i="25"/>
  <c r="BT24" i="25"/>
  <c r="BT25" i="25"/>
  <c r="BT26" i="25"/>
  <c r="BT27" i="25"/>
  <c r="BT28" i="25"/>
  <c r="BT29" i="25"/>
  <c r="BT30" i="25"/>
  <c r="BT31" i="25"/>
  <c r="BT32" i="25"/>
  <c r="BT33" i="25"/>
  <c r="BT22" i="25"/>
  <c r="BT34" i="25"/>
  <c r="BT13" i="25"/>
  <c r="BT41" i="25"/>
  <c r="BT39" i="25"/>
  <c r="BT44" i="25"/>
  <c r="BT42" i="25"/>
  <c r="BT38" i="25"/>
  <c r="BT48" i="25"/>
  <c r="BT46" i="25"/>
  <c r="BT51" i="25"/>
  <c r="BT49" i="25"/>
  <c r="BT45" i="25"/>
  <c r="BT55" i="25"/>
  <c r="BT53" i="25"/>
  <c r="BT58" i="25"/>
  <c r="BT56" i="25"/>
  <c r="BT59" i="25"/>
  <c r="BT52" i="25"/>
  <c r="BT37" i="25"/>
  <c r="BT61" i="25"/>
  <c r="BT66" i="25"/>
  <c r="BT64" i="25"/>
  <c r="BT63" i="25"/>
  <c r="BT70" i="25"/>
  <c r="BT68" i="25"/>
  <c r="BT73" i="25"/>
  <c r="BT75" i="25"/>
  <c r="BT71" i="25"/>
  <c r="BT67" i="25"/>
  <c r="BT74" i="25"/>
  <c r="BT79" i="25"/>
  <c r="BT77" i="25"/>
  <c r="BT76" i="25"/>
  <c r="BT80" i="25"/>
  <c r="BT81" i="25"/>
  <c r="BT82" i="25"/>
  <c r="BT83" i="25"/>
  <c r="BT84" i="25"/>
  <c r="BT88" i="25"/>
  <c r="BT86" i="25"/>
  <c r="BT85" i="25"/>
  <c r="BT92" i="25"/>
  <c r="BT90" i="25"/>
  <c r="BT95" i="25"/>
  <c r="BT96" i="25"/>
  <c r="BT93" i="25"/>
  <c r="BT89" i="25"/>
  <c r="BT12" i="25"/>
  <c r="BT97" i="25"/>
  <c r="BT11" i="25"/>
  <c r="BU16" i="25"/>
  <c r="BU17" i="25"/>
  <c r="BU18" i="25"/>
  <c r="BU19" i="25"/>
  <c r="BU20" i="25"/>
  <c r="BU21" i="25"/>
  <c r="BU14" i="25"/>
  <c r="BU24" i="25"/>
  <c r="BU25" i="25"/>
  <c r="BU26" i="25"/>
  <c r="BU27" i="25"/>
  <c r="BU28" i="25"/>
  <c r="BU29" i="25"/>
  <c r="BU30" i="25"/>
  <c r="BU31" i="25"/>
  <c r="BU32" i="25"/>
  <c r="BU33" i="25"/>
  <c r="BU22" i="25"/>
  <c r="BU34" i="25"/>
  <c r="BU13" i="25"/>
  <c r="BU41" i="25"/>
  <c r="BU39" i="25"/>
  <c r="BU44" i="25"/>
  <c r="BU42" i="25"/>
  <c r="BU38" i="25"/>
  <c r="BU48" i="25"/>
  <c r="BU46" i="25"/>
  <c r="BU51" i="25"/>
  <c r="BU49" i="25"/>
  <c r="BU45" i="25"/>
  <c r="BU55" i="25"/>
  <c r="BU53" i="25"/>
  <c r="BU58" i="25"/>
  <c r="BU56" i="25"/>
  <c r="BU59" i="25"/>
  <c r="BU52" i="25"/>
  <c r="BU37" i="25"/>
  <c r="BU61" i="25"/>
  <c r="BU66" i="25"/>
  <c r="BU64" i="25"/>
  <c r="BU63" i="25"/>
  <c r="BU70" i="25"/>
  <c r="BU68" i="25"/>
  <c r="BU73" i="25"/>
  <c r="BU75" i="25"/>
  <c r="BU71" i="25"/>
  <c r="BU67" i="25"/>
  <c r="BU74" i="25"/>
  <c r="BU79" i="25"/>
  <c r="BU77" i="25"/>
  <c r="BU76" i="25"/>
  <c r="BU80" i="25"/>
  <c r="BU81" i="25"/>
  <c r="BU82" i="25"/>
  <c r="BU83" i="25"/>
  <c r="BU84" i="25"/>
  <c r="BU88" i="25"/>
  <c r="BU86" i="25"/>
  <c r="BU85" i="25"/>
  <c r="BU92" i="25"/>
  <c r="BU90" i="25"/>
  <c r="BU95" i="25"/>
  <c r="BU96" i="25"/>
  <c r="BU93" i="25"/>
  <c r="BU89" i="25"/>
  <c r="BU12" i="25"/>
  <c r="BU97" i="25"/>
  <c r="BU11" i="25"/>
  <c r="BV16" i="25"/>
  <c r="BV17" i="25"/>
  <c r="BV18" i="25"/>
  <c r="BV19" i="25"/>
  <c r="BV20" i="25"/>
  <c r="BV21" i="25"/>
  <c r="BV14" i="25"/>
  <c r="BV24" i="25"/>
  <c r="BV25" i="25"/>
  <c r="BV26" i="25"/>
  <c r="BV27" i="25"/>
  <c r="BV28" i="25"/>
  <c r="BV29" i="25"/>
  <c r="BV30" i="25"/>
  <c r="BV31" i="25"/>
  <c r="BV32" i="25"/>
  <c r="BV33" i="25"/>
  <c r="BV22" i="25"/>
  <c r="BV34" i="25"/>
  <c r="BV13" i="25"/>
  <c r="BV41" i="25"/>
  <c r="BV39" i="25"/>
  <c r="BV44" i="25"/>
  <c r="BV42" i="25"/>
  <c r="BV38" i="25"/>
  <c r="BV48" i="25"/>
  <c r="BV46" i="25"/>
  <c r="BV51" i="25"/>
  <c r="BV49" i="25"/>
  <c r="BV45" i="25"/>
  <c r="BV55" i="25"/>
  <c r="BV53" i="25"/>
  <c r="BV58" i="25"/>
  <c r="BV56" i="25"/>
  <c r="BV59" i="25"/>
  <c r="BV52" i="25"/>
  <c r="BV37" i="25"/>
  <c r="BV61" i="25"/>
  <c r="BV66" i="25"/>
  <c r="BV64" i="25"/>
  <c r="BV63" i="25"/>
  <c r="BV70" i="25"/>
  <c r="BV68" i="25"/>
  <c r="BV73" i="25"/>
  <c r="BV75" i="25"/>
  <c r="BV71" i="25"/>
  <c r="BV67" i="25"/>
  <c r="BV74" i="25"/>
  <c r="BV79" i="25"/>
  <c r="BV77" i="25"/>
  <c r="BV76" i="25"/>
  <c r="BV80" i="25"/>
  <c r="BV81" i="25"/>
  <c r="BV82" i="25"/>
  <c r="BV83" i="25"/>
  <c r="BV84" i="25"/>
  <c r="BV88" i="25"/>
  <c r="BV86" i="25"/>
  <c r="BV85" i="25"/>
  <c r="BV92" i="25"/>
  <c r="BV90" i="25"/>
  <c r="BV95" i="25"/>
  <c r="BV96" i="25"/>
  <c r="BV93" i="25"/>
  <c r="BV89" i="25"/>
  <c r="BV12" i="25"/>
  <c r="BV97" i="25"/>
  <c r="BV11" i="25"/>
  <c r="BW16" i="25"/>
  <c r="BW17" i="25"/>
  <c r="BW18" i="25"/>
  <c r="BW19" i="25"/>
  <c r="BW20" i="25"/>
  <c r="BW21" i="25"/>
  <c r="BW14" i="25"/>
  <c r="BW24" i="25"/>
  <c r="BW25" i="25"/>
  <c r="BW26" i="25"/>
  <c r="BW27" i="25"/>
  <c r="BW28" i="25"/>
  <c r="BW29" i="25"/>
  <c r="BW30" i="25"/>
  <c r="BW31" i="25"/>
  <c r="BW32" i="25"/>
  <c r="BW33" i="25"/>
  <c r="BW22" i="25"/>
  <c r="BW34" i="25"/>
  <c r="BW13" i="25"/>
  <c r="BW41" i="25"/>
  <c r="BW39" i="25"/>
  <c r="BW44" i="25"/>
  <c r="BW42" i="25"/>
  <c r="BW38" i="25"/>
  <c r="BW48" i="25"/>
  <c r="BW46" i="25"/>
  <c r="BW51" i="25"/>
  <c r="BW49" i="25"/>
  <c r="BW45" i="25"/>
  <c r="BW55" i="25"/>
  <c r="BW53" i="25"/>
  <c r="BW58" i="25"/>
  <c r="BW56" i="25"/>
  <c r="BW60" i="25"/>
  <c r="BW59" i="25"/>
  <c r="BW52" i="25"/>
  <c r="BW37" i="25"/>
  <c r="BW61" i="25"/>
  <c r="BW66" i="25"/>
  <c r="BW64" i="25"/>
  <c r="BW63" i="25"/>
  <c r="BW70" i="25"/>
  <c r="BW68" i="25"/>
  <c r="BW73" i="25"/>
  <c r="BW75" i="25"/>
  <c r="BW71" i="25"/>
  <c r="BW67" i="25"/>
  <c r="BW74" i="25"/>
  <c r="BW79" i="25"/>
  <c r="BW77" i="25"/>
  <c r="BW76" i="25"/>
  <c r="BW80" i="25"/>
  <c r="BW81" i="25"/>
  <c r="BW82" i="25"/>
  <c r="BW83" i="25"/>
  <c r="BW84" i="25"/>
  <c r="BW88" i="25"/>
  <c r="BW86" i="25"/>
  <c r="BW85" i="25"/>
  <c r="BW92" i="25"/>
  <c r="BW90" i="25"/>
  <c r="BW95" i="25"/>
  <c r="BW96" i="25"/>
  <c r="BW93" i="25"/>
  <c r="BW89" i="25"/>
  <c r="BW12" i="25"/>
  <c r="BW98" i="25"/>
  <c r="BW99" i="25"/>
  <c r="BW97" i="25"/>
  <c r="BW11" i="25"/>
  <c r="BX16" i="25"/>
  <c r="BX17" i="25"/>
  <c r="BX18" i="25"/>
  <c r="BX19" i="25"/>
  <c r="BX20" i="25"/>
  <c r="BX21" i="25"/>
  <c r="BX14" i="25"/>
  <c r="BX24" i="25"/>
  <c r="BX25" i="25"/>
  <c r="BX26" i="25"/>
  <c r="BX27" i="25"/>
  <c r="BX28" i="25"/>
  <c r="BX29" i="25"/>
  <c r="BX30" i="25"/>
  <c r="BX31" i="25"/>
  <c r="BX32" i="25"/>
  <c r="BX33" i="25"/>
  <c r="BX22" i="25"/>
  <c r="BX34" i="25"/>
  <c r="BX13" i="25"/>
  <c r="BX41" i="25"/>
  <c r="BX39" i="25"/>
  <c r="BX44" i="25"/>
  <c r="BX42" i="25"/>
  <c r="BX38" i="25"/>
  <c r="BX48" i="25"/>
  <c r="BX46" i="25"/>
  <c r="BX51" i="25"/>
  <c r="BX49" i="25"/>
  <c r="BX45" i="25"/>
  <c r="BX55" i="25"/>
  <c r="BX53" i="25"/>
  <c r="BX58" i="25"/>
  <c r="BX56" i="25"/>
  <c r="BX60" i="25"/>
  <c r="BX59" i="25"/>
  <c r="BX52" i="25"/>
  <c r="BX37" i="25"/>
  <c r="BX61" i="25"/>
  <c r="BX66" i="25"/>
  <c r="BX64" i="25"/>
  <c r="BX63" i="25"/>
  <c r="BX70" i="25"/>
  <c r="BX68" i="25"/>
  <c r="BX73" i="25"/>
  <c r="BX75" i="25"/>
  <c r="BX71" i="25"/>
  <c r="BX67" i="25"/>
  <c r="BX74" i="25"/>
  <c r="BX79" i="25"/>
  <c r="BX77" i="25"/>
  <c r="BX76" i="25"/>
  <c r="BX80" i="25"/>
  <c r="BX81" i="25"/>
  <c r="BX82" i="25"/>
  <c r="BX83" i="25"/>
  <c r="BX84" i="25"/>
  <c r="BX88" i="25"/>
  <c r="BX86" i="25"/>
  <c r="BX85" i="25"/>
  <c r="BX92" i="25"/>
  <c r="BX90" i="25"/>
  <c r="BX95" i="25"/>
  <c r="BX96" i="25"/>
  <c r="BX93" i="25"/>
  <c r="BX89" i="25"/>
  <c r="BX12" i="25"/>
  <c r="BX97" i="25"/>
  <c r="BX11" i="25"/>
  <c r="BY16" i="25"/>
  <c r="BY17" i="25"/>
  <c r="BY18" i="25"/>
  <c r="BY19" i="25"/>
  <c r="BY20" i="25"/>
  <c r="BY21" i="25"/>
  <c r="BY14" i="25"/>
  <c r="BY24" i="25"/>
  <c r="BY25" i="25"/>
  <c r="BY26" i="25"/>
  <c r="BY27" i="25"/>
  <c r="BY28" i="25"/>
  <c r="BY29" i="25"/>
  <c r="BY30" i="25"/>
  <c r="BY31" i="25"/>
  <c r="BY32" i="25"/>
  <c r="BY33" i="25"/>
  <c r="BY22" i="25"/>
  <c r="BY34" i="25"/>
  <c r="BY13" i="25"/>
  <c r="BY41" i="25"/>
  <c r="BY39" i="25"/>
  <c r="BY44" i="25"/>
  <c r="BY42" i="25"/>
  <c r="BY38" i="25"/>
  <c r="BY48" i="25"/>
  <c r="BY46" i="25"/>
  <c r="BY51" i="25"/>
  <c r="BY49" i="25"/>
  <c r="BY45" i="25"/>
  <c r="BY55" i="25"/>
  <c r="BY53" i="25"/>
  <c r="BY58" i="25"/>
  <c r="BY56" i="25"/>
  <c r="BY60" i="25"/>
  <c r="BY62" i="25"/>
  <c r="BY59" i="25"/>
  <c r="BY52" i="25"/>
  <c r="BY37" i="25"/>
  <c r="BY61" i="25"/>
  <c r="BY66" i="25"/>
  <c r="BY64" i="25"/>
  <c r="BY63" i="25"/>
  <c r="BY70" i="25"/>
  <c r="BY68" i="25"/>
  <c r="BY73" i="25"/>
  <c r="BY75" i="25"/>
  <c r="BY71" i="25"/>
  <c r="BY67" i="25"/>
  <c r="BY74" i="25"/>
  <c r="BY79" i="25"/>
  <c r="BY77" i="25"/>
  <c r="BY76" i="25"/>
  <c r="BY80" i="25"/>
  <c r="BY81" i="25"/>
  <c r="BY82" i="25"/>
  <c r="BY83" i="25"/>
  <c r="BY84" i="25"/>
  <c r="BY88" i="25"/>
  <c r="BY86" i="25"/>
  <c r="BY85" i="25"/>
  <c r="BY92" i="25"/>
  <c r="BY90" i="25"/>
  <c r="BY95" i="25"/>
  <c r="BY96" i="25"/>
  <c r="BY93" i="25"/>
  <c r="BY89" i="25"/>
  <c r="BY12" i="25"/>
  <c r="BY98" i="25"/>
  <c r="BY99" i="25"/>
  <c r="BY97" i="25"/>
  <c r="BY11" i="25"/>
  <c r="BZ16" i="25"/>
  <c r="BZ17" i="25"/>
  <c r="BZ18" i="25"/>
  <c r="BZ19" i="25"/>
  <c r="BZ20" i="25"/>
  <c r="BZ21" i="25"/>
  <c r="BZ14" i="25"/>
  <c r="BZ24" i="25"/>
  <c r="BZ25" i="25"/>
  <c r="BZ26" i="25"/>
  <c r="BZ27" i="25"/>
  <c r="BZ28" i="25"/>
  <c r="BZ29" i="25"/>
  <c r="BZ30" i="25"/>
  <c r="BZ31" i="25"/>
  <c r="BZ32" i="25"/>
  <c r="BZ33" i="25"/>
  <c r="BZ22" i="25"/>
  <c r="BZ34" i="25"/>
  <c r="BZ13" i="25"/>
  <c r="BZ41" i="25"/>
  <c r="BZ39" i="25"/>
  <c r="BZ44" i="25"/>
  <c r="BZ42" i="25"/>
  <c r="BZ38" i="25"/>
  <c r="BZ48" i="25"/>
  <c r="BZ46" i="25"/>
  <c r="BZ51" i="25"/>
  <c r="BZ49" i="25"/>
  <c r="BZ45" i="25"/>
  <c r="BZ55" i="25"/>
  <c r="BZ53" i="25"/>
  <c r="BZ58" i="25"/>
  <c r="BZ56" i="25"/>
  <c r="BZ60" i="25"/>
  <c r="BZ62" i="25"/>
  <c r="BZ59" i="25"/>
  <c r="BZ52" i="25"/>
  <c r="BZ37" i="25"/>
  <c r="BZ61" i="25"/>
  <c r="BZ66" i="25"/>
  <c r="BZ64" i="25"/>
  <c r="BZ63" i="25"/>
  <c r="BZ70" i="25"/>
  <c r="BZ68" i="25"/>
  <c r="BZ73" i="25"/>
  <c r="BZ75" i="25"/>
  <c r="BZ71" i="25"/>
  <c r="BZ67" i="25"/>
  <c r="BZ74" i="25"/>
  <c r="BZ79" i="25"/>
  <c r="BZ77" i="25"/>
  <c r="BZ76" i="25"/>
  <c r="BZ80" i="25"/>
  <c r="BZ81" i="25"/>
  <c r="BZ82" i="25"/>
  <c r="BZ83" i="25"/>
  <c r="BZ84" i="25"/>
  <c r="BZ88" i="25"/>
  <c r="BZ86" i="25"/>
  <c r="BZ85" i="25"/>
  <c r="BZ92" i="25"/>
  <c r="BZ90" i="25"/>
  <c r="BZ95" i="25"/>
  <c r="BZ96" i="25"/>
  <c r="BZ93" i="25"/>
  <c r="BZ89" i="25"/>
  <c r="BZ12" i="25"/>
  <c r="BZ98" i="25"/>
  <c r="BZ99" i="25"/>
  <c r="BZ97" i="25"/>
  <c r="BZ11" i="25"/>
  <c r="CA16" i="25"/>
  <c r="CA17" i="25"/>
  <c r="CA18" i="25"/>
  <c r="CA19" i="25"/>
  <c r="CA20" i="25"/>
  <c r="CA21" i="25"/>
  <c r="CA14" i="25"/>
  <c r="CA24" i="25"/>
  <c r="CA25" i="25"/>
  <c r="CA26" i="25"/>
  <c r="CA27" i="25"/>
  <c r="CA28" i="25"/>
  <c r="CA29" i="25"/>
  <c r="CA30" i="25"/>
  <c r="CA31" i="25"/>
  <c r="CA32" i="25"/>
  <c r="CA33" i="25"/>
  <c r="CA22" i="25"/>
  <c r="CA34" i="25"/>
  <c r="CA13" i="25"/>
  <c r="CA41" i="25"/>
  <c r="CA39" i="25"/>
  <c r="CA44" i="25"/>
  <c r="CA42" i="25"/>
  <c r="CA38" i="25"/>
  <c r="CA48" i="25"/>
  <c r="CA46" i="25"/>
  <c r="CA51" i="25"/>
  <c r="CA49" i="25"/>
  <c r="CA45" i="25"/>
  <c r="CA55" i="25"/>
  <c r="CA53" i="25"/>
  <c r="CA58" i="25"/>
  <c r="CA56" i="25"/>
  <c r="CA60" i="25"/>
  <c r="CA62" i="25"/>
  <c r="CA59" i="25"/>
  <c r="CA52" i="25"/>
  <c r="CA37" i="25"/>
  <c r="CA61" i="25"/>
  <c r="CA66" i="25"/>
  <c r="CA64" i="25"/>
  <c r="CA63" i="25"/>
  <c r="CA70" i="25"/>
  <c r="CA68" i="25"/>
  <c r="CA73" i="25"/>
  <c r="CA75" i="25"/>
  <c r="CA71" i="25"/>
  <c r="CA67" i="25"/>
  <c r="CA74" i="25"/>
  <c r="CA79" i="25"/>
  <c r="CA77" i="25"/>
  <c r="CA76" i="25"/>
  <c r="CA80" i="25"/>
  <c r="CA81" i="25"/>
  <c r="CA82" i="25"/>
  <c r="CA83" i="25"/>
  <c r="CA84" i="25"/>
  <c r="CA88" i="25"/>
  <c r="CA86" i="25"/>
  <c r="CA85" i="25"/>
  <c r="CA92" i="25"/>
  <c r="CA90" i="25"/>
  <c r="CA95" i="25"/>
  <c r="CA96" i="25"/>
  <c r="CA93" i="25"/>
  <c r="CA89" i="25"/>
  <c r="CA12" i="25"/>
  <c r="CA97" i="25"/>
  <c r="CA11" i="25"/>
  <c r="CB16" i="25"/>
  <c r="CB17" i="25"/>
  <c r="CB18" i="25"/>
  <c r="CB19" i="25"/>
  <c r="CB20" i="25"/>
  <c r="CB21" i="25"/>
  <c r="CB14" i="25"/>
  <c r="CB24" i="25"/>
  <c r="CB25" i="25"/>
  <c r="CB26" i="25"/>
  <c r="CB27" i="25"/>
  <c r="CB28" i="25"/>
  <c r="CB29" i="25"/>
  <c r="CB30" i="25"/>
  <c r="CB31" i="25"/>
  <c r="CB32" i="25"/>
  <c r="CB33" i="25"/>
  <c r="CB22" i="25"/>
  <c r="CB34" i="25"/>
  <c r="CB13" i="25"/>
  <c r="CB41" i="25"/>
  <c r="CB39" i="25"/>
  <c r="CB44" i="25"/>
  <c r="CB42" i="25"/>
  <c r="CB38" i="25"/>
  <c r="CB48" i="25"/>
  <c r="CB46" i="25"/>
  <c r="CB51" i="25"/>
  <c r="CB49" i="25"/>
  <c r="CB45" i="25"/>
  <c r="CB55" i="25"/>
  <c r="CB53" i="25"/>
  <c r="CB58" i="25"/>
  <c r="CB56" i="25"/>
  <c r="CB60" i="25"/>
  <c r="CB62" i="25"/>
  <c r="CB59" i="25"/>
  <c r="CB52" i="25"/>
  <c r="CB37" i="25"/>
  <c r="CB61" i="25"/>
  <c r="CB66" i="25"/>
  <c r="CB64" i="25"/>
  <c r="CB63" i="25"/>
  <c r="CB70" i="25"/>
  <c r="CB68" i="25"/>
  <c r="CB73" i="25"/>
  <c r="CB75" i="25"/>
  <c r="CB71" i="25"/>
  <c r="CB67" i="25"/>
  <c r="CB74" i="25"/>
  <c r="CB79" i="25"/>
  <c r="CB77" i="25"/>
  <c r="CB76" i="25"/>
  <c r="CB80" i="25"/>
  <c r="CB81" i="25"/>
  <c r="CB82" i="25"/>
  <c r="CB83" i="25"/>
  <c r="CB84" i="25"/>
  <c r="CB88" i="25"/>
  <c r="CB86" i="25"/>
  <c r="CB85" i="25"/>
  <c r="CB92" i="25"/>
  <c r="CB90" i="25"/>
  <c r="CB95" i="25"/>
  <c r="CB96" i="25"/>
  <c r="CB93" i="25"/>
  <c r="CB89" i="25"/>
  <c r="CB12" i="25"/>
  <c r="CB97" i="25"/>
  <c r="CB11" i="25"/>
  <c r="CC16" i="25"/>
  <c r="CD17" i="25"/>
  <c r="CC17" i="25"/>
  <c r="CD18" i="25"/>
  <c r="CC18" i="25"/>
  <c r="CC19" i="25"/>
  <c r="CD20" i="25"/>
  <c r="CC20" i="25"/>
  <c r="CD21" i="25"/>
  <c r="CC21" i="25"/>
  <c r="CC14" i="25"/>
  <c r="CC23" i="25"/>
  <c r="CC24" i="25"/>
  <c r="CC25" i="25"/>
  <c r="CC26" i="25"/>
  <c r="CC27" i="25"/>
  <c r="CC28" i="25"/>
  <c r="CC29" i="25"/>
  <c r="CC30" i="25"/>
  <c r="CC31" i="25"/>
  <c r="CC32" i="25"/>
  <c r="CC33" i="25"/>
  <c r="CC22" i="25"/>
  <c r="CC35" i="25"/>
  <c r="CC36" i="25"/>
  <c r="CC34" i="25"/>
  <c r="CC13" i="25"/>
  <c r="CC40" i="25"/>
  <c r="CC41" i="25"/>
  <c r="CC39" i="25"/>
  <c r="CC43" i="25"/>
  <c r="CC44" i="25"/>
  <c r="CC42" i="25"/>
  <c r="CC38" i="25"/>
  <c r="CC47" i="25"/>
  <c r="CC48" i="25"/>
  <c r="CC46" i="25"/>
  <c r="CC50" i="25"/>
  <c r="CC51" i="25"/>
  <c r="CC49" i="25"/>
  <c r="CC45" i="25"/>
  <c r="CC54" i="25"/>
  <c r="CC55" i="25"/>
  <c r="CC53" i="25"/>
  <c r="CC57" i="25"/>
  <c r="CC58" i="25"/>
  <c r="CC56" i="25"/>
  <c r="CD60" i="25"/>
  <c r="CC60" i="25"/>
  <c r="CD62" i="25"/>
  <c r="CC62" i="25"/>
  <c r="CC59" i="25"/>
  <c r="CC52" i="25"/>
  <c r="CC37" i="25"/>
  <c r="CC61" i="25"/>
  <c r="CC65" i="25"/>
  <c r="CC66" i="25"/>
  <c r="CC64" i="25"/>
  <c r="CC63" i="25"/>
  <c r="CC69" i="25"/>
  <c r="CC70" i="25"/>
  <c r="CC68" i="25"/>
  <c r="CC72" i="25"/>
  <c r="CC73" i="25"/>
  <c r="CC75" i="25"/>
  <c r="CC71" i="25"/>
  <c r="CC67" i="25"/>
  <c r="CC74" i="25"/>
  <c r="CC78" i="25"/>
  <c r="CD79" i="25"/>
  <c r="CC79" i="25"/>
  <c r="CC77" i="25"/>
  <c r="CC76" i="25"/>
  <c r="CC80" i="25"/>
  <c r="CC81" i="25"/>
  <c r="CC82" i="25"/>
  <c r="CC83" i="25"/>
  <c r="CC84" i="25"/>
  <c r="CC87" i="25"/>
  <c r="CC88" i="25"/>
  <c r="CC86" i="25"/>
  <c r="CC85" i="25"/>
  <c r="CC91" i="25"/>
  <c r="CC92" i="25"/>
  <c r="CC90" i="25"/>
  <c r="CC94" i="25"/>
  <c r="CC95" i="25"/>
  <c r="CC96" i="25"/>
  <c r="CC93" i="25"/>
  <c r="CC89" i="25"/>
  <c r="CC12" i="25"/>
  <c r="CC98" i="25"/>
  <c r="CC99" i="25"/>
  <c r="CC97" i="25"/>
  <c r="CC11" i="25"/>
  <c r="CD16" i="25"/>
  <c r="CD19" i="25"/>
  <c r="CD14" i="25"/>
  <c r="CD23" i="25"/>
  <c r="CD24" i="25"/>
  <c r="CD25" i="25"/>
  <c r="CD26" i="25"/>
  <c r="CD27" i="25"/>
  <c r="CD28" i="25"/>
  <c r="CD29" i="25"/>
  <c r="CD30" i="25"/>
  <c r="CD31" i="25"/>
  <c r="CD32" i="25"/>
  <c r="CD33" i="25"/>
  <c r="CD22" i="25"/>
  <c r="CD35" i="25"/>
  <c r="CD36" i="25"/>
  <c r="CD34" i="25"/>
  <c r="CD13" i="25"/>
  <c r="CD40" i="25"/>
  <c r="CD41" i="25"/>
  <c r="CD39" i="25"/>
  <c r="CD43" i="25"/>
  <c r="CD44" i="25"/>
  <c r="CD42" i="25"/>
  <c r="CD38" i="25"/>
  <c r="CD47" i="25"/>
  <c r="CD48" i="25"/>
  <c r="CD46" i="25"/>
  <c r="CD50" i="25"/>
  <c r="CD51" i="25"/>
  <c r="CD49" i="25"/>
  <c r="CD45" i="25"/>
  <c r="CD54" i="25"/>
  <c r="CD55" i="25"/>
  <c r="CD53" i="25"/>
  <c r="CD57" i="25"/>
  <c r="CD58" i="25"/>
  <c r="CD56" i="25"/>
  <c r="CD59" i="25"/>
  <c r="CD52" i="25"/>
  <c r="CD37" i="25"/>
  <c r="CD61" i="25"/>
  <c r="CD65" i="25"/>
  <c r="CD66" i="25"/>
  <c r="CD64" i="25"/>
  <c r="CD63" i="25"/>
  <c r="CD69" i="25"/>
  <c r="CD70" i="25"/>
  <c r="CD68" i="25"/>
  <c r="CD72" i="25"/>
  <c r="CD73" i="25"/>
  <c r="CD75" i="25"/>
  <c r="CD71" i="25"/>
  <c r="CD67" i="25"/>
  <c r="CD74" i="25"/>
  <c r="CD78" i="25"/>
  <c r="CD77" i="25"/>
  <c r="CD76" i="25"/>
  <c r="CD80" i="25"/>
  <c r="CD81" i="25"/>
  <c r="CD82" i="25"/>
  <c r="CD83" i="25"/>
  <c r="CD84" i="25"/>
  <c r="CD87" i="25"/>
  <c r="CD88" i="25"/>
  <c r="CD86" i="25"/>
  <c r="CD85" i="25"/>
  <c r="CD91" i="25"/>
  <c r="CD92" i="25"/>
  <c r="CD90" i="25"/>
  <c r="CD94" i="25"/>
  <c r="CD95" i="25"/>
  <c r="CD96" i="25"/>
  <c r="CD93" i="25"/>
  <c r="CD89" i="25"/>
  <c r="CD12" i="25"/>
  <c r="CD97" i="25"/>
  <c r="CD11" i="25"/>
  <c r="CE16" i="25"/>
  <c r="CE17" i="25"/>
  <c r="CE18" i="25"/>
  <c r="CE19" i="25"/>
  <c r="CE20" i="25"/>
  <c r="CE21" i="25"/>
  <c r="CE14" i="25"/>
  <c r="CE23" i="25"/>
  <c r="CE24" i="25"/>
  <c r="CE25" i="25"/>
  <c r="CE26" i="25"/>
  <c r="CE27" i="25"/>
  <c r="CE28" i="25"/>
  <c r="CE29" i="25"/>
  <c r="CE30" i="25"/>
  <c r="CE31" i="25"/>
  <c r="CE32" i="25"/>
  <c r="CE33" i="25"/>
  <c r="CE22" i="25"/>
  <c r="CE35" i="25"/>
  <c r="CE36" i="25"/>
  <c r="CE34" i="25"/>
  <c r="CE13" i="25"/>
  <c r="CE40" i="25"/>
  <c r="CE41" i="25"/>
  <c r="CE39" i="25"/>
  <c r="CE43" i="25"/>
  <c r="CE44" i="25"/>
  <c r="CE42" i="25"/>
  <c r="CE38" i="25"/>
  <c r="CE47" i="25"/>
  <c r="CE48" i="25"/>
  <c r="CE46" i="25"/>
  <c r="CE50" i="25"/>
  <c r="CE51" i="25"/>
  <c r="CE49" i="25"/>
  <c r="CE45" i="25"/>
  <c r="CE54" i="25"/>
  <c r="CE55" i="25"/>
  <c r="CE53" i="25"/>
  <c r="CE57" i="25"/>
  <c r="CE58" i="25"/>
  <c r="CE56" i="25"/>
  <c r="CE60" i="25"/>
  <c r="CE62" i="25"/>
  <c r="CE59" i="25"/>
  <c r="CE52" i="25"/>
  <c r="CE37" i="25"/>
  <c r="CE61" i="25"/>
  <c r="CE65" i="25"/>
  <c r="CE66" i="25"/>
  <c r="CE64" i="25"/>
  <c r="CE63" i="25"/>
  <c r="CE69" i="25"/>
  <c r="CE70" i="25"/>
  <c r="CE68" i="25"/>
  <c r="CE72" i="25"/>
  <c r="CE73" i="25"/>
  <c r="CE75" i="25"/>
  <c r="CE71" i="25"/>
  <c r="CE67" i="25"/>
  <c r="CE74" i="25"/>
  <c r="CE78" i="25"/>
  <c r="CE79" i="25"/>
  <c r="CE77" i="25"/>
  <c r="CE76" i="25"/>
  <c r="CE80" i="25"/>
  <c r="CE81" i="25"/>
  <c r="CE82" i="25"/>
  <c r="CE83" i="25"/>
  <c r="CE84" i="25"/>
  <c r="CE87" i="25"/>
  <c r="CE88" i="25"/>
  <c r="CE86" i="25"/>
  <c r="CE85" i="25"/>
  <c r="CE91" i="25"/>
  <c r="CE92" i="25"/>
  <c r="CE90" i="25"/>
  <c r="CE94" i="25"/>
  <c r="CE95" i="25"/>
  <c r="CE96" i="25"/>
  <c r="CE93" i="25"/>
  <c r="CE89" i="25"/>
  <c r="CE12" i="25"/>
  <c r="CE97" i="25"/>
  <c r="CE11" i="25"/>
  <c r="CF16" i="25"/>
  <c r="CF17" i="25"/>
  <c r="CF18" i="25"/>
  <c r="CF19" i="25"/>
  <c r="CF20" i="25"/>
  <c r="CF21" i="25"/>
  <c r="CF14" i="25"/>
  <c r="CF23" i="25"/>
  <c r="CF24" i="25"/>
  <c r="CF25" i="25"/>
  <c r="CF26" i="25"/>
  <c r="CF27" i="25"/>
  <c r="CF28" i="25"/>
  <c r="CF29" i="25"/>
  <c r="CF30" i="25"/>
  <c r="CF31" i="25"/>
  <c r="CF32" i="25"/>
  <c r="CF33" i="25"/>
  <c r="CF22" i="25"/>
  <c r="CF35" i="25"/>
  <c r="CF36" i="25"/>
  <c r="CF34" i="25"/>
  <c r="CF13" i="25"/>
  <c r="CF40" i="25"/>
  <c r="CF41" i="25"/>
  <c r="CF39" i="25"/>
  <c r="CF43" i="25"/>
  <c r="CF44" i="25"/>
  <c r="CF42" i="25"/>
  <c r="CF38" i="25"/>
  <c r="CF47" i="25"/>
  <c r="CF48" i="25"/>
  <c r="CF46" i="25"/>
  <c r="CF50" i="25"/>
  <c r="CF51" i="25"/>
  <c r="CF49" i="25"/>
  <c r="CF45" i="25"/>
  <c r="CF54" i="25"/>
  <c r="CF55" i="25"/>
  <c r="CF53" i="25"/>
  <c r="CF57" i="25"/>
  <c r="CF58" i="25"/>
  <c r="CF56" i="25"/>
  <c r="CF60" i="25"/>
  <c r="CF62" i="25"/>
  <c r="CF59" i="25"/>
  <c r="CF52" i="25"/>
  <c r="CF37" i="25"/>
  <c r="CF61" i="25"/>
  <c r="CF65" i="25"/>
  <c r="CF66" i="25"/>
  <c r="CF64" i="25"/>
  <c r="CF63" i="25"/>
  <c r="CF69" i="25"/>
  <c r="CF70" i="25"/>
  <c r="CF68" i="25"/>
  <c r="CF72" i="25"/>
  <c r="CF73" i="25"/>
  <c r="CF75" i="25"/>
  <c r="CF71" i="25"/>
  <c r="CF67" i="25"/>
  <c r="CF74" i="25"/>
  <c r="CF78" i="25"/>
  <c r="CF79" i="25"/>
  <c r="CF77" i="25"/>
  <c r="CF76" i="25"/>
  <c r="CF80" i="25"/>
  <c r="CF81" i="25"/>
  <c r="CF82" i="25"/>
  <c r="CF83" i="25"/>
  <c r="CF84" i="25"/>
  <c r="CF87" i="25"/>
  <c r="CF88" i="25"/>
  <c r="CF86" i="25"/>
  <c r="CF85" i="25"/>
  <c r="CF91" i="25"/>
  <c r="CF92" i="25"/>
  <c r="CF90" i="25"/>
  <c r="CF94" i="25"/>
  <c r="CF95" i="25"/>
  <c r="CF96" i="25"/>
  <c r="CF93" i="25"/>
  <c r="CF89" i="25"/>
  <c r="CF12" i="25"/>
  <c r="CF97" i="25"/>
  <c r="CF11" i="25"/>
  <c r="CG16" i="25"/>
  <c r="CG17" i="25"/>
  <c r="CG18" i="25"/>
  <c r="CG19" i="25"/>
  <c r="CG20" i="25"/>
  <c r="CG21" i="25"/>
  <c r="CG14" i="25"/>
  <c r="CG23" i="25"/>
  <c r="CG24" i="25"/>
  <c r="CG25" i="25"/>
  <c r="CG26" i="25"/>
  <c r="CG27" i="25"/>
  <c r="CG28" i="25"/>
  <c r="CG29" i="25"/>
  <c r="CG30" i="25"/>
  <c r="CG31" i="25"/>
  <c r="CG32" i="25"/>
  <c r="CG33" i="25"/>
  <c r="CG22" i="25"/>
  <c r="CG35" i="25"/>
  <c r="CG36" i="25"/>
  <c r="CG34" i="25"/>
  <c r="CG13" i="25"/>
  <c r="CG40" i="25"/>
  <c r="CG41" i="25"/>
  <c r="CG39" i="25"/>
  <c r="CG43" i="25"/>
  <c r="CG44" i="25"/>
  <c r="CG42" i="25"/>
  <c r="CG38" i="25"/>
  <c r="CG47" i="25"/>
  <c r="CG48" i="25"/>
  <c r="CG46" i="25"/>
  <c r="CG50" i="25"/>
  <c r="CG51" i="25"/>
  <c r="CG49" i="25"/>
  <c r="CG45" i="25"/>
  <c r="CG54" i="25"/>
  <c r="CG55" i="25"/>
  <c r="CG53" i="25"/>
  <c r="CG57" i="25"/>
  <c r="CG58" i="25"/>
  <c r="CG56" i="25"/>
  <c r="CG60" i="25"/>
  <c r="CG62" i="25"/>
  <c r="CG59" i="25"/>
  <c r="CG52" i="25"/>
  <c r="CG37" i="25"/>
  <c r="CG61" i="25"/>
  <c r="CG65" i="25"/>
  <c r="CG66" i="25"/>
  <c r="CG64" i="25"/>
  <c r="CG63" i="25"/>
  <c r="CG69" i="25"/>
  <c r="CG70" i="25"/>
  <c r="CG68" i="25"/>
  <c r="CG72" i="25"/>
  <c r="CG73" i="25"/>
  <c r="CG75" i="25"/>
  <c r="CG71" i="25"/>
  <c r="CG67" i="25"/>
  <c r="CG74" i="25"/>
  <c r="CG78" i="25"/>
  <c r="CG79" i="25"/>
  <c r="CG77" i="25"/>
  <c r="CG76" i="25"/>
  <c r="CG80" i="25"/>
  <c r="CG81" i="25"/>
  <c r="CG82" i="25"/>
  <c r="CG83" i="25"/>
  <c r="CG84" i="25"/>
  <c r="CG87" i="25"/>
  <c r="CG88" i="25"/>
  <c r="CG86" i="25"/>
  <c r="CG85" i="25"/>
  <c r="CG91" i="25"/>
  <c r="CG92" i="25"/>
  <c r="CG90" i="25"/>
  <c r="CG94" i="25"/>
  <c r="CG95" i="25"/>
  <c r="CG96" i="25"/>
  <c r="CG93" i="25"/>
  <c r="CG89" i="25"/>
  <c r="CG12" i="25"/>
  <c r="CG98" i="25"/>
  <c r="CG99" i="25"/>
  <c r="CG97" i="25"/>
  <c r="CG11" i="25"/>
  <c r="CH16" i="25"/>
  <c r="CH17" i="25"/>
  <c r="CH18" i="25"/>
  <c r="CH19" i="25"/>
  <c r="CH20" i="25"/>
  <c r="CH21" i="25"/>
  <c r="CH14" i="25"/>
  <c r="CH23" i="25"/>
  <c r="CH24" i="25"/>
  <c r="CH25" i="25"/>
  <c r="CH26" i="25"/>
  <c r="CH27" i="25"/>
  <c r="CH28" i="25"/>
  <c r="CH29" i="25"/>
  <c r="CH30" i="25"/>
  <c r="CH31" i="25"/>
  <c r="CH32" i="25"/>
  <c r="CH33" i="25"/>
  <c r="CH22" i="25"/>
  <c r="CH35" i="25"/>
  <c r="CH36" i="25"/>
  <c r="CH34" i="25"/>
  <c r="CH13" i="25"/>
  <c r="CH40" i="25"/>
  <c r="CH41" i="25"/>
  <c r="CH39" i="25"/>
  <c r="CH43" i="25"/>
  <c r="CH44" i="25"/>
  <c r="CH42" i="25"/>
  <c r="CH38" i="25"/>
  <c r="CH47" i="25"/>
  <c r="CH48" i="25"/>
  <c r="CH46" i="25"/>
  <c r="CH50" i="25"/>
  <c r="CH51" i="25"/>
  <c r="CH49" i="25"/>
  <c r="CH45" i="25"/>
  <c r="CH54" i="25"/>
  <c r="CH55" i="25"/>
  <c r="CH53" i="25"/>
  <c r="CH57" i="25"/>
  <c r="CH58" i="25"/>
  <c r="CH56" i="25"/>
  <c r="CH60" i="25"/>
  <c r="CH62" i="25"/>
  <c r="CH59" i="25"/>
  <c r="CH52" i="25"/>
  <c r="CH37" i="25"/>
  <c r="CH61" i="25"/>
  <c r="CH65" i="25"/>
  <c r="CH66" i="25"/>
  <c r="CH64" i="25"/>
  <c r="CH63" i="25"/>
  <c r="CH69" i="25"/>
  <c r="CH70" i="25"/>
  <c r="CH68" i="25"/>
  <c r="CH72" i="25"/>
  <c r="CH73" i="25"/>
  <c r="CH75" i="25"/>
  <c r="CH71" i="25"/>
  <c r="CH67" i="25"/>
  <c r="CH74" i="25"/>
  <c r="CH78" i="25"/>
  <c r="CH79" i="25"/>
  <c r="CH77" i="25"/>
  <c r="CH76" i="25"/>
  <c r="CH80" i="25"/>
  <c r="CH81" i="25"/>
  <c r="CH82" i="25"/>
  <c r="CH83" i="25"/>
  <c r="CH84" i="25"/>
  <c r="CH87" i="25"/>
  <c r="CH88" i="25"/>
  <c r="CH86" i="25"/>
  <c r="CH85" i="25"/>
  <c r="CH91" i="25"/>
  <c r="CH92" i="25"/>
  <c r="CH90" i="25"/>
  <c r="CH94" i="25"/>
  <c r="CH95" i="25"/>
  <c r="CH96" i="25"/>
  <c r="CH93" i="25"/>
  <c r="CH89" i="25"/>
  <c r="CH12" i="25"/>
  <c r="CH98" i="25"/>
  <c r="CH99" i="25"/>
  <c r="CH97" i="25"/>
  <c r="CH11" i="25"/>
  <c r="CI16" i="25"/>
  <c r="CI17" i="25"/>
  <c r="CI18" i="25"/>
  <c r="CI19" i="25"/>
  <c r="CI20" i="25"/>
  <c r="CI21" i="25"/>
  <c r="CI14" i="25"/>
  <c r="CI23" i="25"/>
  <c r="CI24" i="25"/>
  <c r="CI25" i="25"/>
  <c r="CI26" i="25"/>
  <c r="CI27" i="25"/>
  <c r="CI28" i="25"/>
  <c r="CI29" i="25"/>
  <c r="CI30" i="25"/>
  <c r="CI31" i="25"/>
  <c r="CI32" i="25"/>
  <c r="CI33" i="25"/>
  <c r="CI22" i="25"/>
  <c r="CI35" i="25"/>
  <c r="CI36" i="25"/>
  <c r="CI34" i="25"/>
  <c r="CI13" i="25"/>
  <c r="CI40" i="25"/>
  <c r="CI41" i="25"/>
  <c r="CI39" i="25"/>
  <c r="CI43" i="25"/>
  <c r="CI44" i="25"/>
  <c r="CI42" i="25"/>
  <c r="CI38" i="25"/>
  <c r="CI47" i="25"/>
  <c r="CI48" i="25"/>
  <c r="CI46" i="25"/>
  <c r="CI50" i="25"/>
  <c r="CI51" i="25"/>
  <c r="CI49" i="25"/>
  <c r="CI45" i="25"/>
  <c r="CI54" i="25"/>
  <c r="CI55" i="25"/>
  <c r="CI53" i="25"/>
  <c r="CI57" i="25"/>
  <c r="CI58" i="25"/>
  <c r="CI56" i="25"/>
  <c r="CI60" i="25"/>
  <c r="CI59" i="25"/>
  <c r="CI62" i="25"/>
  <c r="CI52" i="25"/>
  <c r="CI37" i="25"/>
  <c r="CI61" i="25"/>
  <c r="CI65" i="25"/>
  <c r="CI66" i="25"/>
  <c r="CI64" i="25"/>
  <c r="CI63" i="25"/>
  <c r="CI69" i="25"/>
  <c r="CI70" i="25"/>
  <c r="CI68" i="25"/>
  <c r="CI72" i="25"/>
  <c r="CI73" i="25"/>
  <c r="CI75" i="25"/>
  <c r="CI71" i="25"/>
  <c r="CI67" i="25"/>
  <c r="CI74" i="25"/>
  <c r="CI78" i="25"/>
  <c r="CI79" i="25"/>
  <c r="CI77" i="25"/>
  <c r="CI76" i="25"/>
  <c r="CI80" i="25"/>
  <c r="CI81" i="25"/>
  <c r="CI82" i="25"/>
  <c r="CI83" i="25"/>
  <c r="CI84" i="25"/>
  <c r="CI87" i="25"/>
  <c r="CI88" i="25"/>
  <c r="CI86" i="25"/>
  <c r="CI85" i="25"/>
  <c r="CI91" i="25"/>
  <c r="CI92" i="25"/>
  <c r="CI90" i="25"/>
  <c r="CI94" i="25"/>
  <c r="CI95" i="25"/>
  <c r="CI96" i="25"/>
  <c r="CI93" i="25"/>
  <c r="CI89" i="25"/>
  <c r="CI12" i="25"/>
  <c r="CI97" i="25"/>
  <c r="CI11" i="25"/>
  <c r="G14" i="25"/>
  <c r="G22" i="25"/>
  <c r="G34" i="25"/>
  <c r="G13" i="25"/>
  <c r="G39" i="25"/>
  <c r="G42" i="25"/>
  <c r="G38" i="25"/>
  <c r="G46" i="25"/>
  <c r="G49" i="25"/>
  <c r="G45" i="25"/>
  <c r="G53" i="25"/>
  <c r="G56" i="25"/>
  <c r="G59" i="25"/>
  <c r="G52" i="25"/>
  <c r="G64" i="25"/>
  <c r="G63" i="25"/>
  <c r="G68" i="25"/>
  <c r="G71" i="25"/>
  <c r="G67" i="25"/>
  <c r="G74" i="25"/>
  <c r="G77" i="25"/>
  <c r="G76" i="25"/>
  <c r="G80" i="25"/>
  <c r="G81" i="25"/>
  <c r="G82" i="25"/>
  <c r="G83" i="25"/>
  <c r="G86" i="25"/>
  <c r="G85" i="25"/>
  <c r="G90" i="25"/>
  <c r="G93" i="25"/>
  <c r="G89" i="25"/>
  <c r="G12" i="25"/>
  <c r="G97" i="25"/>
  <c r="G11" i="25"/>
  <c r="CJ97" i="25"/>
  <c r="CN14" i="25"/>
  <c r="CN16" i="25"/>
  <c r="CJ93" i="25"/>
  <c r="CJ90" i="25"/>
  <c r="CJ77" i="25"/>
  <c r="CJ76" i="25"/>
  <c r="CJ86" i="25"/>
  <c r="CJ85" i="25"/>
  <c r="CJ68" i="25"/>
  <c r="CJ71" i="25"/>
  <c r="CJ64" i="25"/>
  <c r="CJ63" i="25"/>
  <c r="CJ53" i="25"/>
  <c r="CJ56" i="25"/>
  <c r="CJ59" i="25"/>
  <c r="CJ46" i="25"/>
  <c r="CJ49" i="25"/>
  <c r="CJ42" i="25"/>
  <c r="CJ39" i="25"/>
  <c r="CJ34" i="25"/>
  <c r="CJ22" i="25"/>
  <c r="CJ14" i="25"/>
  <c r="CJ13" i="25"/>
  <c r="CJ67" i="25"/>
  <c r="CJ89" i="25"/>
  <c r="CJ52" i="25"/>
  <c r="CJ45" i="25"/>
  <c r="CJ38" i="25"/>
  <c r="CJ12" i="25"/>
  <c r="CJ11" i="25"/>
  <c r="CM63" i="25"/>
  <c r="CM76" i="25"/>
  <c r="CM85" i="25"/>
  <c r="CM45" i="25"/>
  <c r="CM52" i="25"/>
  <c r="CO52" i="25"/>
  <c r="CM38" i="25"/>
  <c r="CM13" i="25"/>
  <c r="CM89" i="25"/>
  <c r="CO13" i="25"/>
  <c r="CQ13" i="25"/>
  <c r="CM67" i="25"/>
  <c r="CN11" i="25"/>
</calcChain>
</file>

<file path=xl/comments1.xml><?xml version="1.0" encoding="utf-8"?>
<comments xmlns="http://schemas.openxmlformats.org/spreadsheetml/2006/main">
  <authors>
    <author>Admin</author>
  </authors>
  <commentList>
    <comment ref="O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Tổng ứng trước 52,1 tỷ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Tổng ứng trước 52,1 tỷ</t>
        </r>
      </text>
    </comment>
  </commentList>
</comments>
</file>

<file path=xl/sharedStrings.xml><?xml version="1.0" encoding="utf-8"?>
<sst xmlns="http://schemas.openxmlformats.org/spreadsheetml/2006/main" count="464" uniqueCount="220">
  <si>
    <t>Đơn vị: Triệu đồng</t>
  </si>
  <si>
    <t>STT</t>
  </si>
  <si>
    <t>Danh mục dự án</t>
  </si>
  <si>
    <t>Địa điểm XD</t>
  </si>
  <si>
    <t>Năng lực thiết kế</t>
  </si>
  <si>
    <t>Thời gian KC-HT</t>
  </si>
  <si>
    <t>Lũy kế số vốn đã bố trí từ khởi công đến hết năm 2015</t>
  </si>
  <si>
    <t>Lũy kế giải ngân từ khởi công đến hết ngày 31/12/2015</t>
  </si>
  <si>
    <t>Ghi chú</t>
  </si>
  <si>
    <t>Số quyết định; ngày, tháng, năm ban hành</t>
  </si>
  <si>
    <t xml:space="preserve">TMĐT </t>
  </si>
  <si>
    <t>Tổng số (tất cả các nguồn vốn)</t>
  </si>
  <si>
    <t>Trong đó: NSTW</t>
  </si>
  <si>
    <t xml:space="preserve">Trong đó: NSTW </t>
  </si>
  <si>
    <t>Tổng số</t>
  </si>
  <si>
    <t>Trong đó</t>
  </si>
  <si>
    <t>Thu hồi các khoản ứng trước NSTW</t>
  </si>
  <si>
    <t>Thanh toán nợ 
XDCB</t>
  </si>
  <si>
    <t>TỔNG SỐ</t>
  </si>
  <si>
    <t>I</t>
  </si>
  <si>
    <t>Chương trình phát triển kinh tế xã hội các vùng</t>
  </si>
  <si>
    <t>1</t>
  </si>
  <si>
    <t>Minh Hóa</t>
  </si>
  <si>
    <t>2</t>
  </si>
  <si>
    <t>Quảng Ninh</t>
  </si>
  <si>
    <t>3</t>
  </si>
  <si>
    <t>Quảng Trạch</t>
  </si>
  <si>
    <t>Thực hiện dự án</t>
  </si>
  <si>
    <t>(1)</t>
  </si>
  <si>
    <t>a</t>
  </si>
  <si>
    <t>Trụ sở làm việc Văn phòng Sở, trung tâm dữ liệu địa chính và các đơn vị trực thuộc Sở Tài nguyên Môi trường</t>
  </si>
  <si>
    <t>Đồng Hới</t>
  </si>
  <si>
    <t>2011-2015</t>
  </si>
  <si>
    <t>545/QĐ-UBND ngày 16/3/2010; 1095/QĐ-UBND ngày 13/5/2013</t>
  </si>
  <si>
    <t>Lệ Thủy</t>
  </si>
  <si>
    <t>III</t>
  </si>
  <si>
    <t>4</t>
  </si>
  <si>
    <t>Đồng Hới</t>
  </si>
  <si>
    <t>5</t>
  </si>
  <si>
    <t>Đường Mai Thuỷ - An Thuỷ, huyện Lệ Thuỷ</t>
  </si>
  <si>
    <t>3711/QĐ-UBND ngày 24/12/2009</t>
  </si>
  <si>
    <t>- Dự án dự kiến hoàn thành và bàn giao đưa vào sử dụng trong giai đoạn 2016-2020</t>
  </si>
  <si>
    <t>Trung tâm văn hóa tỉnh Quảng Bình</t>
  </si>
  <si>
    <t>Đ.Hới</t>
  </si>
  <si>
    <t>2015-2019</t>
  </si>
  <si>
    <t>2015-2017</t>
  </si>
  <si>
    <t>Kho lưu trữ chuyên dụng cấp tỉnh - thuộc Sở Nội vụ tỉnh Quảng Bình</t>
  </si>
  <si>
    <t>(2)</t>
  </si>
  <si>
    <t>Dự án khởi công mới trong giai đoạn 2016-2020</t>
  </si>
  <si>
    <t>Tuyên Hóa</t>
  </si>
  <si>
    <t>2016-2020</t>
  </si>
  <si>
    <t>Bố Trạch</t>
  </si>
  <si>
    <t>6</t>
  </si>
  <si>
    <t>Trụ sở làm việc khối cơ quan Huyện ủy và khối Mặt trận đoàn thể huyện Quảng Trạch</t>
  </si>
  <si>
    <t>3044/QĐ-UBND
ngày 28/10/2014; 3400/QĐ-UBND ngày 25/11/2014</t>
  </si>
  <si>
    <t>Trụ sở Ủy ban nhân dân huyện Quảng Trạch</t>
  </si>
  <si>
    <t>3043/QĐ-UBND
ngày 24/10/2014; 3401/QĐ-UBND ngày 25/11/2014</t>
  </si>
  <si>
    <t>Trường THPT Nguyễn Bỉnh Khiêm, huyện Quảng Trạch, tỉnh Quảng Bình</t>
  </si>
  <si>
    <t>5km</t>
  </si>
  <si>
    <t>3094/QĐ-UBND ngày 30/10/2015</t>
  </si>
  <si>
    <t>4km</t>
  </si>
  <si>
    <t>Trụ sở Tỉnh ủy</t>
  </si>
  <si>
    <t>Cầu Nhật Lệ 2</t>
  </si>
  <si>
    <t>Đường từ QL1A đến nhà lưu niệm Đại tướng Võ Nguyên Giáp</t>
  </si>
  <si>
    <t>Lệ Thủy</t>
  </si>
  <si>
    <t>Tuyến đường khắc phục ngập úng 2 bên sông cầu rào khu vực trung tâm TP Đồng Hới</t>
  </si>
  <si>
    <t>II</t>
  </si>
  <si>
    <t>Chương trình mục tiêu phát triển kinh tế thủy sản bền vững</t>
  </si>
  <si>
    <t>Ba Đồn</t>
  </si>
  <si>
    <t>Nâng cấp, mở rộng đường giao thông vùng NTTS khu nuôi tôm công nghiệp xã Quảng Thuận, huyện Quảng Trạch</t>
  </si>
  <si>
    <t>2380/QĐ-UBND ngày 27/9/2013</t>
  </si>
  <si>
    <t>Cảng cá Roòn, huyện Quảng Trạch, tỉnh Quảng Bình</t>
  </si>
  <si>
    <t>Chương trình mục tiêu phát triển lâm nghiệp bền vững</t>
  </si>
  <si>
    <t>Toàn tỉnh</t>
  </si>
  <si>
    <t xml:space="preserve">Các dự án phát triển rừng phòng hộ, đặc dụng và sản xuất </t>
  </si>
  <si>
    <t>2011-2020</t>
  </si>
  <si>
    <t>Sửa chữa, cải tạo trụ sở Ban quản lý Vườn Quốc gia Phong Nha-Kẻ Bàng.</t>
  </si>
  <si>
    <t>Huyện Bố Trạch</t>
  </si>
  <si>
    <t>3152/QĐ-UBND; 31/10/2014</t>
  </si>
  <si>
    <t>IV</t>
  </si>
  <si>
    <t>Chương trình mục tiêu Tái cơ cấu kinh tế nông nghiệp và phòng chống giảm nhẹ thiên tai, ổn định đời sống dân cư</t>
  </si>
  <si>
    <t>Củng cố nâng cấp tuyến đê kè Tả sông Gianh (đoạn qua thị xã Ba Đồn)</t>
  </si>
  <si>
    <t>14847m</t>
  </si>
  <si>
    <t>Dự án xây dựng cơ sở hạ tầng khu tái định cư thôn Tăng Hóa, huyện Minh Hóa (Hạng mục Đường giao thông), giai đoạn 1: 23,728 tỷ</t>
  </si>
  <si>
    <t>Số 3153/QĐ-UBND ngày 31/10/2014</t>
  </si>
  <si>
    <t>V</t>
  </si>
  <si>
    <t>Chương trình mục tiêu Cấp điện nông thôn, miền núi và hải đảo</t>
  </si>
  <si>
    <t>2015-2020</t>
  </si>
  <si>
    <t>VI</t>
  </si>
  <si>
    <t>CTMT đầu tư hạ tầng KKT ven biển, KKT cửa khẩu, KCN, CCN, KCN cao, khu nông nghiệp ứng dụng công nghệ cao</t>
  </si>
  <si>
    <t>- Giai đoạn 1</t>
  </si>
  <si>
    <t>- Giai đoạn 2</t>
  </si>
  <si>
    <t>Hạ tầng Khu phi thuế quan và các điểm dịch vụ Khu kinh tế cửa khẩu Cha Lo</t>
  </si>
  <si>
    <t>25,21 ha</t>
  </si>
  <si>
    <t>3064/QĐ-UBND ngày 29/10/2014</t>
  </si>
  <si>
    <t>Dự án Xây dựng khu tái định cư phục vụ GPMB Khu công nghiệp Hòn La 2</t>
  </si>
  <si>
    <t>KKT Hòn La</t>
  </si>
  <si>
    <t>3147/QĐ-UBND ngày 31/10/2014</t>
  </si>
  <si>
    <t>VIII</t>
  </si>
  <si>
    <t>Chương trình mục tiêu y tế - dân số</t>
  </si>
  <si>
    <t>3126/QĐ-UBND
ngày 30/10/2015</t>
  </si>
  <si>
    <t>IX</t>
  </si>
  <si>
    <t xml:space="preserve">Chương trình mục tiêu phát triển hạ tầng du lịch </t>
  </si>
  <si>
    <t>Đường từ ngã tư Quảng Thọ ra quảng trường biển</t>
  </si>
  <si>
    <t>Chương trình mục tiêu Quốc phòng an ninh trên địa bàn trọng điểm</t>
  </si>
  <si>
    <t>Đường ra biên giới từ km66 đường 20 (đường 562 mới) đến bản Troy và đến cột mốc 542, xã Thượng Trạch, huyện Bố Trạch</t>
  </si>
  <si>
    <t>3007/QĐ-UBND ngày 25/10/2014</t>
  </si>
  <si>
    <t>Đường ra biên giới từ bàn Cóc đi cột mốc 537, xã Thượng Trạch, huyện Bố Trạch, tỉnh Quảng Bình</t>
  </si>
  <si>
    <t>289/QĐ-UBND ngày 02/02/2016; 2017/QĐ-UBND ngày 06/7/2016</t>
  </si>
  <si>
    <t>7</t>
  </si>
  <si>
    <t>8</t>
  </si>
  <si>
    <t>9</t>
  </si>
  <si>
    <t>10</t>
  </si>
  <si>
    <t>(3)</t>
  </si>
  <si>
    <t>2016-2019</t>
  </si>
  <si>
    <t>3154/QĐ-UBND ngày 31/10/2014; 3435/QĐ-UBND ngày 27/11/2014; 250/QĐ-UBND ngày 29/01/2015</t>
  </si>
  <si>
    <t>168/QĐ-UBND ngày 26/01/2011; 3040/QĐ-UBND ngày 03/10/2016</t>
  </si>
  <si>
    <t>Sửa chữa, nâng cấp cụm hồ chứa nước huyện Tuyên Hóa</t>
  </si>
  <si>
    <t xml:space="preserve">Cải tạo, nâng cấp đường nối từ đường 16 đến nhánh Đông đường HCM </t>
  </si>
  <si>
    <t>Đường vào Trung tâm Phong Nha, huyện Bố Trạch</t>
  </si>
  <si>
    <t>Đầu tư xây dựng hoàn thiện cơ sở vật chất Cơ sở 1 Trường Đại học Quảng Bình</t>
  </si>
  <si>
    <t>Đầu tư hệ thống giao thông và hạ tầng kỹ thuật trung tâm hành chính mới huyện Quảng Trạch</t>
  </si>
  <si>
    <t>Trung tâm truyền thông - Giáo dục sức khỏe tỉnh Quảng Bình</t>
  </si>
  <si>
    <t>Đường ra biên giới từ Km 58 đường tình 562 (Đường 20) đến bản A Ky và đến cột mốc 547, xã Thượng Trạch, huyện Bố Trạch</t>
  </si>
  <si>
    <t>888/QĐ-UBND ngày 30/3/2016</t>
  </si>
  <si>
    <t>887/QĐ-UBND ngày 30/3/2016</t>
  </si>
  <si>
    <t>VII</t>
  </si>
  <si>
    <t>Chương trình mục tiêu phát triển văn hóa</t>
  </si>
  <si>
    <t xml:space="preserve">3120/QĐ-UBND ngày 31/10/2014; 3402QĐ-UBND ngày 25/11/2014 </t>
  </si>
  <si>
    <t>517/QĐ-UBND ngày 14/3/2011; 3368/QĐ-UBND 24/11/2014</t>
  </si>
  <si>
    <t>2908/QĐ-UBND
ngày 16/10/2014;3494/QĐ-UBND
ngày 04/12/2015</t>
  </si>
  <si>
    <t>907/QĐ-UBND ngày 30/3/2016</t>
  </si>
  <si>
    <t>909/QĐ-UBND ngày 30/3/2016</t>
  </si>
  <si>
    <t>885/QĐ-UBND ngày 30/3/2016</t>
  </si>
  <si>
    <t>Phân bổ khi có nhà đầu tư đăng ký</t>
  </si>
  <si>
    <t xml:space="preserve"> Minh Hóa</t>
  </si>
  <si>
    <t>Quyết định đầu tư</t>
  </si>
  <si>
    <t xml:space="preserve">600/QĐ-UBND 
ngày 24/3/2011; 1963/QĐ-CT ngày 22/8/2012; 4201a/QĐ-UBND ngày 20/11/2017 </t>
  </si>
  <si>
    <t>Kế hoạch trung hạn giai đoạn 2016-2020 đã giao</t>
  </si>
  <si>
    <t>Giải ngân kế hoạch vốn NSTW năm 2016 thực tế</t>
  </si>
  <si>
    <t>Kế hoạch vốn NSTW năm 2016 được phép kéo dài sang năm 2017</t>
  </si>
  <si>
    <t>Giải ngân Kế hoạch vốn NSTW năm 2016 được phép kéo dài sang năm 2017</t>
  </si>
  <si>
    <t>Giải ngân thực tế kế hoạch vốn NSTW năm 2017</t>
  </si>
  <si>
    <t>Kế hoạch vốn NSTW năm 2017 được phép kéo dài sang năm 2018</t>
  </si>
  <si>
    <t>Ước giải ngân Kế hoạch vốn NSTW năm 2017 được phép kéo dài sang năm 2018</t>
  </si>
  <si>
    <t>Ước giải ngân kế hoạch vốn NSTW năm 2018</t>
  </si>
  <si>
    <t>346/QĐ-UBND ngày 23/02/2011; 671/QĐ-UBND ngày 06/3/2017</t>
  </si>
  <si>
    <t>Đường phía Đông dọc bờ sông Lệ Kỳ kết hợp đê chống lũ cho phường Phú Hải, thành phố Đồng Hới</t>
  </si>
  <si>
    <t>3931/QĐ-UBND ngày 30/10/2017</t>
  </si>
  <si>
    <t>2019-2020</t>
  </si>
  <si>
    <t>Khu lưu niệm Đại tướng Võ Nguyên Giáp (Giai đoạn 1)</t>
  </si>
  <si>
    <t>1304/QĐ-UBND
ngày 19/04/2017</t>
  </si>
  <si>
    <t>Kế hoạch trung hạn đã giao đến hết năm 2018</t>
  </si>
  <si>
    <t>Đầu tư mở rộng sản xuất Nhà máy tinh bột Long Giang</t>
  </si>
  <si>
    <t>Số 1315/QĐ-UBND ngày 20/4/2017</t>
  </si>
  <si>
    <t>2018-2020</t>
  </si>
  <si>
    <t>Kế hoạch trung hạn đã giao đến hết năm 2019</t>
  </si>
  <si>
    <t>Lũy kế vốn đến hết năm 2019</t>
  </si>
  <si>
    <t>Kế hoạch năm 2016</t>
  </si>
  <si>
    <t>Kế hoạch năm 2017</t>
  </si>
  <si>
    <t>Kế hoạch năm 2018</t>
  </si>
  <si>
    <t>Số vốn kế hoạch đầu tư giai đoạn 2016-2020 còn lại</t>
  </si>
  <si>
    <t>Kế hoạch năm 2019</t>
  </si>
  <si>
    <t>Chủ đầu tư</t>
  </si>
  <si>
    <t>UBND huyện Minh Hóa</t>
  </si>
  <si>
    <t>UBND huyện Quảng Trạch</t>
  </si>
  <si>
    <t>Sở Tài nguyên và Môi trường</t>
  </si>
  <si>
    <t>UBND huyện Lệ Thủy</t>
  </si>
  <si>
    <t>Trường Đại học Quảng Bình</t>
  </si>
  <si>
    <t>Sở Nội vụ</t>
  </si>
  <si>
    <t>Huyện ủy Quảng Trạch</t>
  </si>
  <si>
    <t>Văn phòng Tỉnh ủy</t>
  </si>
  <si>
    <t>Sở Giao thông Vận tải</t>
  </si>
  <si>
    <t>BCH quân sự tỉnh</t>
  </si>
  <si>
    <t xml:space="preserve">Sở Văn hóa và Thể thao </t>
  </si>
  <si>
    <t>Công ty CP Môi trường và Phát triển đô thị Quảng Bình</t>
  </si>
  <si>
    <t>UBND huyện Tuyên Hóa</t>
  </si>
  <si>
    <t>UBND huyện Bố Trạch</t>
  </si>
  <si>
    <t>Trường THPT Nguyễn Bỉnh Khiêm</t>
  </si>
  <si>
    <t>UBND xã Quảng Thuận</t>
  </si>
  <si>
    <t>BQL vườn Quốc gia Phong Nha - Kẻ Bàng</t>
  </si>
  <si>
    <t>Các BQL rừng phòng hộ, đặc dụng, sản xuất</t>
  </si>
  <si>
    <t>UBND thị xã Ba Đồn</t>
  </si>
  <si>
    <t>Công ty Cổ phần Tư vấn và Đầu tư Long Giang Thịnh</t>
  </si>
  <si>
    <t>Sở Công thương</t>
  </si>
  <si>
    <t>Ban quản lý Khu Kinh tế</t>
  </si>
  <si>
    <t>Sở Y tế</t>
  </si>
  <si>
    <t>BCH Bộ đội Biên phòng</t>
  </si>
  <si>
    <t>A</t>
  </si>
  <si>
    <t>CÁC CHƯƠNG TRÌNH MỤC TIÊU</t>
  </si>
  <si>
    <t>Dự án nhóm B</t>
  </si>
  <si>
    <t>Các dự án hoàn thành, bàn giao, đưa vào sử dụng đến ngày 31/12/2019</t>
  </si>
  <si>
    <t>Các dự án dự kiến hoàn thành năm 2020</t>
  </si>
  <si>
    <t>Bổ sung 10% dự phòng NSTW</t>
  </si>
  <si>
    <t>Kế hoạch trung hạn giai đoạn 2016-2020 đã giao (bao gồm 10% dự phòng)</t>
  </si>
  <si>
    <t>Dự kiến kế hoạch năm 2020</t>
  </si>
  <si>
    <t>2013-2019</t>
  </si>
  <si>
    <t>2429/QĐ-UBND ngày 04/10/2013; 3419/QĐ-UBND 26/11/2014; 741/QĐ-UBND 21/3/2016</t>
  </si>
  <si>
    <t>Các dự án dự kiến khởi công năm 2020</t>
  </si>
  <si>
    <t>Hệ thống kênh mương và đập tràn hồ Troóc Trâu, huyện Quảng Ninh</t>
  </si>
  <si>
    <t xml:space="preserve">81/HĐND-VP ngày 14/10/2016 </t>
  </si>
  <si>
    <t>Dự án nhóm C</t>
  </si>
  <si>
    <t>911/QĐ-UBND ngày 30/3/2016</t>
  </si>
  <si>
    <t>759/QĐ-UBND ngày 21/3/2016</t>
  </si>
  <si>
    <t>890/UBND-KTTH ngày 30/3/2016</t>
  </si>
  <si>
    <t>910/QĐ-UBND ngày 30/3/2016</t>
  </si>
  <si>
    <t>Dự án Cấp điện nông thôn từ lưới điện quốc gia tỉnh Quảng Bình</t>
  </si>
  <si>
    <t>B</t>
  </si>
  <si>
    <t>Chương trình mục tiêu quốc gia giảm nghèo bền vững</t>
  </si>
  <si>
    <t>Chương trình mục tiêu quốc gia xây dựng nông thôn mới</t>
  </si>
  <si>
    <t>Nhu cầu kế hoạch năm 2020</t>
  </si>
  <si>
    <t>CHI TIẾT DỰ KIẾN KẾ HOẠCH ĐẦU TƯ NĂM 2020 VỐN NGÂN SÁCH TRUNG ƯƠNG HỖ TRỢ</t>
  </si>
  <si>
    <t>2013-2020</t>
  </si>
  <si>
    <t>2012-2020</t>
  </si>
  <si>
    <t>Chưa có trên hệ thống</t>
  </si>
  <si>
    <t>Hệ thống đỏ, chưa được bổ sung trung hạn</t>
  </si>
  <si>
    <t>CÁC CHƯƠNG TRÌNH MỤC TIÊU QUỐC GIA</t>
  </si>
  <si>
    <t>Phân bổ cho các dự án năm 2020</t>
  </si>
  <si>
    <t>Chương trình chính sách khuyến khích doanh nghiệp đầu tư vào nông nghiệp nông thôn</t>
  </si>
  <si>
    <t>PHỤ LỤC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</si>
</sst>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8">
    <numFmt numFmtId="41" formatCode="_(* #,##0_);_(* \(#,##0\);_(* &quot;-&quot;_);_(@_)"/>
    <numFmt numFmtId="164" formatCode="&quot;£&quot;#,##0;[Red]\-&quot;£&quot;#,##0"/>
    <numFmt numFmtId="165" formatCode="&quot;£&quot;#,##0.00;\-&quot;£&quot;#,##0.00"/>
    <numFmt numFmtId="166" formatCode="_-&quot;£&quot;* #,##0_-;\-&quot;£&quot;* #,##0_-;_-&quot;£&quot;* &quot;-&quot;_-;_-@_-"/>
    <numFmt numFmtId="167" formatCode="_-* #,##0_-;\-* #,##0_-;_-* &quot;-&quot;_-;_-@_-"/>
    <numFmt numFmtId="168" formatCode="_-* #,##0.00_-;\-* #,##0.00_-;_-* &quot;-&quot;??_-;_-@_-"/>
    <numFmt numFmtId="169" formatCode="_-* #,##0\ _₫_-;\-* #,##0\ _₫_-;_-* &quot;-&quot;\ _₫_-;_-@_-"/>
    <numFmt numFmtId="170" formatCode="_-* #,##0.00\ _₫_-;\-* #,##0.00\ _₫_-;_-* &quot;-&quot;??\ _₫_-;_-@_-"/>
    <numFmt numFmtId="171" formatCode="#,##0\ &quot;€&quot;;\-#,##0\ &quot;€&quot;"/>
    <numFmt numFmtId="172" formatCode="#,##0\ &quot;€&quot;;[Red]\-#,##0\ &quot;€&quot;"/>
    <numFmt numFmtId="173" formatCode="_-* #,##0\ &quot;€&quot;_-;\-* #,##0\ &quot;€&quot;_-;_-* &quot;-&quot;\ &quot;€&quot;_-;_-@_-"/>
    <numFmt numFmtId="174" formatCode="_-* #,##0\ _€_-;\-* #,##0\ _€_-;_-* &quot;-&quot;\ _€_-;_-@_-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_(* #,##0_);_(* \(#,##0\);_(* &quot;-&quot;??_);_(@_)"/>
    <numFmt numFmtId="178" formatCode="_(* #.##0.00_);_(* \(#.##0.00\);_(* &quot;-&quot;??_);_(@_)"/>
    <numFmt numFmtId="179" formatCode="#,##0.000"/>
    <numFmt numFmtId="180" formatCode="_-* #,##0.00\ _V_N_D_-;\-* #,##0.00\ _V_N_D_-;_-* &quot;-&quot;??\ _V_N_D_-;_-@_-"/>
    <numFmt numFmtId="181" formatCode="#,##0.0"/>
    <numFmt numFmtId="182" formatCode="_(* #,##0.0_);_(* \(#,##0.0\);_(* &quot;-&quot;_);_(@_)"/>
    <numFmt numFmtId="183" formatCode="&quot;.&quot;###&quot;,&quot;0&quot;.&quot;00_);\(&quot;.&quot;###&quot;,&quot;0&quot;.&quot;00\)"/>
    <numFmt numFmtId="184" formatCode="_-* ###&quot;,&quot;0&quot;.&quot;00\ _$_-;\-* ###&quot;,&quot;0&quot;.&quot;00\ _$_-;_-* &quot;-&quot;??\ _$_-;_-@_-"/>
    <numFmt numFmtId="185" formatCode="_ &quot;\&quot;* #,##0_ ;_ &quot;\&quot;* \-#,##0_ ;_ &quot;\&quot;* &quot;-&quot;_ ;_ @_ "/>
    <numFmt numFmtId="186" formatCode="_ * #,##0_ ;_ * \-#,##0_ ;_ * &quot;-&quot;_ ;_ @_ "/>
    <numFmt numFmtId="187" formatCode="_ * #,##0.00_ ;_ * \-#,##0.00_ ;_ * &quot;-&quot;??_ ;_ @_ "/>
    <numFmt numFmtId="188" formatCode="\$#,##0\ ;\(\$#,##0\)"/>
    <numFmt numFmtId="189" formatCode="_-[$€-2]* #,##0.00_-;\-[$€-2]* #,##0.00_-;_-[$€-2]* &quot;-&quot;??_-"/>
    <numFmt numFmtId="190" formatCode="#."/>
    <numFmt numFmtId="191" formatCode="0.0000"/>
    <numFmt numFmtId="192" formatCode="#,##0\ &quot;€&quot;_);[Red]\(#,##0\ &quot;€&quot;\)"/>
    <numFmt numFmtId="193" formatCode="_-* #,##0\ &quot;kr&quot;_-;\-* #,##0\ &quot;kr&quot;_-;_-* &quot;-&quot;\ &quot;kr&quot;_-;_-@_-"/>
    <numFmt numFmtId="194" formatCode="_-* #,##0.00\ _ã_ð_í_._-;\-* #,##0.00\ _ã_ð_í_._-;_-* &quot;-&quot;??\ _ã_ð_í_._-;_-@_-"/>
    <numFmt numFmtId="195" formatCode="#,##0.00\ &quot;F&quot;;[Red]\-#,##0.00\ &quot;F&quot;"/>
    <numFmt numFmtId="196" formatCode="_-* #,##0\ &quot;F&quot;_-;\-* #,##0\ &quot;F&quot;_-;_-* &quot;-&quot;\ &quot;F&quot;_-;_-@_-"/>
    <numFmt numFmtId="197" formatCode="0.000\ "/>
    <numFmt numFmtId="198" formatCode="#,##0\ &quot;Lt&quot;;[Red]\-#,##0\ &quot;Lt&quot;"/>
    <numFmt numFmtId="199" formatCode="#,##0\ &quot;F&quot;;[Red]\-#,##0\ &quot;F&quot;"/>
    <numFmt numFmtId="200" formatCode="#,##0.00\ &quot;F&quot;;\-#,##0.00\ &quot;F&quot;"/>
    <numFmt numFmtId="201" formatCode="_-* #,##0\ &quot;DM&quot;_-;\-* #,##0\ &quot;DM&quot;_-;_-* &quot;-&quot;\ &quot;DM&quot;_-;_-@_-"/>
    <numFmt numFmtId="202" formatCode="_-* #,##0.00\ &quot;DM&quot;_-;\-* #,##0.00\ &quot;DM&quot;_-;_-* &quot;-&quot;??\ &quot;DM&quot;_-;_-@_-"/>
    <numFmt numFmtId="203" formatCode="&quot;\&quot;#,##0.00;[Red]&quot;\&quot;\-#,##0.00"/>
    <numFmt numFmtId="204" formatCode="&quot;\&quot;#,##0;[Red]&quot;\&quot;\-#,##0"/>
    <numFmt numFmtId="205" formatCode="_-&quot;€&quot;* #,##0_-;\-&quot;€&quot;* #,##0_-;_-&quot;€&quot;* &quot;-&quot;_-;_-@_-"/>
    <numFmt numFmtId="206" formatCode="&quot;€&quot;#,##0;[Red]\-&quot;€&quot;#,##0"/>
    <numFmt numFmtId="207" formatCode="_-&quot;€&quot;* #,##0.00_-;\-&quot;€&quot;* #,##0.00_-;_-&quot;€&quot;* &quot;-&quot;??_-;_-@_-"/>
    <numFmt numFmtId="208" formatCode="_-&quot;ñ&quot;* #,##0_-;\-&quot;ñ&quot;* #,##0_-;_-&quot;ñ&quot;* &quot;-&quot;_-;_-@_-"/>
    <numFmt numFmtId="209" formatCode="#,##0\ &quot;DM&quot;;\-#,##0\ &quot;DM&quot;"/>
    <numFmt numFmtId="210" formatCode="0.000%"/>
    <numFmt numFmtId="211" formatCode="#.##00"/>
    <numFmt numFmtId="212" formatCode="&quot;Rp&quot;#,##0_);[Red]\(&quot;Rp&quot;#,##0\)"/>
    <numFmt numFmtId="213" formatCode="_ * #,##0_)\ &quot;€&quot;_ ;_ * \(#,##0\)\ &quot;€&quot;_ ;_ * &quot;-&quot;_)\ &quot;€&quot;_ ;_ @_ "/>
    <numFmt numFmtId="214" formatCode="_-* #,##0\ _F_-;\-* #,##0\ _F_-;_-* &quot;-&quot;\ _F_-;_-@_-"/>
    <numFmt numFmtId="215" formatCode="_ * #,##0_)&quot;€&quot;_ ;_ * \(#,##0\)&quot;€&quot;_ ;_ * &quot;-&quot;_)&quot;€&quot;_ ;_ @_ "/>
    <numFmt numFmtId="216" formatCode="_-* #,##0.00\ _F_-;\-* #,##0.00\ _F_-;_-* &quot;-&quot;??\ _F_-;_-@_-"/>
    <numFmt numFmtId="217" formatCode="_ * #,##0.00_)\ _$_ ;_ * \(#,##0.00\)\ _$_ ;_ * &quot;-&quot;??_)\ _$_ ;_ @_ "/>
    <numFmt numFmtId="218" formatCode="_ * #,##0.00_)_$_ ;_ * \(#,##0.00\)_$_ ;_ * &quot;-&quot;??_)_$_ ;_ @_ "/>
    <numFmt numFmtId="219" formatCode="_-* #,##0.00\ _ñ_-;\-* #,##0.00\ _ñ_-;_-* &quot;-&quot;??\ _ñ_-;_-@_-"/>
    <numFmt numFmtId="220" formatCode="_-* #,##0.00\ _ñ_-;_-* #,##0.00\ _ñ\-;_-* &quot;-&quot;??\ _ñ_-;_-@_-"/>
    <numFmt numFmtId="221" formatCode="_(&quot;€&quot;\ * #,##0_);_(&quot;€&quot;\ * \(#,##0\);_(&quot;€&quot;\ * &quot;-&quot;_);_(@_)"/>
    <numFmt numFmtId="222" formatCode="_-* #,##0.00000000_-;\-* #,##0.00000000_-;_-* &quot;-&quot;??_-;_-@_-"/>
    <numFmt numFmtId="223" formatCode="_-* #,##0\ &quot;ñ&quot;_-;\-* #,##0\ &quot;ñ&quot;_-;_-* &quot;-&quot;\ &quot;ñ&quot;_-;_-@_-"/>
    <numFmt numFmtId="224" formatCode="_-* #,##0\ _V_N_D_-;\-* #,##0\ _V_N_D_-;_-* &quot;-&quot;\ _V_N_D_-;_-@_-"/>
    <numFmt numFmtId="225" formatCode="_ * #,##0_)\ _$_ ;_ * \(#,##0\)\ _$_ ;_ * &quot;-&quot;_)\ _$_ ;_ @_ "/>
    <numFmt numFmtId="226" formatCode="_ * #,##0_)_$_ ;_ * \(#,##0\)_$_ ;_ * &quot;-&quot;_)_$_ ;_ @_ "/>
    <numFmt numFmtId="227" formatCode="_-* #,##0\ _$_-;\-* #,##0\ _$_-;_-* &quot;-&quot;\ _$_-;_-@_-"/>
    <numFmt numFmtId="228" formatCode="_-* #,##0\ _ñ_-;\-* #,##0\ _ñ_-;_-* &quot;-&quot;\ _ñ_-;_-@_-"/>
    <numFmt numFmtId="229" formatCode="_-* #,##0\ _ñ_-;_-* #,##0\ _ñ\-;_-* &quot;-&quot;\ _ñ_-;_-@_-"/>
    <numFmt numFmtId="230" formatCode="_ * #,##0_)\ &quot;F&quot;_ ;_ * \(#,##0\)\ &quot;F&quot;_ ;_ * &quot;-&quot;_)\ &quot;F&quot;_ ;_ @_ "/>
    <numFmt numFmtId="231" formatCode="_-&quot;F&quot;* #,##0_-;\-&quot;F&quot;* #,##0_-;_-&quot;F&quot;* &quot;-&quot;_-;_-@_-"/>
    <numFmt numFmtId="232" formatCode="_ * #,##0.00_)&quot;€&quot;_ ;_ * \(#,##0.00\)&quot;€&quot;_ ;_ * &quot;-&quot;??_)&quot;€&quot;_ ;_ @_ "/>
    <numFmt numFmtId="233" formatCode="_ * #,##0.0_)_$_ ;_ * \(#,##0.0\)_$_ ;_ * &quot;-&quot;??_)_$_ ;_ @_ "/>
    <numFmt numFmtId="234" formatCode="#,##0.0_);\(#,##0.0\)"/>
    <numFmt numFmtId="235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36" formatCode="0.0%"/>
    <numFmt numFmtId="237" formatCode="_ * #,##0.00_ ;_ * &quot;\&quot;&quot;\&quot;&quot;\&quot;&quot;\&quot;&quot;\&quot;&quot;\&quot;&quot;\&quot;&quot;\&quot;&quot;\&quot;&quot;\&quot;&quot;\&quot;&quot;\&quot;\-#,##0.00_ ;_ * &quot;-&quot;??_ ;_ @_ "/>
    <numFmt numFmtId="238" formatCode="&quot;€&quot;#,##0.00"/>
    <numFmt numFmtId="239" formatCode="&quot;\&quot;#,##0;&quot;\&quot;&quot;\&quot;&quot;\&quot;&quot;\&quot;&quot;\&quot;&quot;\&quot;&quot;\&quot;&quot;\&quot;&quot;\&quot;&quot;\&quot;&quot;\&quot;&quot;\&quot;&quot;\&quot;&quot;\&quot;\-#,##0"/>
    <numFmt numFmtId="240" formatCode="_ * #,##0.00_)&quot;£&quot;_ ;_ * \(#,##0.00\)&quot;£&quot;_ ;_ * &quot;-&quot;??_)&quot;£&quot;_ ;_ @_ "/>
    <numFmt numFmtId="241" formatCode="&quot;\&quot;#,##0;[Red]&quot;\&quot;&quot;\&quot;&quot;\&quot;&quot;\&quot;&quot;\&quot;&quot;\&quot;&quot;\&quot;&quot;\&quot;&quot;\&quot;&quot;\&quot;&quot;\&quot;&quot;\&quot;&quot;\&quot;&quot;\&quot;\-#,##0"/>
    <numFmt numFmtId="242" formatCode="_ * #,##0_ ;_ * &quot;\&quot;&quot;\&quot;&quot;\&quot;&quot;\&quot;&quot;\&quot;&quot;\&quot;&quot;\&quot;&quot;\&quot;&quot;\&quot;&quot;\&quot;&quot;\&quot;&quot;\&quot;\-#,##0_ ;_ * &quot;-&quot;_ ;_ @_ "/>
    <numFmt numFmtId="243" formatCode="0.0%;\(0.0%\)"/>
    <numFmt numFmtId="244" formatCode="&quot;\&quot;#,##0.00;&quot;\&quot;&quot;\&quot;&quot;\&quot;&quot;\&quot;&quot;\&quot;&quot;\&quot;&quot;\&quot;&quot;\&quot;&quot;\&quot;&quot;\&quot;&quot;\&quot;&quot;\&quot;&quot;\&quot;&quot;\&quot;\-#,##0.00"/>
    <numFmt numFmtId="245" formatCode="_-* #,##0.00\ &quot;F&quot;_-;\-* #,##0.00\ &quot;F&quot;_-;_-* &quot;-&quot;??\ &quot;F&quot;_-;_-@_-"/>
    <numFmt numFmtId="246" formatCode="0.000_)"/>
    <numFmt numFmtId="247" formatCode="#,##0_)_%;\(#,##0\)_%;"/>
    <numFmt numFmtId="248" formatCode="_(* #,##0.0_);_(* \(#,##0.0\);_(* &quot;-&quot;??_);_(@_)"/>
    <numFmt numFmtId="249" formatCode="_._.* #,##0.0_)_%;_._.* \(#,##0.0\)_%"/>
    <numFmt numFmtId="250" formatCode="#,##0.0_)_%;\(#,##0.0\)_%;\ \ .0_)_%"/>
    <numFmt numFmtId="251" formatCode="_._.* #,##0.00_)_%;_._.* \(#,##0.00\)_%"/>
    <numFmt numFmtId="252" formatCode="#,##0.00_)_%;\(#,##0.00\)_%;\ \ .00_)_%"/>
    <numFmt numFmtId="253" formatCode="_._.* #,##0.000_)_%;_._.* \(#,##0.000\)_%"/>
    <numFmt numFmtId="254" formatCode="#,##0.000_)_%;\(#,##0.000\)_%;\ \ .000_)_%"/>
    <numFmt numFmtId="255" formatCode="###\ ###\ ###\ ###\ ##0"/>
    <numFmt numFmtId="256" formatCode="_(* #,##0.00_);_(* \(#,##0.00\);_(* &quot;-&quot;&quot;?&quot;&quot;?&quot;_);_(@_)"/>
    <numFmt numFmtId="257" formatCode="_-* #,##0\ &quot;þ&quot;_-;\-* #,##0\ &quot;þ&quot;_-;_-* &quot;-&quot;\ &quot;þ&quot;_-;_-@_-"/>
    <numFmt numFmtId="258" formatCode="&quot;\&quot;#,##0.00;[Red]&quot;\&quot;&quot;\&quot;&quot;\&quot;&quot;\&quot;&quot;\&quot;&quot;\&quot;\-#,##0.00"/>
    <numFmt numFmtId="259" formatCode="\§\g#,##0_);\(\§\g#,##0\)"/>
    <numFmt numFmtId="260" formatCode="&quot;?&quot;#,##0;&quot;?&quot;\-#,##0"/>
    <numFmt numFmtId="261" formatCode="_-* #,##0.00\ _þ_-;\-* #,##0.00\ _þ_-;_-* &quot;-&quot;??\ _þ_-;_-@_-"/>
    <numFmt numFmtId="262" formatCode="_-* #,##0\ _₫_-;\-* #,##0\ _₫_-;_-* &quot;-&quot;??\ _₫_-;_-@_-"/>
    <numFmt numFmtId="263" formatCode="_-* #,##0_-;\-* #,##0_-;_-* &quot;-&quot;??_-;_-@_-"/>
    <numFmt numFmtId="264" formatCode="\t#\ ??/??"/>
    <numFmt numFmtId="265" formatCode="_-* #,##0.00\ _$_-;\-* #,##0.00\ _$_-;_-* &quot;-&quot;??\ _$_-;_-@_-"/>
    <numFmt numFmtId="266" formatCode="_-* #,##0.0\ _₫_-;\-* #,##0.0\ _₫_-;_-* &quot;-&quot;??\ _₫_-;_-@_-"/>
    <numFmt numFmtId="267" formatCode="&quot;€&quot;#,##0;\-&quot;€&quot;#,##0"/>
    <numFmt numFmtId="268" formatCode="&quot;True&quot;;&quot;True&quot;;&quot;False&quot;"/>
    <numFmt numFmtId="269" formatCode="_(* #,##0.0_);_(* \(#,##0.0\);_(* &quot;-&quot;?_);_(@_)"/>
    <numFmt numFmtId="270" formatCode="#,##0.00;[Red]#,##0.00"/>
    <numFmt numFmtId="271" formatCode="#,##0;\(#,##0\)"/>
    <numFmt numFmtId="272" formatCode="_._.* \(#,##0\)_%;_._.* #,##0_)_%;_._.* 0_)_%;_._.@_)_%"/>
    <numFmt numFmtId="273" formatCode="_._.&quot;€&quot;* \(#,##0\)_%;_._.&quot;€&quot;* #,##0_)_%;_._.&quot;€&quot;* 0_)_%;_._.@_)_%"/>
    <numFmt numFmtId="274" formatCode="* \(#,##0\);* #,##0_);&quot;-&quot;??_);@"/>
    <numFmt numFmtId="275" formatCode="_ &quot;R&quot;\ * #,##0_ ;_ &quot;R&quot;\ * \-#,##0_ ;_ &quot;R&quot;\ * &quot;-&quot;_ ;_ @_ "/>
    <numFmt numFmtId="276" formatCode="_ * #,##0.00_ ;_ * &quot;\&quot;&quot;\&quot;&quot;\&quot;&quot;\&quot;&quot;\&quot;&quot;\&quot;\-#,##0.00_ ;_ * &quot;-&quot;??_ ;_ @_ "/>
    <numFmt numFmtId="277" formatCode="&quot;€&quot;* #,##0_)_%;&quot;€&quot;* \(#,##0\)_%;&quot;€&quot;* &quot;-&quot;??_)_%;@_)_%"/>
    <numFmt numFmtId="278" formatCode="&quot;\&quot;#,##0.00;&quot;\&quot;&quot;\&quot;&quot;\&quot;&quot;\&quot;&quot;\&quot;&quot;\&quot;&quot;\&quot;&quot;\&quot;\-#,##0.00"/>
    <numFmt numFmtId="279" formatCode="_._.&quot;€&quot;* #,##0.0_)_%;_._.&quot;€&quot;* \(#,##0.0\)_%"/>
    <numFmt numFmtId="280" formatCode="&quot;€&quot;* #,##0.0_)_%;&quot;€&quot;* \(#,##0.0\)_%;&quot;€&quot;* \ .0_)_%"/>
    <numFmt numFmtId="281" formatCode="_._.&quot;€&quot;* #,##0.00_)_%;_._.&quot;€&quot;* \(#,##0.00\)_%"/>
    <numFmt numFmtId="282" formatCode="&quot;€&quot;* #,##0.00_)_%;&quot;€&quot;* \(#,##0.00\)_%;&quot;€&quot;* \ .00_)_%"/>
    <numFmt numFmtId="283" formatCode="_._.&quot;€&quot;* #,##0.000_)_%;_._.&quot;€&quot;* \(#,##0.000\)_%"/>
    <numFmt numFmtId="284" formatCode="&quot;€&quot;* #,##0.000_)_%;&quot;€&quot;* \(#,##0.000\)_%;&quot;€&quot;* \ .000_)_%"/>
    <numFmt numFmtId="285" formatCode="_ * #,##0_ ;_ * &quot;\&quot;&quot;\&quot;&quot;\&quot;&quot;\&quot;&quot;\&quot;&quot;\&quot;\-#,##0_ ;_ * &quot;-&quot;_ ;_ @_ "/>
    <numFmt numFmtId="286" formatCode="&quot;€&quot;#,##0\ ;\(&quot;€&quot;#,##0\)"/>
    <numFmt numFmtId="287" formatCode="\t0.00%"/>
    <numFmt numFmtId="288" formatCode="0.000"/>
    <numFmt numFmtId="289" formatCode="* #,##0_);* \(#,##0\);&quot;-&quot;??_);@"/>
    <numFmt numFmtId="290" formatCode="\U\S\$#,##0.00;\(\U\S\$#,##0.00\)"/>
    <numFmt numFmtId="291" formatCode="_(\§\g\ #,##0_);_(\§\g\ \(#,##0\);_(\§\g\ &quot;-&quot;??_);_(@_)"/>
    <numFmt numFmtId="292" formatCode="_(\§\g\ #,##0_);_(\§\g\ \(#,##0\);_(\§\g\ &quot;-&quot;_);_(@_)"/>
    <numFmt numFmtId="293" formatCode="_-&quot;VND&quot;* #,##0_-;\-&quot;VND&quot;* #,##0_-;_-&quot;VND&quot;* &quot;-&quot;_-;_-@_-"/>
    <numFmt numFmtId="294" formatCode="_(&quot;Rp&quot;* #,##0.00_);_(&quot;Rp&quot;* \(#,##0.00\);_(&quot;Rp&quot;* &quot;-&quot;??_);_(@_)"/>
    <numFmt numFmtId="295" formatCode="#,##0.00\ &quot;FB&quot;;[Red]\-#,##0.00\ &quot;FB&quot;"/>
    <numFmt numFmtId="296" formatCode="_-* #,##0\ _F_B_-;\-* #,##0\ _F_B_-;_-* &quot;-&quot;\ _F_B_-;_-@_-"/>
    <numFmt numFmtId="297" formatCode="_-[$€]* #,##0.00_-;\-[$€]* #,##0.00_-;_-[$€]* &quot;-&quot;??_-;_-@_-"/>
    <numFmt numFmtId="298" formatCode="_ * #,##0.00_)_d_ ;_ * \(#,##0.00\)_d_ ;_ * &quot;-&quot;??_)_d_ ;_ @_ "/>
    <numFmt numFmtId="299" formatCode="#,##0_);\-#,##0_)"/>
    <numFmt numFmtId="300" formatCode="#,###;\-#,###;&quot;&quot;;_(@_)"/>
    <numFmt numFmtId="301" formatCode="#,##0\ &quot;€&quot;_);\(#,##0\ &quot;€&quot;\)"/>
    <numFmt numFmtId="302" formatCode="#,###"/>
    <numFmt numFmtId="303" formatCode="&quot;\&quot;#,##0;[Red]\-&quot;\&quot;#,##0"/>
    <numFmt numFmtId="304" formatCode="&quot;\&quot;#,##0.00;\-&quot;\&quot;#,##0.00"/>
    <numFmt numFmtId="305" formatCode="#,##0.00_);\-#,##0.00_)"/>
    <numFmt numFmtId="306" formatCode="0_)%;\(0\)%"/>
    <numFmt numFmtId="307" formatCode="_._._(* 0_)%;_._.* \(0\)%"/>
    <numFmt numFmtId="308" formatCode="_(0_)%;\(0\)%"/>
    <numFmt numFmtId="309" formatCode="0%_);\(0%\)"/>
    <numFmt numFmtId="310" formatCode="#,##0.000_);\(#,##0.000\)"/>
    <numFmt numFmtId="311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312" formatCode="_(0.0_)%;\(0.0\)%"/>
    <numFmt numFmtId="313" formatCode="_._._(* 0.0_)%;_._.* \(0.0\)%"/>
    <numFmt numFmtId="314" formatCode="_(0.00_)%;\(0.00\)%"/>
    <numFmt numFmtId="315" formatCode="_._._(* 0.00_)%;_._.* \(0.00\)%"/>
    <numFmt numFmtId="316" formatCode="_(0.000_)%;\(0.000\)%"/>
    <numFmt numFmtId="317" formatCode="_._._(* 0.000_)%;_._.* \(0.000\)%"/>
    <numFmt numFmtId="318" formatCode="#"/>
    <numFmt numFmtId="319" formatCode="&quot;¡Ì&quot;#,##0;[Red]\-&quot;¡Ì&quot;#,##0"/>
    <numFmt numFmtId="320" formatCode="#,##0.00\ \ "/>
    <numFmt numFmtId="321" formatCode="0.00000000000E+00;\?"/>
    <numFmt numFmtId="322" formatCode="_-* ###,0&quot;.&quot;00\ _F_B_-;\-* ###,0&quot;.&quot;00\ _F_B_-;_-* &quot;-&quot;??\ _F_B_-;_-@_-"/>
    <numFmt numFmtId="323" formatCode="_ * #,##0_ ;_ * \-#,##0_ ;_ * &quot;-&quot;??_ ;_ @_ "/>
    <numFmt numFmtId="324" formatCode="0.00000"/>
    <numFmt numFmtId="325" formatCode="#,##0.00\ \ \ \ "/>
    <numFmt numFmtId="326" formatCode="_ * #.##._ ;_ * \-#.##._ ;_ * &quot;-&quot;??_ ;_ @_ⴆ"/>
    <numFmt numFmtId="327" formatCode="&quot;\&quot;#,##0.00;[Red]&quot;\&quot;&quot;\&quot;&quot;\&quot;&quot;\&quot;&quot;\&quot;&quot;\&quot;&quot;\&quot;&quot;\&quot;&quot;\&quot;&quot;\&quot;&quot;\&quot;&quot;\&quot;&quot;\&quot;&quot;\&quot;\-#,##0.00"/>
    <numFmt numFmtId="328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329" formatCode="_-* #,##0\ _F_-;\-* #,##0\ _F_-;_-* &quot;-&quot;??\ _F_-;_-@_-"/>
    <numFmt numFmtId="330" formatCode="_-* ###,0&quot;.&quot;00_-;\-* ###,0&quot;.&quot;00_-;_-* &quot;-&quot;??_-;_-@_-"/>
  </numFmts>
  <fonts count="2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sz val="16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5"/>
      <color indexed="10"/>
      <name val="Times New Roman"/>
      <family val="1"/>
    </font>
    <font>
      <sz val="14"/>
      <color indexed="10"/>
      <name val="Times New Roman"/>
      <family val="1"/>
    </font>
    <font>
      <sz val="11"/>
      <color indexed="8"/>
      <name val="Calibri"/>
      <family val="2"/>
    </font>
    <font>
      <sz val="15"/>
      <name val="Times New Roman"/>
      <family val="1"/>
    </font>
    <font>
      <sz val="16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sz val="14"/>
      <name val=".VnTime"/>
      <family val="2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sz val="15"/>
      <name val="Times New Roman"/>
      <family val="1"/>
    </font>
    <font>
      <i/>
      <sz val="14"/>
      <color indexed="10"/>
      <name val="Times New Roman"/>
      <family val="1"/>
    </font>
    <font>
      <b/>
      <sz val="15"/>
      <name val="Times New Roman"/>
      <family val="1"/>
    </font>
    <font>
      <sz val="12"/>
      <name val=".VnTime"/>
      <family val="2"/>
    </font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name val="Times New Roman"/>
      <family val="1"/>
      <charset val="163"/>
    </font>
    <font>
      <sz val="14"/>
      <color indexed="10"/>
      <name val="Calibri"/>
      <family val="2"/>
    </font>
    <font>
      <b/>
      <i/>
      <sz val="14"/>
      <name val="Calibri"/>
      <family val="2"/>
    </font>
    <font>
      <b/>
      <sz val="14"/>
      <color indexed="10"/>
      <name val="Calibri"/>
      <family val="2"/>
    </font>
    <font>
      <i/>
      <sz val="14"/>
      <name val="Calibri"/>
      <family val="2"/>
    </font>
    <font>
      <b/>
      <sz val="1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color indexed="10"/>
      <name val="Times New Roman"/>
      <family val="1"/>
    </font>
    <font>
      <i/>
      <sz val="15"/>
      <name val="Times New Roman"/>
      <family val="1"/>
    </font>
    <font>
      <i/>
      <sz val="16"/>
      <name val="Times New Roman"/>
      <family val="1"/>
    </font>
    <font>
      <i/>
      <sz val="16"/>
      <color rgb="FF0033CC"/>
      <name val="Times New Roman"/>
      <family val="1"/>
    </font>
    <font>
      <sz val="12"/>
      <name val="돋움체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µ¸¿ò"/>
      <charset val="129"/>
    </font>
    <font>
      <sz val="11"/>
      <name val="돋움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Helv"/>
    </font>
    <font>
      <b/>
      <sz val="11"/>
      <name val="Helv"/>
      <family val="2"/>
    </font>
    <font>
      <sz val="10"/>
      <name val=".VnArial"/>
      <family val="2"/>
    </font>
    <font>
      <sz val="9"/>
      <name val="Arial"/>
      <family val="2"/>
    </font>
    <font>
      <sz val="12"/>
      <color theme="1"/>
      <name val="Times New Roman"/>
      <family val="2"/>
      <charset val="163"/>
    </font>
    <font>
      <sz val="11"/>
      <name val="–¾’©"/>
      <family val="1"/>
      <charset val="128"/>
    </font>
    <font>
      <sz val="13"/>
      <name val=".VnTime"/>
      <family val="2"/>
    </font>
    <font>
      <sz val="10"/>
      <name val="Times New Roman"/>
      <family val="1"/>
    </font>
    <font>
      <sz val="10"/>
      <name val=".VnAvant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  <charset val="129"/>
    </font>
    <font>
      <sz val="17"/>
      <name val="Times New Roman"/>
      <family val="1"/>
    </font>
    <font>
      <sz val="12"/>
      <color theme="1"/>
      <name val="Times New Roman"/>
      <family val="2"/>
    </font>
    <font>
      <sz val="12"/>
      <name val="VNtimes new roman"/>
      <family val="2"/>
    </font>
    <font>
      <b/>
      <sz val="11"/>
      <name val="Times New Roman"/>
      <family val="1"/>
    </font>
    <font>
      <sz val="12"/>
      <color indexed="8"/>
      <name val="Times New Roman"/>
      <family val="2"/>
    </font>
    <font>
      <sz val="11"/>
      <color indexed="8"/>
      <name val="Arial"/>
      <family val="2"/>
    </font>
    <font>
      <sz val="12"/>
      <name val="VNI-Times"/>
    </font>
    <font>
      <sz val="10"/>
      <color indexed="8"/>
      <name val="MS Sans Serif"/>
      <family val="2"/>
    </font>
    <font>
      <sz val="10"/>
      <name val="?? ??"/>
      <family val="1"/>
      <charset val="136"/>
    </font>
    <font>
      <sz val="11"/>
      <name val="??"/>
      <family val="3"/>
    </font>
    <font>
      <sz val="12"/>
      <name val=".VnArial"/>
      <family val="2"/>
    </font>
    <font>
      <sz val="10"/>
      <name val="??"/>
      <family val="3"/>
      <charset val="129"/>
    </font>
    <font>
      <sz val="10"/>
      <name val="AngsanaUPC"/>
      <family val="1"/>
    </font>
    <font>
      <sz val="10"/>
      <name val="Arial"/>
      <family val="2"/>
      <charset val="1"/>
    </font>
    <font>
      <sz val="10"/>
      <name val="VNI-Times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2"/>
      <name val="VNI-Helve"/>
    </font>
    <font>
      <sz val="12"/>
      <name val="???"/>
    </font>
    <font>
      <sz val="11"/>
      <name val="‚l‚r ‚oƒSƒVƒbƒN"/>
      <family val="3"/>
      <charset val="128"/>
    </font>
    <font>
      <sz val="14"/>
      <name val="VnTime"/>
    </font>
    <font>
      <sz val="10"/>
      <name val=".VnArial Narrow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4"/>
      <name val=".VnTimeH"/>
      <family val="2"/>
    </font>
    <font>
      <sz val="11"/>
      <color indexed="9"/>
      <name val="Calibri"/>
      <family val="2"/>
      <charset val="163"/>
    </font>
    <font>
      <sz val="14"/>
      <name val="VNI-Times"/>
    </font>
    <font>
      <sz val="11"/>
      <name val="VNI-Times"/>
    </font>
    <font>
      <sz val="8"/>
      <name val="Times New Roman"/>
      <family val="1"/>
      <charset val="163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  <charset val="163"/>
    </font>
    <font>
      <b/>
      <i/>
      <sz val="14"/>
      <name val="VNTime"/>
      <family val="2"/>
    </font>
    <font>
      <sz val="12"/>
      <name val="Tms Rmn"/>
    </font>
    <font>
      <sz val="10"/>
      <name val="Times New Roman"/>
      <family val="1"/>
      <charset val="163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b/>
      <sz val="11"/>
      <color indexed="52"/>
      <name val="Calibri"/>
      <family val="2"/>
      <charset val="163"/>
    </font>
    <font>
      <b/>
      <sz val="11"/>
      <name val="Arial"/>
      <family val="2"/>
    </font>
    <font>
      <b/>
      <sz val="11"/>
      <color indexed="9"/>
      <name val="Calibri"/>
      <family val="2"/>
      <charset val="163"/>
    </font>
    <font>
      <sz val="10"/>
      <name val="VNI-Aptima"/>
    </font>
    <font>
      <b/>
      <sz val="8"/>
      <name val="Arial"/>
      <family val="2"/>
    </font>
    <font>
      <sz val="11"/>
      <name val="Tms Rmn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indexed="8"/>
      <name val="Times New Roman"/>
      <family val="2"/>
    </font>
    <font>
      <sz val="10"/>
      <color indexed="8"/>
      <name val="Times New Roman"/>
      <family val="2"/>
    </font>
    <font>
      <sz val="14"/>
      <color indexed="8"/>
      <name val="Times New Roman"/>
      <family val="2"/>
    </font>
    <font>
      <sz val="11"/>
      <name val="UVnTime"/>
    </font>
    <font>
      <sz val="11"/>
      <color theme="1"/>
      <name val="Calibri"/>
      <family val="2"/>
      <charset val="163"/>
      <scheme val="minor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1"/>
      <color indexed="12"/>
      <name val="Times New Roman"/>
      <family val="1"/>
    </font>
    <font>
      <sz val="12"/>
      <name val="???"/>
      <family val="3"/>
      <charset val="129"/>
    </font>
    <font>
      <b/>
      <sz val="12"/>
      <name val="VNTimeH"/>
      <family val="2"/>
    </font>
    <font>
      <sz val="10"/>
      <name val="Arial CE"/>
      <charset val="238"/>
    </font>
    <font>
      <sz val="10"/>
      <name val="Arial CE"/>
    </font>
    <font>
      <sz val="10"/>
      <color indexed="16"/>
      <name val="MS Serif"/>
      <family val="1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1"/>
      <color indexed="17"/>
      <name val="Calibri"/>
      <family val="2"/>
      <charset val="163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0"/>
      <name val="Arial"/>
      <family val="2"/>
    </font>
    <font>
      <b/>
      <sz val="15"/>
      <color indexed="56"/>
      <name val="Calibri"/>
      <family val="2"/>
      <charset val="163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1"/>
      <color indexed="62"/>
      <name val="Calibri"/>
      <family val="2"/>
      <charset val="163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  <charset val="163"/>
    </font>
    <font>
      <i/>
      <sz val="10"/>
      <name val=".VnTime"/>
      <family val="2"/>
    </font>
    <font>
      <sz val="8"/>
      <name val="VNarial"/>
      <family val="2"/>
    </font>
    <font>
      <sz val="11"/>
      <color indexed="60"/>
      <name val="Calibri"/>
      <family val="2"/>
      <charset val="163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  <family val="2"/>
    </font>
    <font>
      <b/>
      <i/>
      <sz val="16"/>
      <name val="Helv"/>
    </font>
    <font>
      <sz val="11"/>
      <color indexed="63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name val="timesnewroman"/>
    </font>
    <font>
      <sz val="9"/>
      <color theme="1"/>
      <name val="Times New Roman"/>
      <family val="2"/>
      <charset val="163"/>
    </font>
    <font>
      <sz val="10"/>
      <color theme="1"/>
      <name val="Times New Roman"/>
      <family val="2"/>
    </font>
    <font>
      <sz val="11"/>
      <name val="VNI-Aptima"/>
    </font>
    <font>
      <sz val="14"/>
      <name val="System"/>
      <family val="2"/>
    </font>
    <font>
      <b/>
      <sz val="11"/>
      <name val="Arial"/>
      <family val="2"/>
      <charset val="163"/>
    </font>
    <font>
      <b/>
      <sz val="11"/>
      <color indexed="63"/>
      <name val="Calibri"/>
      <family val="2"/>
      <charset val="163"/>
    </font>
    <font>
      <sz val="14"/>
      <name val=".VnArial Narrow"/>
      <family val="2"/>
    </font>
    <font>
      <sz val="12"/>
      <color indexed="8"/>
      <name val="Times New Roman"/>
      <family val="1"/>
    </font>
    <font>
      <sz val="12"/>
      <name val="Helv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  <charset val="163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  <charset val="163"/>
    </font>
    <font>
      <b/>
      <i/>
      <sz val="12"/>
      <color indexed="8"/>
      <name val="Arial"/>
      <family val="2"/>
    </font>
    <font>
      <sz val="12"/>
      <color indexed="8"/>
      <name val="Arial"/>
      <family val="2"/>
      <charset val="163"/>
    </font>
    <font>
      <sz val="12"/>
      <color indexed="8"/>
      <name val="Arial"/>
      <family val="2"/>
    </font>
    <font>
      <i/>
      <sz val="12"/>
      <color indexed="8"/>
      <name val="Arial"/>
      <family val="2"/>
      <charset val="163"/>
    </font>
    <font>
      <i/>
      <sz val="12"/>
      <color indexed="8"/>
      <name val="Arial"/>
      <family val="2"/>
    </font>
    <font>
      <sz val="19"/>
      <color indexed="48"/>
      <name val="Arial"/>
      <family val="2"/>
      <charset val="163"/>
    </font>
    <font>
      <sz val="19"/>
      <color indexed="48"/>
      <name val="Arial"/>
      <family val="2"/>
    </font>
    <font>
      <sz val="12"/>
      <color indexed="14"/>
      <name val="Arial"/>
      <family val="2"/>
      <charset val="163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sz val="12"/>
      <name val="VnTime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  <charset val="163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b/>
      <sz val="11"/>
      <color indexed="8"/>
      <name val="Calibri"/>
      <family val="2"/>
      <charset val="163"/>
    </font>
    <font>
      <sz val="10"/>
      <name val=".VnArial Narrow"/>
      <family val="2"/>
    </font>
    <font>
      <sz val="10"/>
      <name val="VNtimes new roman"/>
      <family val="2"/>
    </font>
    <font>
      <sz val="10"/>
      <name val="VNtimes new roman"/>
      <family val="1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sz val="11"/>
      <color indexed="10"/>
      <name val="Calibri"/>
      <family val="2"/>
      <charset val="163"/>
    </font>
    <font>
      <sz val="10"/>
      <name val="Geneva"/>
      <family val="2"/>
    </font>
    <font>
      <b/>
      <i/>
      <sz val="12"/>
      <name val=".VnTime"/>
      <family val="2"/>
    </font>
    <font>
      <sz val="16"/>
      <name val="AngsanaUPC"/>
      <family val="3"/>
    </font>
    <font>
      <sz val="12"/>
      <color indexed="8"/>
      <name val="바탕체"/>
      <family val="3"/>
    </font>
    <font>
      <sz val="10"/>
      <name val="돋움체"/>
      <family val="3"/>
      <charset val="129"/>
    </font>
    <font>
      <b/>
      <sz val="26"/>
      <name val="Times New Roman"/>
      <family val="1"/>
    </font>
    <font>
      <i/>
      <sz val="26"/>
      <name val="Times New Roman"/>
      <family val="1"/>
    </font>
    <font>
      <b/>
      <sz val="16"/>
      <color rgb="FFFF0000"/>
      <name val="Times New Roman"/>
      <family val="1"/>
    </font>
    <font>
      <b/>
      <sz val="15"/>
      <color rgb="FFFF0000"/>
      <name val="Times New Roman"/>
      <family val="1"/>
    </font>
    <font>
      <b/>
      <sz val="14"/>
      <color rgb="FFFF0000"/>
      <name val="Times New Roman"/>
      <family val="1"/>
    </font>
    <font>
      <sz val="16"/>
      <color rgb="FF0000FF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67">
    <xf numFmtId="0" fontId="0" fillId="0" borderId="0"/>
    <xf numFmtId="176" fontId="11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11" fillId="0" borderId="0"/>
    <xf numFmtId="0" fontId="2" fillId="0" borderId="0"/>
    <xf numFmtId="0" fontId="2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Protection="0">
      <alignment vertical="top"/>
    </xf>
    <xf numFmtId="0" fontId="2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1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3" fontId="39" fillId="0" borderId="1"/>
    <xf numFmtId="18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42" fillId="0" borderId="0"/>
    <xf numFmtId="0" fontId="2" fillId="0" borderId="0" applyNumberFormat="0" applyFill="0" applyBorder="0" applyAlignment="0" applyProtection="0"/>
    <xf numFmtId="0" fontId="43" fillId="0" borderId="0"/>
    <xf numFmtId="0" fontId="44" fillId="0" borderId="0"/>
    <xf numFmtId="3" fontId="39" fillId="0" borderId="1"/>
    <xf numFmtId="3" fontId="39" fillId="0" borderId="1"/>
    <xf numFmtId="0" fontId="45" fillId="2" borderId="0"/>
    <xf numFmtId="0" fontId="46" fillId="2" borderId="0"/>
    <xf numFmtId="0" fontId="47" fillId="2" borderId="0"/>
    <xf numFmtId="0" fontId="48" fillId="0" borderId="0">
      <alignment wrapText="1"/>
    </xf>
    <xf numFmtId="0" fontId="49" fillId="0" borderId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/>
    <xf numFmtId="0" fontId="51" fillId="0" borderId="0"/>
    <xf numFmtId="0" fontId="53" fillId="0" borderId="0" applyFill="0" applyBorder="0" applyAlignment="0"/>
    <xf numFmtId="0" fontId="54" fillId="0" borderId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3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55" fillId="3" borderId="0" applyNumberFormat="0" applyBorder="0" applyAlignment="0" applyProtection="0"/>
    <xf numFmtId="0" fontId="56" fillId="0" borderId="0">
      <alignment horizontal="left"/>
    </xf>
    <xf numFmtId="0" fontId="57" fillId="0" borderId="13" applyNumberFormat="0" applyAlignment="0" applyProtection="0">
      <alignment horizontal="left" vertical="center"/>
    </xf>
    <xf numFmtId="0" fontId="57" fillId="0" borderId="12">
      <alignment horizontal="left" vertical="center"/>
    </xf>
    <xf numFmtId="190" fontId="58" fillId="0" borderId="0">
      <protection locked="0"/>
    </xf>
    <xf numFmtId="190" fontId="58" fillId="0" borderId="0">
      <protection locked="0"/>
    </xf>
    <xf numFmtId="10" fontId="55" fillId="3" borderId="1" applyNumberFormat="0" applyBorder="0" applyAlignment="0" applyProtection="0"/>
    <xf numFmtId="0" fontId="1" fillId="0" borderId="0"/>
    <xf numFmtId="0" fontId="59" fillId="0" borderId="0"/>
    <xf numFmtId="38" fontId="44" fillId="0" borderId="0" applyFont="0" applyFill="0" applyBorder="0" applyAlignment="0" applyProtection="0"/>
    <xf numFmtId="4" fontId="60" fillId="0" borderId="0" applyFont="0" applyFill="0" applyBorder="0" applyAlignment="0" applyProtection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61" fillId="0" borderId="14"/>
    <xf numFmtId="191" fontId="23" fillId="0" borderId="15"/>
    <xf numFmtId="192" fontId="44" fillId="0" borderId="0" applyFont="0" applyFill="0" applyBorder="0" applyAlignment="0" applyProtection="0"/>
    <xf numFmtId="193" fontId="62" fillId="0" borderId="0" applyFont="0" applyFill="0" applyBorder="0" applyAlignment="0" applyProtection="0"/>
    <xf numFmtId="0" fontId="59" fillId="0" borderId="0" applyNumberFormat="0" applyFont="0" applyFill="0" applyAlignment="0"/>
    <xf numFmtId="194" fontId="23" fillId="0" borderId="0"/>
    <xf numFmtId="0" fontId="1" fillId="0" borderId="0"/>
    <xf numFmtId="0" fontId="63" fillId="0" borderId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4" fillId="0" borderId="0"/>
    <xf numFmtId="0" fontId="16" fillId="0" borderId="0" applyProtection="0"/>
    <xf numFmtId="0" fontId="25" fillId="0" borderId="0"/>
    <xf numFmtId="0" fontId="25" fillId="0" borderId="0"/>
    <xf numFmtId="0" fontId="63" fillId="0" borderId="0"/>
    <xf numFmtId="0" fontId="2" fillId="0" borderId="0"/>
    <xf numFmtId="0" fontId="23" fillId="0" borderId="0"/>
    <xf numFmtId="0" fontId="60" fillId="3" borderId="0"/>
    <xf numFmtId="167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67" fillId="0" borderId="0"/>
    <xf numFmtId="10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4">
      <alignment horizontal="center"/>
    </xf>
    <xf numFmtId="0" fontId="49" fillId="0" borderId="0" applyNumberFormat="0" applyFill="0" applyBorder="0" applyAlignment="0" applyProtection="0"/>
    <xf numFmtId="0" fontId="61" fillId="0" borderId="0"/>
    <xf numFmtId="195" fontId="66" fillId="0" borderId="11">
      <alignment horizontal="right" vertical="center"/>
    </xf>
    <xf numFmtId="196" fontId="66" fillId="0" borderId="11">
      <alignment horizontal="center"/>
    </xf>
    <xf numFmtId="0" fontId="6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97" fontId="68" fillId="0" borderId="0" applyFont="0" applyFill="0" applyBorder="0" applyAlignment="0" applyProtection="0"/>
    <xf numFmtId="198" fontId="62" fillId="0" borderId="0" applyFont="0" applyFill="0" applyBorder="0" applyAlignment="0" applyProtection="0"/>
    <xf numFmtId="199" fontId="66" fillId="0" borderId="0"/>
    <xf numFmtId="200" fontId="66" fillId="0" borderId="1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4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/>
    <xf numFmtId="0" fontId="73" fillId="0" borderId="16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59" fillId="0" borderId="0"/>
    <xf numFmtId="167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6" fontId="41" fillId="0" borderId="0" applyFont="0" applyFill="0" applyBorder="0" applyAlignment="0" applyProtection="0"/>
    <xf numFmtId="207" fontId="63" fillId="0" borderId="0" applyFont="0" applyFill="0" applyBorder="0" applyAlignment="0" applyProtection="0"/>
    <xf numFmtId="0" fontId="76" fillId="0" borderId="0"/>
    <xf numFmtId="0" fontId="77" fillId="0" borderId="0"/>
    <xf numFmtId="176" fontId="77" fillId="0" borderId="0" applyFont="0" applyFill="0" applyBorder="0" applyAlignment="0" applyProtection="0"/>
    <xf numFmtId="176" fontId="76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4" fillId="0" borderId="0"/>
    <xf numFmtId="0" fontId="4" fillId="0" borderId="0"/>
    <xf numFmtId="0" fontId="4" fillId="0" borderId="0"/>
    <xf numFmtId="0" fontId="79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208" fontId="8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Protection="0"/>
    <xf numFmtId="0" fontId="82" fillId="0" borderId="0"/>
    <xf numFmtId="3" fontId="39" fillId="0" borderId="1"/>
    <xf numFmtId="177" fontId="77" fillId="0" borderId="18" applyFont="0" applyBorder="0"/>
    <xf numFmtId="177" fontId="63" fillId="0" borderId="0" applyProtection="0"/>
    <xf numFmtId="177" fontId="77" fillId="0" borderId="18" applyFont="0" applyBorder="0"/>
    <xf numFmtId="177" fontId="77" fillId="0" borderId="18" applyFont="0" applyBorder="0"/>
    <xf numFmtId="0" fontId="49" fillId="0" borderId="0"/>
    <xf numFmtId="0" fontId="83" fillId="0" borderId="0" applyFont="0" applyFill="0" applyBorder="0" applyAlignment="0" applyProtection="0"/>
    <xf numFmtId="209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210" fontId="8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5" fillId="0" borderId="0" applyFont="0" applyFill="0" applyBorder="0" applyAlignment="0" applyProtection="0"/>
    <xf numFmtId="0" fontId="86" fillId="0" borderId="16"/>
    <xf numFmtId="211" fontId="49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Protection="0"/>
    <xf numFmtId="0" fontId="88" fillId="0" borderId="0"/>
    <xf numFmtId="0" fontId="2" fillId="0" borderId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Protection="0"/>
    <xf numFmtId="0" fontId="57" fillId="0" borderId="0" applyNumberFormat="0" applyFill="0" applyBorder="0" applyProtection="0">
      <alignment vertical="center"/>
    </xf>
    <xf numFmtId="167" fontId="23" fillId="0" borderId="0" applyFont="0" applyFill="0" applyBorder="0" applyAlignment="0" applyProtection="0"/>
    <xf numFmtId="213" fontId="89" fillId="0" borderId="0" applyFont="0" applyFill="0" applyBorder="0" applyAlignment="0" applyProtection="0"/>
    <xf numFmtId="205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14" fontId="23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0" fontId="90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49" fillId="0" borderId="0" applyNumberFormat="0" applyFill="0" applyBorder="0" applyAlignment="0" applyProtection="0"/>
    <xf numFmtId="196" fontId="8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0" fontId="43" fillId="0" borderId="0"/>
    <xf numFmtId="213" fontId="89" fillId="0" borderId="0" applyFont="0" applyFill="0" applyBorder="0" applyAlignment="0" applyProtection="0"/>
    <xf numFmtId="0" fontId="4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0" fontId="4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0" fontId="43" fillId="0" borderId="0"/>
    <xf numFmtId="0" fontId="43" fillId="0" borderId="0"/>
    <xf numFmtId="213" fontId="89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205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8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9" fontId="89" fillId="0" borderId="0" applyFont="0" applyFill="0" applyBorder="0" applyAlignment="0" applyProtection="0"/>
    <xf numFmtId="22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7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222" fontId="92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9" fontId="89" fillId="0" borderId="0" applyFont="0" applyFill="0" applyBorder="0" applyAlignment="0" applyProtection="0"/>
    <xf numFmtId="220" fontId="89" fillId="0" borderId="0" applyFont="0" applyFill="0" applyBorder="0" applyAlignment="0" applyProtection="0"/>
    <xf numFmtId="168" fontId="81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214" fontId="89" fillId="0" borderId="0" applyFont="0" applyFill="0" applyBorder="0" applyAlignment="0" applyProtection="0"/>
    <xf numFmtId="227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222" fontId="92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167" fontId="81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68" fontId="81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214" fontId="89" fillId="0" borderId="0" applyFont="0" applyFill="0" applyBorder="0" applyAlignment="0" applyProtection="0"/>
    <xf numFmtId="227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9" fontId="89" fillId="0" borderId="0" applyFont="0" applyFill="0" applyBorder="0" applyAlignment="0" applyProtection="0"/>
    <xf numFmtId="22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7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8" fontId="81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1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222" fontId="92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0" fontId="4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3" fillId="0" borderId="0"/>
    <xf numFmtId="22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67" fontId="81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214" fontId="89" fillId="0" borderId="0" applyFont="0" applyFill="0" applyBorder="0" applyAlignment="0" applyProtection="0"/>
    <xf numFmtId="227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5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19" fontId="89" fillId="0" borderId="0" applyFont="0" applyFill="0" applyBorder="0" applyAlignment="0" applyProtection="0"/>
    <xf numFmtId="220" fontId="89" fillId="0" borderId="0" applyFont="0" applyFill="0" applyBorder="0" applyAlignment="0" applyProtection="0"/>
    <xf numFmtId="218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17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6" fontId="89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208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0" fontId="43" fillId="0" borderId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0" fontId="91" fillId="0" borderId="0">
      <alignment vertical="top"/>
    </xf>
    <xf numFmtId="0" fontId="91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2" fillId="0" borderId="0"/>
    <xf numFmtId="0" fontId="91" fillId="0" borderId="0">
      <alignment vertical="top"/>
    </xf>
    <xf numFmtId="0" fontId="91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1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90" fillId="0" borderId="0">
      <alignment vertical="top"/>
    </xf>
    <xf numFmtId="0" fontId="91" fillId="0" borderId="0">
      <alignment vertical="top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08" fontId="63" fillId="0" borderId="0" applyProtection="0"/>
    <xf numFmtId="205" fontId="63" fillId="0" borderId="0" applyProtection="0"/>
    <xf numFmtId="205" fontId="63" fillId="0" borderId="0" applyProtection="0"/>
    <xf numFmtId="0" fontId="82" fillId="0" borderId="0" applyProtection="0"/>
    <xf numFmtId="208" fontId="63" fillId="0" borderId="0" applyProtection="0"/>
    <xf numFmtId="205" fontId="63" fillId="0" borderId="0" applyProtection="0"/>
    <xf numFmtId="205" fontId="63" fillId="0" borderId="0" applyProtection="0"/>
    <xf numFmtId="0" fontId="82" fillId="0" borderId="0" applyProtection="0"/>
    <xf numFmtId="215" fontId="8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213" fontId="89" fillId="0" borderId="0" applyFont="0" applyFill="0" applyBorder="0" applyAlignment="0" applyProtection="0"/>
    <xf numFmtId="0" fontId="43" fillId="0" borderId="0"/>
    <xf numFmtId="173" fontId="89" fillId="0" borderId="0" applyFont="0" applyFill="0" applyBorder="0" applyAlignment="0" applyProtection="0"/>
    <xf numFmtId="185" fontId="93" fillId="0" borderId="0" applyFont="0" applyFill="0" applyBorder="0" applyAlignment="0" applyProtection="0"/>
    <xf numFmtId="0" fontId="2" fillId="0" borderId="0"/>
    <xf numFmtId="0" fontId="2" fillId="0" borderId="0"/>
    <xf numFmtId="203" fontId="94" fillId="0" borderId="0" applyFont="0" applyFill="0" applyBorder="0" applyAlignment="0" applyProtection="0"/>
    <xf numFmtId="204" fontId="94" fillId="0" borderId="0" applyFont="0" applyFill="0" applyBorder="0" applyAlignment="0" applyProtection="0"/>
    <xf numFmtId="0" fontId="59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1" fontId="95" fillId="0" borderId="1" applyBorder="0" applyAlignment="0">
      <alignment horizontal="center"/>
    </xf>
    <xf numFmtId="1" fontId="95" fillId="0" borderId="1" applyBorder="0" applyAlignment="0">
      <alignment horizontal="center"/>
    </xf>
    <xf numFmtId="0" fontId="62" fillId="0" borderId="0"/>
    <xf numFmtId="0" fontId="62" fillId="0" borderId="0"/>
    <xf numFmtId="0" fontId="2" fillId="0" borderId="0"/>
    <xf numFmtId="0" fontId="96" fillId="0" borderId="0"/>
    <xf numFmtId="0" fontId="62" fillId="0" borderId="0" applyProtection="0"/>
    <xf numFmtId="3" fontId="39" fillId="0" borderId="1"/>
    <xf numFmtId="3" fontId="39" fillId="0" borderId="1"/>
    <xf numFmtId="0" fontId="45" fillId="2" borderId="0"/>
    <xf numFmtId="0" fontId="45" fillId="2" borderId="0"/>
    <xf numFmtId="0" fontId="45" fillId="2" borderId="0"/>
    <xf numFmtId="185" fontId="93" fillId="0" borderId="0" applyFont="0" applyFill="0" applyBorder="0" applyAlignment="0" applyProtection="0"/>
    <xf numFmtId="0" fontId="45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185" fontId="93" fillId="0" borderId="0" applyFont="0" applyFill="0" applyBorder="0" applyAlignment="0" applyProtection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8" fillId="0" borderId="0" applyFont="0" applyFill="0" applyBorder="0" applyAlignment="0">
      <alignment horizontal="left"/>
    </xf>
    <xf numFmtId="0" fontId="45" fillId="2" borderId="0"/>
    <xf numFmtId="0" fontId="98" fillId="0" borderId="0" applyFont="0" applyFill="0" applyBorder="0" applyAlignment="0">
      <alignment horizontal="left"/>
    </xf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185" fontId="93" fillId="0" borderId="0" applyFont="0" applyFill="0" applyBorder="0" applyAlignment="0" applyProtection="0"/>
    <xf numFmtId="0" fontId="45" fillId="2" borderId="0"/>
    <xf numFmtId="0" fontId="45" fillId="2" borderId="0"/>
    <xf numFmtId="0" fontId="99" fillId="0" borderId="1" applyNumberFormat="0" applyFont="0" applyBorder="0">
      <alignment horizontal="left" indent="2"/>
    </xf>
    <xf numFmtId="0" fontId="99" fillId="0" borderId="1" applyNumberFormat="0" applyFont="0" applyBorder="0">
      <alignment horizontal="left" indent="2"/>
    </xf>
    <xf numFmtId="0" fontId="98" fillId="0" borderId="0" applyFont="0" applyFill="0" applyBorder="0" applyAlignment="0">
      <alignment horizontal="left"/>
    </xf>
    <xf numFmtId="0" fontId="98" fillId="0" borderId="0" applyFont="0" applyFill="0" applyBorder="0" applyAlignment="0">
      <alignment horizontal="left"/>
    </xf>
    <xf numFmtId="0" fontId="100" fillId="0" borderId="0"/>
    <xf numFmtId="0" fontId="101" fillId="4" borderId="19" applyFont="0" applyFill="0" applyAlignment="0">
      <alignment vertical="center" wrapText="1"/>
    </xf>
    <xf numFmtId="9" fontId="102" fillId="0" borderId="0" applyBorder="0" applyAlignment="0" applyProtection="0"/>
    <xf numFmtId="0" fontId="46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46" fillId="2" borderId="0"/>
    <xf numFmtId="0" fontId="46" fillId="2" borderId="0"/>
    <xf numFmtId="0" fontId="99" fillId="0" borderId="1" applyNumberFormat="0" applyFont="0" applyBorder="0" applyAlignment="0">
      <alignment horizontal="center"/>
    </xf>
    <xf numFmtId="0" fontId="99" fillId="0" borderId="1" applyNumberFormat="0" applyFont="0" applyBorder="0" applyAlignment="0">
      <alignment horizontal="center"/>
    </xf>
    <xf numFmtId="0" fontId="103" fillId="5" borderId="0" applyNumberFormat="0" applyBorder="0" applyAlignment="0" applyProtection="0"/>
    <xf numFmtId="0" fontId="103" fillId="6" borderId="0" applyNumberFormat="0" applyBorder="0" applyAlignment="0" applyProtection="0"/>
    <xf numFmtId="0" fontId="103" fillId="7" borderId="0" applyNumberFormat="0" applyBorder="0" applyAlignment="0" applyProtection="0"/>
    <xf numFmtId="0" fontId="103" fillId="8" borderId="0" applyNumberFormat="0" applyBorder="0" applyAlignment="0" applyProtection="0"/>
    <xf numFmtId="0" fontId="103" fillId="9" borderId="0" applyNumberFormat="0" applyBorder="0" applyAlignment="0" applyProtection="0"/>
    <xf numFmtId="0" fontId="103" fillId="10" borderId="0" applyNumberFormat="0" applyBorder="0" applyAlignment="0" applyProtection="0"/>
    <xf numFmtId="0" fontId="104" fillId="0" borderId="0"/>
    <xf numFmtId="0" fontId="4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97" fillId="2" borderId="0"/>
    <xf numFmtId="0" fontId="47" fillId="2" borderId="0"/>
    <xf numFmtId="0" fontId="48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97" fillId="0" borderId="0">
      <alignment wrapText="1"/>
    </xf>
    <xf numFmtId="0" fontId="48" fillId="0" borderId="0">
      <alignment wrapText="1"/>
    </xf>
    <xf numFmtId="0" fontId="103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103" fillId="8" borderId="0" applyNumberFormat="0" applyBorder="0" applyAlignment="0" applyProtection="0"/>
    <xf numFmtId="0" fontId="103" fillId="11" borderId="0" applyNumberFormat="0" applyBorder="0" applyAlignment="0" applyProtection="0"/>
    <xf numFmtId="0" fontId="103" fillId="14" borderId="0" applyNumberFormat="0" applyBorder="0" applyAlignment="0" applyProtection="0"/>
    <xf numFmtId="177" fontId="105" fillId="0" borderId="2" applyNumberFormat="0" applyFont="0" applyBorder="0" applyAlignment="0">
      <alignment horizontal="center"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6" fillId="15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6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106" fillId="22" borderId="0" applyNumberFormat="0" applyBorder="0" applyAlignment="0" applyProtection="0"/>
    <xf numFmtId="230" fontId="107" fillId="0" borderId="0" applyFont="0" applyFill="0" applyBorder="0" applyAlignment="0" applyProtection="0"/>
    <xf numFmtId="0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225" fontId="107" fillId="0" borderId="0" applyFont="0" applyFill="0" applyBorder="0" applyAlignment="0" applyProtection="0"/>
    <xf numFmtId="0" fontId="51" fillId="0" borderId="0" applyFont="0" applyFill="0" applyBorder="0" applyAlignment="0" applyProtection="0"/>
    <xf numFmtId="231" fontId="107" fillId="0" borderId="0" applyFont="0" applyFill="0" applyBorder="0" applyAlignment="0" applyProtection="0"/>
    <xf numFmtId="0" fontId="109" fillId="0" borderId="0">
      <alignment horizontal="center" wrapText="1"/>
      <protection locked="0"/>
    </xf>
    <xf numFmtId="0" fontId="110" fillId="0" borderId="0">
      <alignment horizontal="center" wrapText="1"/>
      <protection locked="0"/>
    </xf>
    <xf numFmtId="0" fontId="111" fillId="0" borderId="0" applyNumberFormat="0" applyBorder="0" applyAlignment="0">
      <alignment horizontal="center"/>
    </xf>
    <xf numFmtId="186" fontId="112" fillId="0" borderId="0" applyFont="0" applyFill="0" applyBorder="0" applyAlignment="0" applyProtection="0"/>
    <xf numFmtId="232" fontId="89" fillId="0" borderId="0" applyFont="0" applyFill="0" applyBorder="0" applyAlignment="0" applyProtection="0"/>
    <xf numFmtId="187" fontId="112" fillId="0" borderId="0" applyFont="0" applyFill="0" applyBorder="0" applyAlignment="0" applyProtection="0"/>
    <xf numFmtId="233" fontId="89" fillId="0" borderId="0" applyFont="0" applyFill="0" applyBorder="0" applyAlignment="0" applyProtection="0"/>
    <xf numFmtId="205" fontId="81" fillId="0" borderId="0" applyFont="0" applyFill="0" applyBorder="0" applyAlignment="0" applyProtection="0"/>
    <xf numFmtId="205" fontId="81" fillId="0" borderId="0" applyFont="0" applyFill="0" applyBorder="0" applyAlignment="0" applyProtection="0"/>
    <xf numFmtId="0" fontId="113" fillId="6" borderId="0" applyNumberFormat="0" applyBorder="0" applyAlignment="0" applyProtection="0"/>
    <xf numFmtId="0" fontId="114" fillId="0" borderId="0"/>
    <xf numFmtId="0" fontId="115" fillId="0" borderId="0" applyNumberFormat="0" applyFill="0" applyBorder="0" applyAlignment="0" applyProtection="0"/>
    <xf numFmtId="0" fontId="66" fillId="0" borderId="0"/>
    <xf numFmtId="0" fontId="116" fillId="0" borderId="0"/>
    <xf numFmtId="0" fontId="52" fillId="0" borderId="0"/>
    <xf numFmtId="0" fontId="117" fillId="0" borderId="0"/>
    <xf numFmtId="0" fontId="118" fillId="0" borderId="0"/>
    <xf numFmtId="232" fontId="23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6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7" fontId="2" fillId="0" borderId="0" applyFill="0" applyBorder="0" applyAlignment="0"/>
    <xf numFmtId="238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39" fontId="2" fillId="0" borderId="0" applyFill="0" applyBorder="0" applyAlignment="0"/>
    <xf numFmtId="240" fontId="104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41" fontId="2" fillId="0" borderId="0" applyFill="0" applyBorder="0" applyAlignment="0"/>
    <xf numFmtId="207" fontId="60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3" fontId="60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0" fontId="119" fillId="23" borderId="20" applyNumberFormat="0" applyAlignment="0" applyProtection="0"/>
    <xf numFmtId="0" fontId="54" fillId="0" borderId="0"/>
    <xf numFmtId="0" fontId="120" fillId="0" borderId="0" applyFill="0" applyBorder="0" applyProtection="0">
      <alignment horizontal="center"/>
      <protection locked="0"/>
    </xf>
    <xf numFmtId="245" fontId="89" fillId="0" borderId="0" applyFont="0" applyFill="0" applyBorder="0" applyAlignment="0" applyProtection="0"/>
    <xf numFmtId="0" fontId="121" fillId="24" borderId="21" applyNumberFormat="0" applyAlignment="0" applyProtection="0"/>
    <xf numFmtId="177" fontId="62" fillId="0" borderId="0" applyFont="0" applyFill="0" applyBorder="0" applyAlignment="0" applyProtection="0"/>
    <xf numFmtId="1" fontId="122" fillId="0" borderId="5" applyBorder="0"/>
    <xf numFmtId="0" fontId="123" fillId="0" borderId="3">
      <alignment horizontal="center"/>
    </xf>
    <xf numFmtId="246" fontId="124" fillId="0" borderId="0"/>
    <xf numFmtId="246" fontId="124" fillId="0" borderId="0"/>
    <xf numFmtId="246" fontId="124" fillId="0" borderId="0"/>
    <xf numFmtId="246" fontId="124" fillId="0" borderId="0"/>
    <xf numFmtId="246" fontId="124" fillId="0" borderId="0"/>
    <xf numFmtId="246" fontId="124" fillId="0" borderId="0"/>
    <xf numFmtId="246" fontId="124" fillId="0" borderId="0"/>
    <xf numFmtId="246" fontId="124" fillId="0" borderId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2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248" fontId="63" fillId="0" borderId="0" applyProtection="0"/>
    <xf numFmtId="248" fontId="63" fillId="0" borderId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2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6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207" fontId="60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2" fontId="2" fillId="0" borderId="0" applyFont="0" applyFill="0" applyBorder="0" applyAlignment="0" applyProtection="0"/>
    <xf numFmtId="249" fontId="126" fillId="0" borderId="0" applyFont="0" applyFill="0" applyBorder="0" applyAlignment="0" applyProtection="0"/>
    <xf numFmtId="250" fontId="63" fillId="0" borderId="0" applyFont="0" applyFill="0" applyBorder="0" applyAlignment="0" applyProtection="0"/>
    <xf numFmtId="251" fontId="127" fillId="0" borderId="0" applyFont="0" applyFill="0" applyBorder="0" applyAlignment="0" applyProtection="0"/>
    <xf numFmtId="252" fontId="63" fillId="0" borderId="0" applyFont="0" applyFill="0" applyBorder="0" applyAlignment="0" applyProtection="0"/>
    <xf numFmtId="253" fontId="127" fillId="0" borderId="0" applyFont="0" applyFill="0" applyBorder="0" applyAlignment="0" applyProtection="0"/>
    <xf numFmtId="254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129" fillId="0" borderId="0" applyFont="0" applyFill="0" applyBorder="0" applyAlignment="0" applyProtection="0"/>
    <xf numFmtId="25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259" fontId="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13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60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63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1" fillId="0" borderId="0" applyFont="0" applyFill="0" applyBorder="0" applyAlignment="0" applyProtection="0"/>
    <xf numFmtId="264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75" fontId="63" fillId="0" borderId="0" applyFont="0" applyFill="0" applyBorder="0" applyAlignment="0" applyProtection="0"/>
    <xf numFmtId="176" fontId="130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6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1" fontId="63" fillId="0" borderId="0" applyFont="0" applyFill="0" applyBorder="0" applyAlignment="0" applyProtection="0"/>
    <xf numFmtId="265" fontId="59" fillId="0" borderId="0" applyFont="0" applyFill="0" applyBorder="0" applyAlignment="0" applyProtection="0"/>
    <xf numFmtId="176" fontId="1" fillId="0" borderId="0" applyFont="0" applyFill="0" applyBorder="0" applyAlignment="0" applyProtection="0"/>
    <xf numFmtId="191" fontId="63" fillId="0" borderId="0" applyFont="0" applyFill="0" applyBorder="0" applyAlignment="0" applyProtection="0"/>
    <xf numFmtId="266" fontId="10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1" fillId="0" borderId="0" applyFont="0" applyFill="0" applyBorder="0" applyAlignment="0" applyProtection="0"/>
    <xf numFmtId="265" fontId="59" fillId="0" borderId="0" applyFont="0" applyFill="0" applyBorder="0" applyAlignment="0" applyProtection="0"/>
    <xf numFmtId="267" fontId="63" fillId="0" borderId="0" applyProtection="0"/>
    <xf numFmtId="265" fontId="59" fillId="0" borderId="0" applyFont="0" applyFill="0" applyBorder="0" applyAlignment="0" applyProtection="0"/>
    <xf numFmtId="180" fontId="129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269" fontId="63" fillId="0" borderId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69" fontId="63" fillId="0" borderId="0" applyProtection="0"/>
    <xf numFmtId="176" fontId="12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63" fillId="0" borderId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22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4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270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269" fontId="63" fillId="0" borderId="0" applyProtection="0"/>
    <xf numFmtId="269" fontId="63" fillId="0" borderId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30" fillId="0" borderId="0" applyFont="0" applyFill="0" applyBorder="0" applyAlignment="0" applyProtection="0"/>
    <xf numFmtId="176" fontId="13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205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3" fillId="0" borderId="0" applyProtection="0"/>
    <xf numFmtId="176" fontId="8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64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103" fillId="0" borderId="0" applyFont="0" applyFill="0" applyBorder="0" applyAlignment="0" applyProtection="0"/>
    <xf numFmtId="168" fontId="132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3" fillId="0" borderId="0" applyFont="0" applyFill="0" applyBorder="0" applyAlignment="0" applyProtection="0"/>
    <xf numFmtId="255" fontId="129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10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12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176" fontId="128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32" fillId="0" borderId="0" applyFont="0" applyFill="0" applyBorder="0" applyAlignment="0" applyProtection="0"/>
    <xf numFmtId="176" fontId="132" fillId="0" borderId="0" applyFont="0" applyFill="0" applyBorder="0" applyAlignment="0" applyProtection="0"/>
    <xf numFmtId="271" fontId="67" fillId="0" borderId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63" fillId="0" borderId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3" fillId="0" borderId="0">
      <alignment horizontal="center"/>
    </xf>
    <xf numFmtId="0" fontId="134" fillId="0" borderId="0" applyNumberFormat="0" applyAlignment="0">
      <alignment horizontal="left"/>
    </xf>
    <xf numFmtId="216" fontId="135" fillId="0" borderId="0" applyFont="0" applyFill="0" applyBorder="0" applyAlignment="0" applyProtection="0"/>
    <xf numFmtId="272" fontId="136" fillId="0" borderId="0" applyFill="0" applyBorder="0" applyProtection="0"/>
    <xf numFmtId="273" fontId="126" fillId="0" borderId="0" applyFont="0" applyFill="0" applyBorder="0" applyAlignment="0" applyProtection="0"/>
    <xf numFmtId="274" fontId="67" fillId="0" borderId="0" applyFill="0" applyBorder="0" applyProtection="0"/>
    <xf numFmtId="274" fontId="67" fillId="0" borderId="7" applyFill="0" applyProtection="0"/>
    <xf numFmtId="274" fontId="67" fillId="0" borderId="22" applyFill="0" applyProtection="0"/>
    <xf numFmtId="275" fontId="66" fillId="0" borderId="0" applyFont="0" applyFill="0" applyBorder="0" applyAlignment="0" applyProtection="0"/>
    <xf numFmtId="276" fontId="137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8" fontId="137" fillId="0" borderId="0" applyFont="0" applyFill="0" applyBorder="0" applyAlignment="0" applyProtection="0"/>
    <xf numFmtId="234" fontId="60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279" fontId="127" fillId="0" borderId="0" applyFont="0" applyFill="0" applyBorder="0" applyAlignment="0" applyProtection="0"/>
    <xf numFmtId="280" fontId="63" fillId="0" borderId="0" applyFont="0" applyFill="0" applyBorder="0" applyAlignment="0" applyProtection="0"/>
    <xf numFmtId="279" fontId="127" fillId="0" borderId="0" applyFont="0" applyFill="0" applyBorder="0" applyAlignment="0" applyProtection="0"/>
    <xf numFmtId="281" fontId="127" fillId="0" borderId="0" applyFont="0" applyFill="0" applyBorder="0" applyAlignment="0" applyProtection="0"/>
    <xf numFmtId="282" fontId="63" fillId="0" borderId="0" applyFont="0" applyFill="0" applyBorder="0" applyAlignment="0" applyProtection="0"/>
    <xf numFmtId="281" fontId="127" fillId="0" borderId="0" applyFont="0" applyFill="0" applyBorder="0" applyAlignment="0" applyProtection="0"/>
    <xf numFmtId="283" fontId="127" fillId="0" borderId="0" applyFont="0" applyFill="0" applyBorder="0" applyAlignment="0" applyProtection="0"/>
    <xf numFmtId="284" fontId="63" fillId="0" borderId="0" applyFont="0" applyFill="0" applyBorder="0" applyAlignment="0" applyProtection="0"/>
    <xf numFmtId="283" fontId="127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86" fontId="63" fillId="0" borderId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 applyProtection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7" fontId="2" fillId="0" borderId="0"/>
    <xf numFmtId="288" fontId="23" fillId="0" borderId="23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3" fillId="0" borderId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91" fillId="0" borderId="0" applyFill="0" applyBorder="0" applyAlignment="0"/>
    <xf numFmtId="14" fontId="90" fillId="0" borderId="0" applyFill="0" applyBorder="0" applyAlignment="0"/>
    <xf numFmtId="0" fontId="59" fillId="0" borderId="0" applyProtection="0"/>
    <xf numFmtId="176" fontId="128" fillId="0" borderId="0" applyFont="0" applyFill="0" applyBorder="0" applyAlignment="0" applyProtection="0"/>
    <xf numFmtId="3" fontId="138" fillId="0" borderId="4">
      <alignment horizontal="left" vertical="top" wrapText="1"/>
    </xf>
    <xf numFmtId="289" fontId="67" fillId="0" borderId="0" applyFill="0" applyBorder="0" applyProtection="0"/>
    <xf numFmtId="289" fontId="67" fillId="0" borderId="7" applyFill="0" applyProtection="0"/>
    <xf numFmtId="289" fontId="67" fillId="0" borderId="22" applyFill="0" applyProtection="0"/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290" fontId="2" fillId="0" borderId="24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3" fillId="0" borderId="0"/>
    <xf numFmtId="292" fontId="49" fillId="0" borderId="1"/>
    <xf numFmtId="292" fontId="49" fillId="0" borderId="1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 applyProtection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64" fontId="2" fillId="0" borderId="0"/>
    <xf numFmtId="259" fontId="49" fillId="0" borderId="0"/>
    <xf numFmtId="167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7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293" fontId="104" fillId="0" borderId="0" applyFont="0" applyFill="0" applyBorder="0" applyAlignment="0" applyProtection="0"/>
    <xf numFmtId="293" fontId="104" fillId="0" borderId="0" applyFont="0" applyFill="0" applyBorder="0" applyAlignment="0" applyProtection="0"/>
    <xf numFmtId="174" fontId="140" fillId="0" borderId="0" applyFont="0" applyFill="0" applyBorder="0" applyAlignment="0" applyProtection="0"/>
    <xf numFmtId="174" fontId="140" fillId="0" borderId="0" applyFont="0" applyFill="0" applyBorder="0" applyAlignment="0" applyProtection="0"/>
    <xf numFmtId="293" fontId="104" fillId="0" borderId="0" applyFont="0" applyFill="0" applyBorder="0" applyAlignment="0" applyProtection="0"/>
    <xf numFmtId="293" fontId="104" fillId="0" borderId="0" applyFont="0" applyFill="0" applyBorder="0" applyAlignment="0" applyProtection="0"/>
    <xf numFmtId="167" fontId="139" fillId="0" borderId="0" applyFont="0" applyFill="0" applyBorder="0" applyAlignment="0" applyProtection="0"/>
    <xf numFmtId="167" fontId="139" fillId="0" borderId="0" applyFont="0" applyFill="0" applyBorder="0" applyAlignment="0" applyProtection="0"/>
    <xf numFmtId="293" fontId="104" fillId="0" borderId="0" applyFont="0" applyFill="0" applyBorder="0" applyAlignment="0" applyProtection="0"/>
    <xf numFmtId="293" fontId="104" fillId="0" borderId="0" applyFont="0" applyFill="0" applyBorder="0" applyAlignment="0" applyProtection="0"/>
    <xf numFmtId="294" fontId="23" fillId="0" borderId="0" applyFont="0" applyFill="0" applyBorder="0" applyAlignment="0" applyProtection="0"/>
    <xf numFmtId="294" fontId="23" fillId="0" borderId="0" applyFont="0" applyFill="0" applyBorder="0" applyAlignment="0" applyProtection="0"/>
    <xf numFmtId="295" fontId="23" fillId="0" borderId="0" applyFont="0" applyFill="0" applyBorder="0" applyAlignment="0" applyProtection="0"/>
    <xf numFmtId="295" fontId="23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40" fillId="0" borderId="0" applyFont="0" applyFill="0" applyBorder="0" applyAlignment="0" applyProtection="0"/>
    <xf numFmtId="174" fontId="140" fillId="0" borderId="0" applyFont="0" applyFill="0" applyBorder="0" applyAlignment="0" applyProtection="0"/>
    <xf numFmtId="169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67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67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69" fontId="139" fillId="0" borderId="0" applyFont="0" applyFill="0" applyBorder="0" applyAlignment="0" applyProtection="0"/>
    <xf numFmtId="174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1" fontId="104" fillId="0" borderId="0" applyFont="0" applyFill="0" applyBorder="0" applyAlignment="0" applyProtection="0"/>
    <xf numFmtId="171" fontId="104" fillId="0" borderId="0" applyFont="0" applyFill="0" applyBorder="0" applyAlignment="0" applyProtection="0"/>
    <xf numFmtId="176" fontId="140" fillId="0" borderId="0" applyFont="0" applyFill="0" applyBorder="0" applyAlignment="0" applyProtection="0"/>
    <xf numFmtId="176" fontId="140" fillId="0" borderId="0" applyFont="0" applyFill="0" applyBorder="0" applyAlignment="0" applyProtection="0"/>
    <xf numFmtId="171" fontId="104" fillId="0" borderId="0" applyFont="0" applyFill="0" applyBorder="0" applyAlignment="0" applyProtection="0"/>
    <xf numFmtId="171" fontId="104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71" fontId="104" fillId="0" borderId="0" applyFont="0" applyFill="0" applyBorder="0" applyAlignment="0" applyProtection="0"/>
    <xf numFmtId="171" fontId="104" fillId="0" borderId="0" applyFont="0" applyFill="0" applyBorder="0" applyAlignment="0" applyProtection="0"/>
    <xf numFmtId="267" fontId="23" fillId="0" borderId="0" applyFont="0" applyFill="0" applyBorder="0" applyAlignment="0" applyProtection="0"/>
    <xf numFmtId="267" fontId="23" fillId="0" borderId="0" applyFont="0" applyFill="0" applyBorder="0" applyAlignment="0" applyProtection="0"/>
    <xf numFmtId="296" fontId="23" fillId="0" borderId="0" applyFont="0" applyFill="0" applyBorder="0" applyAlignment="0" applyProtection="0"/>
    <xf numFmtId="296" fontId="23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40" fillId="0" borderId="0" applyFont="0" applyFill="0" applyBorder="0" applyAlignment="0" applyProtection="0"/>
    <xf numFmtId="176" fontId="140" fillId="0" borderId="0" applyFont="0" applyFill="0" applyBorder="0" applyAlignment="0" applyProtection="0"/>
    <xf numFmtId="170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0" fontId="139" fillId="0" borderId="0" applyFont="0" applyFill="0" applyBorder="0" applyAlignment="0" applyProtection="0"/>
    <xf numFmtId="176" fontId="139" fillId="0" borderId="0" applyFont="0" applyFill="0" applyBorder="0" applyAlignment="0" applyProtection="0"/>
    <xf numFmtId="3" fontId="23" fillId="0" borderId="0" applyFont="0" applyBorder="0" applyAlignment="0"/>
    <xf numFmtId="0" fontId="104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07" fontId="60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3" fontId="60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0" fontId="141" fillId="0" borderId="0" applyNumberFormat="0" applyAlignment="0">
      <alignment horizontal="left"/>
    </xf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297" fontId="2" fillId="0" borderId="0" applyFont="0" applyFill="0" applyBorder="0" applyAlignment="0" applyProtection="0"/>
    <xf numFmtId="0" fontId="142" fillId="0" borderId="0"/>
    <xf numFmtId="0" fontId="143" fillId="0" borderId="0" applyNumberFormat="0" applyFill="0" applyBorder="0" applyAlignment="0" applyProtection="0"/>
    <xf numFmtId="3" fontId="23" fillId="0" borderId="0" applyFont="0" applyBorder="0" applyAlignment="0"/>
    <xf numFmtId="0" fontId="2" fillId="0" borderId="0"/>
    <xf numFmtId="0" fontId="2" fillId="0" borderId="0"/>
    <xf numFmtId="0" fontId="2" fillId="0" borderId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63" fillId="0" borderId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0" applyNumberFormat="0" applyFill="0" applyBorder="0" applyProtection="0">
      <alignment vertical="center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Protection="0">
      <alignment vertical="center"/>
    </xf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298" fontId="150" fillId="0" borderId="25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>
      <alignment vertical="top" wrapText="1"/>
    </xf>
    <xf numFmtId="3" fontId="23" fillId="25" borderId="26">
      <alignment horizontal="right" vertical="top" wrapText="1"/>
    </xf>
    <xf numFmtId="0" fontId="153" fillId="7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2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38" fontId="55" fillId="3" borderId="0" applyNumberFormat="0" applyBorder="0" applyAlignment="0" applyProtection="0"/>
    <xf numFmtId="299" fontId="78" fillId="2" borderId="0" applyBorder="0" applyProtection="0"/>
    <xf numFmtId="0" fontId="154" fillId="0" borderId="27" applyNumberFormat="0" applyFill="0" applyBorder="0" applyAlignment="0" applyProtection="0">
      <alignment horizontal="center" vertical="center"/>
    </xf>
    <xf numFmtId="0" fontId="155" fillId="0" borderId="0" applyNumberFormat="0" applyFont="0" applyBorder="0" applyAlignment="0">
      <alignment horizontal="left" vertical="center"/>
    </xf>
    <xf numFmtId="300" fontId="66" fillId="0" borderId="0" applyFont="0" applyFill="0" applyBorder="0" applyAlignment="0" applyProtection="0"/>
    <xf numFmtId="0" fontId="156" fillId="26" borderId="0"/>
    <xf numFmtId="0" fontId="56" fillId="0" borderId="0">
      <alignment horizontal="left"/>
    </xf>
    <xf numFmtId="0" fontId="57" fillId="0" borderId="13" applyNumberFormat="0" applyAlignment="0" applyProtection="0">
      <alignment horizontal="left" vertical="center"/>
    </xf>
    <xf numFmtId="0" fontId="57" fillId="0" borderId="12">
      <alignment horizontal="left" vertical="center"/>
    </xf>
    <xf numFmtId="14" fontId="157" fillId="27" borderId="14">
      <alignment horizontal="center" vertical="center" wrapText="1"/>
    </xf>
    <xf numFmtId="0" fontId="158" fillId="0" borderId="28" applyNumberFormat="0" applyFill="0" applyAlignment="0" applyProtection="0"/>
    <xf numFmtId="0" fontId="159" fillId="0" borderId="29" applyNumberFormat="0" applyFill="0" applyAlignment="0" applyProtection="0"/>
    <xf numFmtId="0" fontId="160" fillId="0" borderId="30" applyNumberFormat="0" applyFill="0" applyAlignment="0" applyProtection="0"/>
    <xf numFmtId="0" fontId="160" fillId="0" borderId="0" applyNumberFormat="0" applyFill="0" applyBorder="0" applyAlignment="0" applyProtection="0"/>
    <xf numFmtId="0" fontId="120" fillId="0" borderId="0" applyFill="0" applyAlignment="0" applyProtection="0">
      <protection locked="0"/>
    </xf>
    <xf numFmtId="0" fontId="120" fillId="0" borderId="2" applyFill="0" applyAlignment="0" applyProtection="0">
      <protection locked="0"/>
    </xf>
    <xf numFmtId="0" fontId="161" fillId="0" borderId="14">
      <alignment horizontal="center"/>
    </xf>
    <xf numFmtId="0" fontId="161" fillId="0" borderId="0">
      <alignment horizontal="center"/>
    </xf>
    <xf numFmtId="171" fontId="162" fillId="28" borderId="1" applyNumberFormat="0" applyAlignment="0">
      <alignment horizontal="left" vertical="top"/>
    </xf>
    <xf numFmtId="171" fontId="162" fillId="28" borderId="1" applyNumberFormat="0" applyAlignment="0">
      <alignment horizontal="left" vertical="top"/>
    </xf>
    <xf numFmtId="267" fontId="162" fillId="28" borderId="1" applyNumberFormat="0" applyAlignment="0">
      <alignment horizontal="left" vertical="top"/>
    </xf>
    <xf numFmtId="49" fontId="163" fillId="0" borderId="1">
      <alignment vertical="center"/>
    </xf>
    <xf numFmtId="49" fontId="163" fillId="0" borderId="1">
      <alignment vertical="center"/>
    </xf>
    <xf numFmtId="0" fontId="67" fillId="0" borderId="0"/>
    <xf numFmtId="167" fontId="23" fillId="0" borderId="0" applyFont="0" applyFill="0" applyBorder="0" applyAlignment="0" applyProtection="0"/>
    <xf numFmtId="38" fontId="44" fillId="0" borderId="0" applyFont="0" applyFill="0" applyBorder="0" applyAlignment="0" applyProtection="0"/>
    <xf numFmtId="17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301" fontId="50" fillId="0" borderId="0" applyFont="0" applyFill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29" borderId="1" applyNumberFormat="0" applyBorder="0" applyAlignment="0" applyProtection="0"/>
    <xf numFmtId="10" fontId="55" fillId="29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10" fontId="55" fillId="3" borderId="1" applyNumberFormat="0" applyBorder="0" applyAlignment="0" applyProtection="0"/>
    <xf numFmtId="0" fontId="164" fillId="10" borderId="20" applyNumberFormat="0" applyAlignment="0" applyProtection="0"/>
    <xf numFmtId="0" fontId="164" fillId="10" borderId="20" applyNumberFormat="0" applyAlignment="0" applyProtection="0"/>
    <xf numFmtId="0" fontId="164" fillId="10" borderId="20" applyNumberFormat="0" applyAlignment="0" applyProtection="0"/>
    <xf numFmtId="0" fontId="164" fillId="10" borderId="20" applyNumberFormat="0" applyAlignment="0" applyProtection="0"/>
    <xf numFmtId="0" fontId="164" fillId="10" borderId="20" applyNumberFormat="0" applyAlignment="0" applyProtection="0"/>
    <xf numFmtId="0" fontId="164" fillId="10" borderId="20" applyNumberFormat="0" applyAlignment="0" applyProtection="0"/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0" fontId="166" fillId="0" borderId="0" applyNumberFormat="0" applyFill="0" applyBorder="0" applyAlignment="0" applyProtection="0">
      <alignment vertical="top"/>
      <protection locked="0"/>
    </xf>
    <xf numFmtId="167" fontId="23" fillId="0" borderId="0" applyFont="0" applyFill="0" applyBorder="0" applyAlignment="0" applyProtection="0"/>
    <xf numFmtId="0" fontId="23" fillId="0" borderId="0"/>
    <xf numFmtId="0" fontId="109" fillId="0" borderId="31">
      <alignment horizontal="centerContinuous"/>
    </xf>
    <xf numFmtId="181" fontId="23" fillId="30" borderId="26">
      <alignment vertical="top" wrapText="1"/>
    </xf>
    <xf numFmtId="0" fontId="1" fillId="0" borderId="0"/>
    <xf numFmtId="0" fontId="67" fillId="0" borderId="0" applyNumberFormat="0" applyFont="0" applyFill="0" applyBorder="0" applyProtection="0">
      <alignment horizontal="left" vertical="center"/>
    </xf>
    <xf numFmtId="0" fontId="44" fillId="0" borderId="0"/>
    <xf numFmtId="0" fontId="104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07" fontId="60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3" fontId="60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0" fontId="168" fillId="0" borderId="32" applyNumberFormat="0" applyFill="0" applyAlignment="0" applyProtection="0"/>
    <xf numFmtId="3" fontId="169" fillId="0" borderId="4" applyNumberFormat="0" applyAlignment="0">
      <alignment horizontal="center" vertical="center"/>
    </xf>
    <xf numFmtId="3" fontId="99" fillId="0" borderId="4" applyNumberFormat="0" applyAlignment="0">
      <alignment horizontal="center" vertical="center"/>
    </xf>
    <xf numFmtId="3" fontId="162" fillId="0" borderId="4" applyNumberFormat="0" applyAlignment="0">
      <alignment horizontal="center" vertical="center"/>
    </xf>
    <xf numFmtId="288" fontId="170" fillId="0" borderId="15" applyNumberFormat="0" applyFont="0" applyFill="0" applyBorder="0">
      <alignment horizontal="center"/>
    </xf>
    <xf numFmtId="288" fontId="170" fillId="0" borderId="15" applyNumberFormat="0" applyFont="0" applyFill="0" applyBorder="0">
      <alignment horizontal="center"/>
    </xf>
    <xf numFmtId="167" fontId="104" fillId="0" borderId="0" applyFont="0" applyFill="0" applyBorder="0" applyAlignment="0" applyProtection="0"/>
    <xf numFmtId="168" fontId="104" fillId="0" borderId="0" applyFont="0" applyFill="0" applyBorder="0" applyAlignment="0" applyProtection="0"/>
    <xf numFmtId="0" fontId="61" fillId="0" borderId="14"/>
    <xf numFmtId="166" fontId="104" fillId="0" borderId="15"/>
    <xf numFmtId="302" fontId="68" fillId="0" borderId="15"/>
    <xf numFmtId="303" fontId="104" fillId="0" borderId="0" applyFont="0" applyFill="0" applyBorder="0" applyAlignment="0" applyProtection="0"/>
    <xf numFmtId="304" fontId="104" fillId="0" borderId="0" applyFont="0" applyFill="0" applyBorder="0" applyAlignment="0" applyProtection="0"/>
    <xf numFmtId="0" fontId="1" fillId="0" borderId="0"/>
    <xf numFmtId="0" fontId="171" fillId="31" borderId="0" applyNumberFormat="0" applyBorder="0" applyAlignment="0" applyProtection="0"/>
    <xf numFmtId="0" fontId="66" fillId="0" borderId="1"/>
    <xf numFmtId="0" fontId="67" fillId="0" borderId="0"/>
    <xf numFmtId="0" fontId="49" fillId="0" borderId="17" applyNumberFormat="0" applyAlignment="0">
      <alignment horizontal="center"/>
    </xf>
    <xf numFmtId="37" fontId="172" fillId="0" borderId="0"/>
    <xf numFmtId="37" fontId="172" fillId="0" borderId="0"/>
    <xf numFmtId="37" fontId="172" fillId="0" borderId="0"/>
    <xf numFmtId="0" fontId="173" fillId="0" borderId="1" applyNumberFormat="0" applyFont="0" applyFill="0" applyBorder="0" applyAlignment="0">
      <alignment horizontal="center"/>
    </xf>
    <xf numFmtId="0" fontId="173" fillId="0" borderId="1" applyNumberFormat="0" applyFont="0" applyFill="0" applyBorder="0" applyAlignment="0">
      <alignment horizontal="center"/>
    </xf>
    <xf numFmtId="0" fontId="174" fillId="0" borderId="0"/>
    <xf numFmtId="0" fontId="2" fillId="0" borderId="0"/>
    <xf numFmtId="0" fontId="2" fillId="0" borderId="0"/>
    <xf numFmtId="0" fontId="175" fillId="0" borderId="0"/>
    <xf numFmtId="0" fontId="74" fillId="0" borderId="0"/>
    <xf numFmtId="0" fontId="1" fillId="0" borderId="0"/>
    <xf numFmtId="0" fontId="23" fillId="0" borderId="0"/>
    <xf numFmtId="0" fontId="25" fillId="0" borderId="0"/>
    <xf numFmtId="0" fontId="1" fillId="0" borderId="0"/>
    <xf numFmtId="0" fontId="1" fillId="0" borderId="0"/>
    <xf numFmtId="0" fontId="80" fillId="0" borderId="0"/>
    <xf numFmtId="0" fontId="176" fillId="0" borderId="0"/>
    <xf numFmtId="0" fontId="2" fillId="0" borderId="0"/>
    <xf numFmtId="0" fontId="177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78" fillId="0" borderId="0"/>
    <xf numFmtId="0" fontId="6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2" fillId="0" borderId="0"/>
    <xf numFmtId="0" fontId="3" fillId="0" borderId="0"/>
    <xf numFmtId="0" fontId="1" fillId="0" borderId="0"/>
    <xf numFmtId="0" fontId="80" fillId="0" borderId="0"/>
    <xf numFmtId="0" fontId="76" fillId="0" borderId="0"/>
    <xf numFmtId="0" fontId="76" fillId="0" borderId="0"/>
    <xf numFmtId="0" fontId="2" fillId="0" borderId="0"/>
    <xf numFmtId="0" fontId="1" fillId="0" borderId="0"/>
    <xf numFmtId="0" fontId="179" fillId="0" borderId="0"/>
    <xf numFmtId="0" fontId="104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59" fillId="0" borderId="0"/>
    <xf numFmtId="0" fontId="63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 applyProtection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78" fillId="0" borderId="0"/>
    <xf numFmtId="0" fontId="178" fillId="0" borderId="0"/>
    <xf numFmtId="0" fontId="178" fillId="0" borderId="0"/>
    <xf numFmtId="0" fontId="177" fillId="0" borderId="0"/>
    <xf numFmtId="0" fontId="63" fillId="0" borderId="0" applyProtection="0"/>
    <xf numFmtId="0" fontId="1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29" fillId="0" borderId="0"/>
    <xf numFmtId="0" fontId="18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" fillId="0" borderId="0" applyProtection="0"/>
    <xf numFmtId="0" fontId="4" fillId="0" borderId="0"/>
    <xf numFmtId="0" fontId="79" fillId="0" borderId="0"/>
    <xf numFmtId="0" fontId="4" fillId="0" borderId="0"/>
    <xf numFmtId="0" fontId="79" fillId="0" borderId="0"/>
    <xf numFmtId="0" fontId="4" fillId="0" borderId="0"/>
    <xf numFmtId="0" fontId="79" fillId="0" borderId="0"/>
    <xf numFmtId="0" fontId="4" fillId="0" borderId="0"/>
    <xf numFmtId="0" fontId="79" fillId="0" borderId="0"/>
    <xf numFmtId="0" fontId="4" fillId="0" borderId="0"/>
    <xf numFmtId="0" fontId="49" fillId="0" borderId="0"/>
    <xf numFmtId="0" fontId="1" fillId="0" borderId="0"/>
    <xf numFmtId="0" fontId="178" fillId="0" borderId="0"/>
    <xf numFmtId="0" fontId="2" fillId="0" borderId="0"/>
    <xf numFmtId="0" fontId="178" fillId="0" borderId="0"/>
    <xf numFmtId="0" fontId="2" fillId="0" borderId="0"/>
    <xf numFmtId="0" fontId="63" fillId="0" borderId="0"/>
    <xf numFmtId="0" fontId="63" fillId="0" borderId="0" applyProtection="0"/>
    <xf numFmtId="0" fontId="63" fillId="0" borderId="0" applyProtection="0"/>
    <xf numFmtId="0" fontId="2" fillId="0" borderId="0"/>
    <xf numFmtId="0" fontId="59" fillId="0" borderId="0"/>
    <xf numFmtId="0" fontId="2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8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178" fillId="0" borderId="0"/>
    <xf numFmtId="0" fontId="2" fillId="0" borderId="0"/>
    <xf numFmtId="0" fontId="16" fillId="0" borderId="0"/>
    <xf numFmtId="0" fontId="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4" fillId="0" borderId="0"/>
    <xf numFmtId="0" fontId="2" fillId="0" borderId="0"/>
    <xf numFmtId="0" fontId="16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/>
    <xf numFmtId="0" fontId="17" fillId="0" borderId="0"/>
    <xf numFmtId="0" fontId="63" fillId="0" borderId="0"/>
    <xf numFmtId="0" fontId="129" fillId="0" borderId="0"/>
    <xf numFmtId="0" fontId="63" fillId="0" borderId="0"/>
    <xf numFmtId="0" fontId="63" fillId="0" borderId="0"/>
    <xf numFmtId="0" fontId="132" fillId="0" borderId="0"/>
    <xf numFmtId="0" fontId="132" fillId="0" borderId="0"/>
    <xf numFmtId="0" fontId="1" fillId="0" borderId="0" applyProtection="0"/>
    <xf numFmtId="0" fontId="132" fillId="0" borderId="0"/>
    <xf numFmtId="0" fontId="132" fillId="0" borderId="0"/>
    <xf numFmtId="0" fontId="132" fillId="0" borderId="0"/>
    <xf numFmtId="0" fontId="132" fillId="0" borderId="0"/>
    <xf numFmtId="0" fontId="63" fillId="0" borderId="0"/>
    <xf numFmtId="0" fontId="132" fillId="0" borderId="0"/>
    <xf numFmtId="0" fontId="132" fillId="0" borderId="0"/>
    <xf numFmtId="0" fontId="6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5" fillId="0" borderId="0"/>
    <xf numFmtId="0" fontId="2" fillId="0" borderId="0"/>
    <xf numFmtId="0" fontId="63" fillId="0" borderId="0"/>
    <xf numFmtId="0" fontId="2" fillId="0" borderId="0"/>
    <xf numFmtId="0" fontId="2" fillId="0" borderId="0" applyProtection="0"/>
    <xf numFmtId="0" fontId="90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1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9" fillId="0" borderId="0"/>
    <xf numFmtId="0" fontId="25" fillId="0" borderId="0"/>
    <xf numFmtId="0" fontId="23" fillId="0" borderId="0"/>
    <xf numFmtId="0" fontId="62" fillId="0" borderId="0"/>
    <xf numFmtId="0" fontId="1" fillId="0" borderId="0"/>
    <xf numFmtId="0" fontId="67" fillId="0" borderId="0"/>
    <xf numFmtId="0" fontId="1" fillId="0" borderId="0"/>
    <xf numFmtId="0" fontId="6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95" fillId="0" borderId="0" applyFont="0"/>
    <xf numFmtId="0" fontId="139" fillId="0" borderId="0"/>
    <xf numFmtId="0" fontId="1" fillId="31" borderId="33" applyNumberFormat="0" applyFont="0" applyAlignment="0" applyProtection="0"/>
    <xf numFmtId="0" fontId="1" fillId="31" borderId="33" applyNumberFormat="0" applyFont="0" applyAlignment="0" applyProtection="0"/>
    <xf numFmtId="0" fontId="1" fillId="31" borderId="33" applyNumberFormat="0" applyFont="0" applyAlignment="0" applyProtection="0"/>
    <xf numFmtId="0" fontId="1" fillId="31" borderId="33" applyNumberFormat="0" applyFont="0" applyAlignment="0" applyProtection="0"/>
    <xf numFmtId="0" fontId="1" fillId="31" borderId="33" applyNumberFormat="0" applyFont="0" applyAlignment="0" applyProtection="0"/>
    <xf numFmtId="0" fontId="1" fillId="31" borderId="33" applyNumberFormat="0" applyFont="0" applyAlignment="0" applyProtection="0"/>
    <xf numFmtId="0" fontId="104" fillId="32" borderId="33" applyNumberFormat="0" applyFont="0" applyAlignment="0" applyProtection="0"/>
    <xf numFmtId="305" fontId="182" fillId="0" borderId="0" applyFont="0" applyFill="0" applyBorder="0" applyProtection="0">
      <alignment vertical="top" wrapText="1"/>
    </xf>
    <xf numFmtId="0" fontId="49" fillId="0" borderId="0"/>
    <xf numFmtId="0" fontId="49" fillId="0" borderId="0" applyProtection="0"/>
    <xf numFmtId="0" fontId="49" fillId="0" borderId="0" applyProtection="0"/>
    <xf numFmtId="3" fontId="183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20" fillId="0" borderId="0" applyProtection="0"/>
    <xf numFmtId="0" fontId="185" fillId="23" borderId="34" applyNumberFormat="0" applyAlignment="0" applyProtection="0"/>
    <xf numFmtId="177" fontId="186" fillId="0" borderId="17" applyFont="0" applyBorder="0" applyAlignment="0"/>
    <xf numFmtId="0" fontId="187" fillId="3" borderId="0"/>
    <xf numFmtId="0" fontId="79" fillId="3" borderId="0"/>
    <xf numFmtId="0" fontId="79" fillId="3" borderId="0"/>
    <xf numFmtId="174" fontId="104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296" fontId="2" fillId="0" borderId="0" applyFont="0" applyFill="0" applyBorder="0" applyAlignment="0" applyProtection="0"/>
    <xf numFmtId="14" fontId="109" fillId="0" borderId="0">
      <alignment horizontal="center" wrapText="1"/>
      <protection locked="0"/>
    </xf>
    <xf numFmtId="14" fontId="110" fillId="0" borderId="0">
      <alignment horizontal="center" wrapText="1"/>
      <protection locked="0"/>
    </xf>
    <xf numFmtId="306" fontId="120" fillId="0" borderId="0" applyFont="0" applyFill="0" applyBorder="0" applyAlignment="0" applyProtection="0"/>
    <xf numFmtId="307" fontId="126" fillId="0" borderId="0" applyFont="0" applyFill="0" applyBorder="0" applyAlignment="0" applyProtection="0"/>
    <xf numFmtId="308" fontId="127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240" fontId="104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310" fontId="104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63" fillId="0" borderId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12" fontId="127" fillId="0" borderId="0" applyFont="0" applyFill="0" applyBorder="0" applyAlignment="0" applyProtection="0"/>
    <xf numFmtId="313" fontId="126" fillId="0" borderId="0" applyFont="0" applyFill="0" applyBorder="0" applyAlignment="0" applyProtection="0"/>
    <xf numFmtId="314" fontId="127" fillId="0" borderId="0" applyFont="0" applyFill="0" applyBorder="0" applyAlignment="0" applyProtection="0"/>
    <xf numFmtId="315" fontId="126" fillId="0" borderId="0" applyFont="0" applyFill="0" applyBorder="0" applyAlignment="0" applyProtection="0"/>
    <xf numFmtId="316" fontId="127" fillId="0" borderId="0" applyFont="0" applyFill="0" applyBorder="0" applyAlignment="0" applyProtection="0"/>
    <xf numFmtId="317" fontId="1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35" applyNumberFormat="0" applyBorder="0"/>
    <xf numFmtId="9" fontId="44" fillId="0" borderId="35" applyNumberFormat="0" applyBorder="0"/>
    <xf numFmtId="0" fontId="104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07" fontId="60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2" fontId="2" fillId="0" borderId="0" applyFill="0" applyBorder="0" applyAlignment="0"/>
    <xf numFmtId="243" fontId="60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44" fontId="2" fillId="0" borderId="0" applyFill="0" applyBorder="0" applyAlignment="0"/>
    <xf numFmtId="234" fontId="60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235" fontId="2" fillId="0" borderId="0" applyFill="0" applyBorder="0" applyAlignment="0"/>
    <xf numFmtId="0" fontId="188" fillId="0" borderId="0"/>
    <xf numFmtId="0" fontId="189" fillId="0" borderId="0"/>
    <xf numFmtId="0" fontId="44" fillId="0" borderId="0" applyNumberFormat="0" applyFont="0" applyFill="0" applyBorder="0" applyAlignment="0" applyProtection="0">
      <alignment horizontal="left"/>
    </xf>
    <xf numFmtId="0" fontId="190" fillId="0" borderId="14">
      <alignment horizontal="center"/>
    </xf>
    <xf numFmtId="1" fontId="104" fillId="0" borderId="4" applyNumberFormat="0" applyFill="0" applyAlignment="0" applyProtection="0">
      <alignment horizontal="center" vertical="center"/>
    </xf>
    <xf numFmtId="0" fontId="191" fillId="33" borderId="0" applyNumberFormat="0" applyFont="0" applyBorder="0" applyAlignment="0">
      <alignment horizontal="center"/>
    </xf>
    <xf numFmtId="0" fontId="191" fillId="33" borderId="0" applyNumberFormat="0" applyFont="0" applyBorder="0" applyAlignment="0">
      <alignment horizontal="center"/>
    </xf>
    <xf numFmtId="14" fontId="192" fillId="0" borderId="0" applyNumberFormat="0" applyFill="0" applyBorder="0" applyAlignment="0" applyProtection="0">
      <alignment horizontal="left"/>
    </xf>
    <xf numFmtId="0" fontId="166" fillId="0" borderId="0"/>
    <xf numFmtId="0" fontId="49" fillId="0" borderId="0"/>
    <xf numFmtId="17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Protection="0"/>
    <xf numFmtId="225" fontId="89" fillId="0" borderId="0" applyFont="0" applyFill="0" applyBorder="0" applyAlignment="0" applyProtection="0"/>
    <xf numFmtId="174" fontId="63" fillId="0" borderId="0" applyProtection="0"/>
    <xf numFmtId="4" fontId="193" fillId="34" borderId="36" applyNumberFormat="0" applyProtection="0">
      <alignment vertical="center"/>
    </xf>
    <xf numFmtId="4" fontId="194" fillId="34" borderId="36" applyNumberFormat="0" applyProtection="0">
      <alignment vertical="center"/>
    </xf>
    <xf numFmtId="4" fontId="195" fillId="34" borderId="36" applyNumberFormat="0" applyProtection="0">
      <alignment vertical="center"/>
    </xf>
    <xf numFmtId="4" fontId="196" fillId="34" borderId="36" applyNumberFormat="0" applyProtection="0">
      <alignment vertical="center"/>
    </xf>
    <xf numFmtId="4" fontId="197" fillId="34" borderId="36" applyNumberFormat="0" applyProtection="0">
      <alignment horizontal="left" vertical="center" indent="1"/>
    </xf>
    <xf numFmtId="4" fontId="198" fillId="34" borderId="36" applyNumberFormat="0" applyProtection="0">
      <alignment horizontal="left" vertical="center" indent="1"/>
    </xf>
    <xf numFmtId="4" fontId="197" fillId="35" borderId="0" applyNumberFormat="0" applyProtection="0">
      <alignment horizontal="left" vertical="center" indent="1"/>
    </xf>
    <xf numFmtId="4" fontId="198" fillId="35" borderId="0" applyNumberFormat="0" applyProtection="0">
      <alignment horizontal="left" vertical="center" indent="1"/>
    </xf>
    <xf numFmtId="4" fontId="197" fillId="36" borderId="36" applyNumberFormat="0" applyProtection="0">
      <alignment horizontal="right" vertical="center"/>
    </xf>
    <xf numFmtId="4" fontId="198" fillId="36" borderId="36" applyNumberFormat="0" applyProtection="0">
      <alignment horizontal="right" vertical="center"/>
    </xf>
    <xf numFmtId="4" fontId="197" fillId="37" borderId="36" applyNumberFormat="0" applyProtection="0">
      <alignment horizontal="right" vertical="center"/>
    </xf>
    <xf numFmtId="4" fontId="198" fillId="37" borderId="36" applyNumberFormat="0" applyProtection="0">
      <alignment horizontal="right" vertical="center"/>
    </xf>
    <xf numFmtId="4" fontId="197" fillId="38" borderId="36" applyNumberFormat="0" applyProtection="0">
      <alignment horizontal="right" vertical="center"/>
    </xf>
    <xf numFmtId="4" fontId="198" fillId="38" borderId="36" applyNumberFormat="0" applyProtection="0">
      <alignment horizontal="right" vertical="center"/>
    </xf>
    <xf numFmtId="4" fontId="197" fillId="39" borderId="36" applyNumberFormat="0" applyProtection="0">
      <alignment horizontal="right" vertical="center"/>
    </xf>
    <xf numFmtId="4" fontId="198" fillId="39" borderId="36" applyNumberFormat="0" applyProtection="0">
      <alignment horizontal="right" vertical="center"/>
    </xf>
    <xf numFmtId="4" fontId="197" fillId="40" borderId="36" applyNumberFormat="0" applyProtection="0">
      <alignment horizontal="right" vertical="center"/>
    </xf>
    <xf numFmtId="4" fontId="198" fillId="40" borderId="36" applyNumberFormat="0" applyProtection="0">
      <alignment horizontal="right" vertical="center"/>
    </xf>
    <xf numFmtId="4" fontId="197" fillId="41" borderId="36" applyNumberFormat="0" applyProtection="0">
      <alignment horizontal="right" vertical="center"/>
    </xf>
    <xf numFmtId="4" fontId="198" fillId="41" borderId="36" applyNumberFormat="0" applyProtection="0">
      <alignment horizontal="right" vertical="center"/>
    </xf>
    <xf numFmtId="4" fontId="197" fillId="42" borderId="36" applyNumberFormat="0" applyProtection="0">
      <alignment horizontal="right" vertical="center"/>
    </xf>
    <xf numFmtId="4" fontId="198" fillId="42" borderId="36" applyNumberFormat="0" applyProtection="0">
      <alignment horizontal="right" vertical="center"/>
    </xf>
    <xf numFmtId="4" fontId="197" fillId="43" borderId="36" applyNumberFormat="0" applyProtection="0">
      <alignment horizontal="right" vertical="center"/>
    </xf>
    <xf numFmtId="4" fontId="198" fillId="43" borderId="36" applyNumberFormat="0" applyProtection="0">
      <alignment horizontal="right" vertical="center"/>
    </xf>
    <xf numFmtId="4" fontId="197" fillId="44" borderId="36" applyNumberFormat="0" applyProtection="0">
      <alignment horizontal="right" vertical="center"/>
    </xf>
    <xf numFmtId="4" fontId="198" fillId="44" borderId="36" applyNumberFormat="0" applyProtection="0">
      <alignment horizontal="right" vertical="center"/>
    </xf>
    <xf numFmtId="4" fontId="193" fillId="45" borderId="37" applyNumberFormat="0" applyProtection="0">
      <alignment horizontal="left" vertical="center" indent="1"/>
    </xf>
    <xf numFmtId="4" fontId="194" fillId="45" borderId="37" applyNumberFormat="0" applyProtection="0">
      <alignment horizontal="left" vertical="center" indent="1"/>
    </xf>
    <xf numFmtId="4" fontId="193" fillId="46" borderId="0" applyNumberFormat="0" applyProtection="0">
      <alignment horizontal="left" vertical="center" indent="1"/>
    </xf>
    <xf numFmtId="4" fontId="194" fillId="46" borderId="0" applyNumberFormat="0" applyProtection="0">
      <alignment horizontal="left" vertical="center" indent="1"/>
    </xf>
    <xf numFmtId="4" fontId="193" fillId="35" borderId="0" applyNumberFormat="0" applyProtection="0">
      <alignment horizontal="left" vertical="center" indent="1"/>
    </xf>
    <xf numFmtId="4" fontId="194" fillId="35" borderId="0" applyNumberFormat="0" applyProtection="0">
      <alignment horizontal="left" vertical="center" indent="1"/>
    </xf>
    <xf numFmtId="4" fontId="197" fillId="46" borderId="36" applyNumberFormat="0" applyProtection="0">
      <alignment horizontal="right" vertical="center"/>
    </xf>
    <xf numFmtId="4" fontId="198" fillId="46" borderId="36" applyNumberFormat="0" applyProtection="0">
      <alignment horizontal="right" vertical="center"/>
    </xf>
    <xf numFmtId="4" fontId="91" fillId="46" borderId="0" applyNumberFormat="0" applyProtection="0">
      <alignment horizontal="left" vertical="center" indent="1"/>
    </xf>
    <xf numFmtId="4" fontId="90" fillId="46" borderId="0" applyNumberFormat="0" applyProtection="0">
      <alignment horizontal="left" vertical="center" indent="1"/>
    </xf>
    <xf numFmtId="4" fontId="91" fillId="35" borderId="0" applyNumberFormat="0" applyProtection="0">
      <alignment horizontal="left" vertical="center" indent="1"/>
    </xf>
    <xf numFmtId="4" fontId="90" fillId="35" borderId="0" applyNumberFormat="0" applyProtection="0">
      <alignment horizontal="left" vertical="center" indent="1"/>
    </xf>
    <xf numFmtId="4" fontId="197" fillId="47" borderId="36" applyNumberFormat="0" applyProtection="0">
      <alignment vertical="center"/>
    </xf>
    <xf numFmtId="4" fontId="198" fillId="47" borderId="36" applyNumberFormat="0" applyProtection="0">
      <alignment vertical="center"/>
    </xf>
    <xf numFmtId="4" fontId="199" fillId="47" borderId="36" applyNumberFormat="0" applyProtection="0">
      <alignment vertical="center"/>
    </xf>
    <xf numFmtId="4" fontId="200" fillId="47" borderId="36" applyNumberFormat="0" applyProtection="0">
      <alignment vertical="center"/>
    </xf>
    <xf numFmtId="4" fontId="193" fillId="46" borderId="38" applyNumberFormat="0" applyProtection="0">
      <alignment horizontal="left" vertical="center" indent="1"/>
    </xf>
    <xf numFmtId="4" fontId="194" fillId="46" borderId="38" applyNumberFormat="0" applyProtection="0">
      <alignment horizontal="left" vertical="center" indent="1"/>
    </xf>
    <xf numFmtId="4" fontId="197" fillId="47" borderId="36" applyNumberFormat="0" applyProtection="0">
      <alignment horizontal="right" vertical="center"/>
    </xf>
    <xf numFmtId="4" fontId="198" fillId="47" borderId="36" applyNumberFormat="0" applyProtection="0">
      <alignment horizontal="right" vertical="center"/>
    </xf>
    <xf numFmtId="4" fontId="199" fillId="47" borderId="36" applyNumberFormat="0" applyProtection="0">
      <alignment horizontal="right" vertical="center"/>
    </xf>
    <xf numFmtId="4" fontId="200" fillId="47" borderId="36" applyNumberFormat="0" applyProtection="0">
      <alignment horizontal="right" vertical="center"/>
    </xf>
    <xf numFmtId="4" fontId="193" fillId="46" borderId="36" applyNumberFormat="0" applyProtection="0">
      <alignment horizontal="left" vertical="center" indent="1"/>
    </xf>
    <xf numFmtId="4" fontId="194" fillId="46" borderId="36" applyNumberFormat="0" applyProtection="0">
      <alignment horizontal="left" vertical="center" indent="1"/>
    </xf>
    <xf numFmtId="4" fontId="201" fillId="28" borderId="38" applyNumberFormat="0" applyProtection="0">
      <alignment horizontal="left" vertical="center" indent="1"/>
    </xf>
    <xf numFmtId="4" fontId="202" fillId="28" borderId="38" applyNumberFormat="0" applyProtection="0">
      <alignment horizontal="left" vertical="center" indent="1"/>
    </xf>
    <xf numFmtId="4" fontId="203" fillId="47" borderId="36" applyNumberFormat="0" applyProtection="0">
      <alignment horizontal="right" vertical="center"/>
    </xf>
    <xf numFmtId="4" fontId="204" fillId="47" borderId="36" applyNumberFormat="0" applyProtection="0">
      <alignment horizontal="right" vertical="center"/>
    </xf>
    <xf numFmtId="318" fontId="205" fillId="0" borderId="0" applyFont="0" applyFill="0" applyBorder="0" applyAlignment="0" applyProtection="0"/>
    <xf numFmtId="0" fontId="191" fillId="1" borderId="12" applyNumberFormat="0" applyFont="0" applyAlignment="0">
      <alignment horizontal="center"/>
    </xf>
    <xf numFmtId="0" fontId="191" fillId="1" borderId="12" applyNumberFormat="0" applyFont="0" applyAlignment="0">
      <alignment horizontal="center"/>
    </xf>
    <xf numFmtId="3" fontId="81" fillId="0" borderId="0"/>
    <xf numFmtId="0" fontId="206" fillId="0" borderId="0" applyNumberFormat="0" applyFill="0" applyBorder="0" applyAlignment="0">
      <alignment horizontal="center"/>
    </xf>
    <xf numFmtId="0" fontId="104" fillId="0" borderId="0"/>
    <xf numFmtId="177" fontId="207" fillId="0" borderId="0" applyNumberFormat="0" applyBorder="0" applyAlignment="0">
      <alignment horizontal="centerContinuous"/>
    </xf>
    <xf numFmtId="0" fontId="43" fillId="0" borderId="0"/>
    <xf numFmtId="0" fontId="49" fillId="0" borderId="0" applyNumberFormat="0" applyFill="0" applyBorder="0" applyAlignment="0" applyProtection="0"/>
    <xf numFmtId="0" fontId="43" fillId="0" borderId="0"/>
    <xf numFmtId="0" fontId="43" fillId="0" borderId="0"/>
    <xf numFmtId="0" fontId="49" fillId="0" borderId="0" applyNumberFormat="0" applyFill="0" applyBorder="0" applyAlignment="0" applyProtection="0"/>
    <xf numFmtId="173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2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14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14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14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/>
    <xf numFmtId="319" fontId="66" fillId="0" borderId="0" applyFont="0" applyFill="0" applyBorder="0" applyAlignment="0" applyProtection="0"/>
    <xf numFmtId="213" fontId="89" fillId="0" borderId="0" applyFont="0" applyFill="0" applyBorder="0" applyAlignment="0" applyProtection="0"/>
    <xf numFmtId="21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24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24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215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49" fillId="0" borderId="0"/>
    <xf numFmtId="319" fontId="66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86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0" fontId="49" fillId="0" borderId="0"/>
    <xf numFmtId="227" fontId="89" fillId="0" borderId="0" applyFont="0" applyFill="0" applyBorder="0" applyAlignment="0" applyProtection="0"/>
    <xf numFmtId="319" fontId="66" fillId="0" borderId="0" applyFont="0" applyFill="0" applyBorder="0" applyAlignment="0" applyProtection="0"/>
    <xf numFmtId="21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24" fontId="89" fillId="0" borderId="0" applyFont="0" applyFill="0" applyBorder="0" applyAlignment="0" applyProtection="0"/>
    <xf numFmtId="167" fontId="23" fillId="0" borderId="0" applyFont="0" applyFill="0" applyBorder="0" applyAlignment="0" applyProtection="0"/>
    <xf numFmtId="224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14" fontId="89" fillId="0" borderId="0" applyFont="0" applyFill="0" applyBorder="0" applyAlignment="0" applyProtection="0"/>
    <xf numFmtId="177" fontId="62" fillId="0" borderId="0" applyFont="0" applyFill="0" applyBorder="0" applyAlignment="0" applyProtection="0"/>
    <xf numFmtId="22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69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2" fontId="92" fillId="0" borderId="0" applyFont="0" applyFill="0" applyBorder="0" applyAlignment="0" applyProtection="0"/>
    <xf numFmtId="167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67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2" fontId="92" fillId="0" borderId="0" applyFont="0" applyFill="0" applyBorder="0" applyAlignment="0" applyProtection="0"/>
    <xf numFmtId="169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28" fontId="89" fillId="0" borderId="0" applyFont="0" applyFill="0" applyBorder="0" applyAlignment="0" applyProtection="0"/>
    <xf numFmtId="22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1" fillId="0" borderId="0" applyFont="0" applyFill="0" applyBorder="0" applyAlignment="0" applyProtection="0"/>
    <xf numFmtId="169" fontId="89" fillId="0" borderId="0" applyFont="0" applyFill="0" applyBorder="0" applyAlignment="0" applyProtection="0"/>
    <xf numFmtId="224" fontId="89" fillId="0" borderId="0" applyFont="0" applyFill="0" applyBorder="0" applyAlignment="0" applyProtection="0"/>
    <xf numFmtId="221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223" fontId="89" fillId="0" borderId="0" applyFont="0" applyFill="0" applyBorder="0" applyAlignment="0" applyProtection="0"/>
    <xf numFmtId="0" fontId="49" fillId="0" borderId="0"/>
    <xf numFmtId="319" fontId="66" fillId="0" borderId="0" applyFont="0" applyFill="0" applyBorder="0" applyAlignment="0" applyProtection="0"/>
    <xf numFmtId="169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214" fontId="81" fillId="0" borderId="0" applyFont="0" applyFill="0" applyBorder="0" applyAlignment="0" applyProtection="0"/>
    <xf numFmtId="167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67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169" fontId="89" fillId="0" borderId="0" applyFont="0" applyFill="0" applyBorder="0" applyAlignment="0" applyProtection="0"/>
    <xf numFmtId="226" fontId="89" fillId="0" borderId="0" applyFont="0" applyFill="0" applyBorder="0" applyAlignment="0" applyProtection="0"/>
    <xf numFmtId="214" fontId="89" fillId="0" borderId="0" applyFont="0" applyFill="0" applyBorder="0" applyAlignment="0" applyProtection="0"/>
    <xf numFmtId="174" fontId="89" fillId="0" borderId="0" applyFont="0" applyFill="0" applyBorder="0" applyAlignment="0" applyProtection="0"/>
    <xf numFmtId="14" fontId="208" fillId="0" borderId="0"/>
    <xf numFmtId="0" fontId="209" fillId="0" borderId="0"/>
    <xf numFmtId="0" fontId="61" fillId="0" borderId="0"/>
    <xf numFmtId="40" fontId="210" fillId="0" borderId="0" applyBorder="0">
      <alignment horizontal="right"/>
    </xf>
    <xf numFmtId="0" fontId="211" fillId="0" borderId="0"/>
    <xf numFmtId="195" fontId="66" fillId="0" borderId="11">
      <alignment horizontal="right" vertical="center"/>
    </xf>
    <xf numFmtId="195" fontId="66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95" fontId="6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2" fontId="16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323" fontId="2" fillId="0" borderId="11">
      <alignment horizontal="right" vertical="center"/>
    </xf>
    <xf numFmtId="323" fontId="2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3" fontId="2" fillId="0" borderId="11">
      <alignment horizontal="right" vertical="center"/>
    </xf>
    <xf numFmtId="323" fontId="2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3" fontId="104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1" fontId="62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325" fontId="213" fillId="2" borderId="39" applyFont="0" applyFill="0" applyBorder="0"/>
    <xf numFmtId="325" fontId="213" fillId="2" borderId="39" applyFont="0" applyFill="0" applyBorder="0"/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5" fontId="213" fillId="2" borderId="39" applyFont="0" applyFill="0" applyBorder="0"/>
    <xf numFmtId="325" fontId="213" fillId="2" borderId="39" applyFont="0" applyFill="0" applyBorder="0"/>
    <xf numFmtId="323" fontId="104" fillId="0" borderId="11">
      <alignment horizontal="right" vertical="center"/>
    </xf>
    <xf numFmtId="323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178" fontId="2" fillId="0" borderId="11">
      <alignment horizontal="right" vertical="center"/>
    </xf>
    <xf numFmtId="178" fontId="2" fillId="0" borderId="11">
      <alignment horizontal="right" vertical="center"/>
    </xf>
    <xf numFmtId="178" fontId="104" fillId="0" borderId="11">
      <alignment horizontal="right" vertical="center"/>
    </xf>
    <xf numFmtId="178" fontId="104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4" fontId="23" fillId="0" borderId="11">
      <alignment horizontal="right" vertical="center"/>
    </xf>
    <xf numFmtId="323" fontId="2" fillId="0" borderId="11">
      <alignment horizontal="right" vertical="center"/>
    </xf>
    <xf numFmtId="323" fontId="2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9" fontId="23" fillId="0" borderId="11">
      <alignment horizontal="right" vertical="center"/>
    </xf>
    <xf numFmtId="199" fontId="23" fillId="0" borderId="11">
      <alignment horizontal="right" vertical="center"/>
    </xf>
    <xf numFmtId="199" fontId="23" fillId="0" borderId="11">
      <alignment horizontal="right" vertical="center"/>
    </xf>
    <xf numFmtId="199" fontId="23" fillId="0" borderId="11">
      <alignment horizontal="right" vertical="center"/>
    </xf>
    <xf numFmtId="199" fontId="23" fillId="0" borderId="11">
      <alignment horizontal="right" vertical="center"/>
    </xf>
    <xf numFmtId="199" fontId="23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164" fontId="16" fillId="0" borderId="11">
      <alignment horizontal="right" vertical="center"/>
    </xf>
    <xf numFmtId="325" fontId="213" fillId="2" borderId="39" applyFont="0" applyFill="0" applyBorder="0"/>
    <xf numFmtId="325" fontId="213" fillId="2" borderId="39" applyFont="0" applyFill="0" applyBorder="0"/>
    <xf numFmtId="303" fontId="23" fillId="0" borderId="11">
      <alignment horizontal="right" vertical="center"/>
    </xf>
    <xf numFmtId="303" fontId="23" fillId="0" borderId="11">
      <alignment horizontal="right" vertical="center"/>
    </xf>
    <xf numFmtId="303" fontId="23" fillId="0" borderId="11">
      <alignment horizontal="right" vertical="center"/>
    </xf>
    <xf numFmtId="303" fontId="23" fillId="0" borderId="11">
      <alignment horizontal="right" vertical="center"/>
    </xf>
    <xf numFmtId="303" fontId="23" fillId="0" borderId="11">
      <alignment horizontal="right" vertical="center"/>
    </xf>
    <xf numFmtId="303" fontId="23" fillId="0" borderId="11">
      <alignment horizontal="right" vertical="center"/>
    </xf>
    <xf numFmtId="195" fontId="66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66" fontId="212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206" fontId="23" fillId="0" borderId="11">
      <alignment horizontal="right" vertical="center"/>
    </xf>
    <xf numFmtId="325" fontId="213" fillId="2" borderId="39" applyFont="0" applyFill="0" applyBorder="0"/>
    <xf numFmtId="325" fontId="213" fillId="2" borderId="39" applyFont="0" applyFill="0" applyBorder="0"/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322" fontId="1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6" fontId="214" fillId="0" borderId="11">
      <alignment horizontal="right" vertical="center"/>
    </xf>
    <xf numFmtId="320" fontId="89" fillId="0" borderId="11">
      <alignment horizontal="right" vertical="center"/>
    </xf>
    <xf numFmtId="320" fontId="89" fillId="0" borderId="11">
      <alignment horizontal="right" vertical="center"/>
    </xf>
    <xf numFmtId="195" fontId="66" fillId="0" borderId="11">
      <alignment horizontal="right" vertical="center"/>
    </xf>
    <xf numFmtId="195" fontId="66" fillId="0" borderId="11">
      <alignment horizontal="right" vertical="center"/>
    </xf>
    <xf numFmtId="49" fontId="90" fillId="0" borderId="0" applyFill="0" applyBorder="0" applyAlignment="0"/>
    <xf numFmtId="0" fontId="104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327" fontId="2" fillId="0" borderId="0" applyFill="0" applyBorder="0" applyAlignment="0"/>
    <xf numFmtId="199" fontId="104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328" fontId="2" fillId="0" borderId="0" applyFill="0" applyBorder="0" applyAlignment="0"/>
    <xf numFmtId="196" fontId="66" fillId="0" borderId="11">
      <alignment horizontal="center"/>
    </xf>
    <xf numFmtId="0" fontId="215" fillId="0" borderId="40" applyProtection="0"/>
    <xf numFmtId="0" fontId="66" fillId="0" borderId="0" applyProtection="0"/>
    <xf numFmtId="0" fontId="2" fillId="0" borderId="0" applyProtection="0"/>
    <xf numFmtId="0" fontId="120" fillId="0" borderId="0" applyProtection="0"/>
    <xf numFmtId="0" fontId="215" fillId="0" borderId="40" applyProtection="0"/>
    <xf numFmtId="0" fontId="66" fillId="0" borderId="0" applyProtection="0"/>
    <xf numFmtId="0" fontId="2" fillId="0" borderId="0" applyProtection="0"/>
    <xf numFmtId="0" fontId="120" fillId="0" borderId="0" applyProtection="0"/>
    <xf numFmtId="329" fontId="216" fillId="0" borderId="0" applyNumberFormat="0" applyFont="0" applyFill="0" applyBorder="0" applyAlignment="0">
      <alignment horizontal="centerContinuous"/>
    </xf>
    <xf numFmtId="0" fontId="85" fillId="0" borderId="0">
      <alignment vertical="center" wrapText="1"/>
      <protection locked="0"/>
    </xf>
    <xf numFmtId="0" fontId="215" fillId="0" borderId="41"/>
    <xf numFmtId="0" fontId="215" fillId="0" borderId="41"/>
    <xf numFmtId="0" fontId="6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2" fillId="0" borderId="17" applyNumberFormat="0" applyBorder="0" applyAlignment="0"/>
    <xf numFmtId="0" fontId="217" fillId="0" borderId="15" applyNumberFormat="0" applyBorder="0" applyAlignment="0">
      <alignment horizontal="center"/>
    </xf>
    <xf numFmtId="0" fontId="217" fillId="0" borderId="15" applyNumberFormat="0" applyBorder="0" applyAlignment="0">
      <alignment horizontal="center"/>
    </xf>
    <xf numFmtId="3" fontId="218" fillId="0" borderId="27" applyNumberFormat="0" applyBorder="0" applyAlignment="0"/>
    <xf numFmtId="0" fontId="219" fillId="0" borderId="0" applyFill="0" applyBorder="0" applyProtection="0">
      <alignment horizontal="left" vertical="top"/>
    </xf>
    <xf numFmtId="0" fontId="220" fillId="0" borderId="17">
      <alignment horizontal="center" vertical="center" wrapText="1"/>
    </xf>
    <xf numFmtId="0" fontId="221" fillId="0" borderId="0">
      <alignment horizontal="center"/>
    </xf>
    <xf numFmtId="40" fontId="78" fillId="0" borderId="0"/>
    <xf numFmtId="3" fontId="222" fillId="0" borderId="0" applyNumberFormat="0" applyFill="0" applyBorder="0" applyAlignment="0" applyProtection="0">
      <alignment horizontal="center" wrapText="1"/>
    </xf>
    <xf numFmtId="0" fontId="223" fillId="0" borderId="3" applyBorder="0" applyAlignment="0">
      <alignment horizontal="center" vertical="center"/>
    </xf>
    <xf numFmtId="0" fontId="223" fillId="0" borderId="3" applyBorder="0" applyAlignment="0">
      <alignment horizontal="center" vertical="center"/>
    </xf>
    <xf numFmtId="0" fontId="224" fillId="0" borderId="0" applyNumberFormat="0" applyFill="0" applyBorder="0" applyAlignment="0" applyProtection="0">
      <alignment horizontal="centerContinuous"/>
    </xf>
    <xf numFmtId="0" fontId="154" fillId="0" borderId="42" applyNumberFormat="0" applyFill="0" applyBorder="0" applyAlignment="0" applyProtection="0">
      <alignment horizontal="center" vertical="center" wrapText="1"/>
    </xf>
    <xf numFmtId="0" fontId="225" fillId="0" borderId="0" applyNumberFormat="0" applyFill="0" applyBorder="0" applyAlignment="0" applyProtection="0"/>
    <xf numFmtId="3" fontId="226" fillId="0" borderId="4" applyNumberFormat="0" applyAlignment="0">
      <alignment horizontal="center" vertical="center"/>
    </xf>
    <xf numFmtId="3" fontId="227" fillId="0" borderId="17" applyNumberFormat="0" applyAlignment="0">
      <alignment horizontal="left" wrapText="1"/>
    </xf>
    <xf numFmtId="3" fontId="226" fillId="0" borderId="4" applyNumberFormat="0" applyAlignment="0">
      <alignment horizontal="center" vertical="center"/>
    </xf>
    <xf numFmtId="0" fontId="228" fillId="0" borderId="43" applyNumberFormat="0" applyBorder="0" applyAlignment="0">
      <alignment vertical="center"/>
    </xf>
    <xf numFmtId="0" fontId="229" fillId="0" borderId="44" applyNumberFormat="0" applyFill="0" applyAlignment="0" applyProtection="0"/>
    <xf numFmtId="0" fontId="68" fillId="0" borderId="45" applyNumberFormat="0" applyAlignment="0">
      <alignment horizontal="center"/>
    </xf>
    <xf numFmtId="0" fontId="230" fillId="0" borderId="46">
      <alignment horizontal="center"/>
    </xf>
    <xf numFmtId="167" fontId="104" fillId="0" borderId="0" applyFont="0" applyFill="0" applyBorder="0" applyAlignment="0" applyProtection="0"/>
    <xf numFmtId="330" fontId="104" fillId="0" borderId="0" applyFont="0" applyFill="0" applyBorder="0" applyAlignment="0" applyProtection="0"/>
    <xf numFmtId="267" fontId="50" fillId="0" borderId="0" applyFont="0" applyFill="0" applyBorder="0" applyAlignment="0" applyProtection="0"/>
    <xf numFmtId="0" fontId="57" fillId="0" borderId="47">
      <alignment horizontal="center"/>
    </xf>
    <xf numFmtId="0" fontId="57" fillId="0" borderId="47">
      <alignment horizontal="center"/>
    </xf>
    <xf numFmtId="200" fontId="66" fillId="0" borderId="1"/>
    <xf numFmtId="3" fontId="23" fillId="36" borderId="26">
      <alignment horizontal="right" vertical="top" wrapText="1"/>
    </xf>
    <xf numFmtId="0" fontId="231" fillId="0" borderId="0"/>
    <xf numFmtId="0" fontId="231" fillId="0" borderId="0" applyProtection="0"/>
    <xf numFmtId="0" fontId="232" fillId="0" borderId="0"/>
    <xf numFmtId="0" fontId="231" fillId="0" borderId="0"/>
    <xf numFmtId="0" fontId="231" fillId="0" borderId="0"/>
    <xf numFmtId="0" fontId="232" fillId="0" borderId="0"/>
    <xf numFmtId="3" fontId="66" fillId="0" borderId="0" applyNumberFormat="0" applyBorder="0" applyAlignment="0" applyProtection="0">
      <alignment horizontal="centerContinuous"/>
      <protection locked="0"/>
    </xf>
    <xf numFmtId="3" fontId="233" fillId="0" borderId="0">
      <protection locked="0"/>
    </xf>
    <xf numFmtId="3" fontId="95" fillId="0" borderId="0">
      <protection locked="0"/>
    </xf>
    <xf numFmtId="3" fontId="95" fillId="0" borderId="0">
      <protection locked="0"/>
    </xf>
    <xf numFmtId="0" fontId="231" fillId="0" borderId="0"/>
    <xf numFmtId="0" fontId="231" fillId="0" borderId="0" applyProtection="0"/>
    <xf numFmtId="0" fontId="232" fillId="0" borderId="0"/>
    <xf numFmtId="0" fontId="231" fillId="0" borderId="0"/>
    <xf numFmtId="0" fontId="231" fillId="0" borderId="0"/>
    <xf numFmtId="0" fontId="232" fillId="0" borderId="0"/>
    <xf numFmtId="0" fontId="234" fillId="0" borderId="48" applyFill="0" applyBorder="0" applyAlignment="0">
      <alignment horizontal="center"/>
    </xf>
    <xf numFmtId="171" fontId="235" fillId="48" borderId="3">
      <alignment vertical="top"/>
    </xf>
    <xf numFmtId="171" fontId="235" fillId="48" borderId="3">
      <alignment vertical="top"/>
    </xf>
    <xf numFmtId="267" fontId="235" fillId="48" borderId="3">
      <alignment vertical="top"/>
    </xf>
    <xf numFmtId="0" fontId="236" fillId="49" borderId="1">
      <alignment horizontal="left" vertical="center"/>
    </xf>
    <xf numFmtId="0" fontId="236" fillId="49" borderId="1">
      <alignment horizontal="left" vertical="center"/>
    </xf>
    <xf numFmtId="172" fontId="237" fillId="50" borderId="3"/>
    <xf numFmtId="172" fontId="237" fillId="50" borderId="3"/>
    <xf numFmtId="206" fontId="237" fillId="50" borderId="3"/>
    <xf numFmtId="171" fontId="162" fillId="0" borderId="3">
      <alignment horizontal="left" vertical="top"/>
    </xf>
    <xf numFmtId="171" fontId="162" fillId="0" borderId="3">
      <alignment horizontal="left" vertical="top"/>
    </xf>
    <xf numFmtId="267" fontId="238" fillId="0" borderId="3">
      <alignment horizontal="left" vertical="top"/>
    </xf>
    <xf numFmtId="0" fontId="239" fillId="51" borderId="0">
      <alignment horizontal="left" vertical="center"/>
    </xf>
    <xf numFmtId="171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240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267" fontId="49" fillId="0" borderId="4">
      <alignment horizontal="left" vertical="top"/>
    </xf>
    <xf numFmtId="0" fontId="241" fillId="0" borderId="4">
      <alignment horizontal="left"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73" fontId="139" fillId="0" borderId="0" applyFont="0" applyFill="0" applyBorder="0" applyAlignment="0" applyProtection="0"/>
    <xf numFmtId="175" fontId="139" fillId="0" borderId="0" applyFont="0" applyFill="0" applyBorder="0" applyAlignment="0" applyProtection="0"/>
    <xf numFmtId="0" fontId="242" fillId="0" borderId="0" applyNumberFormat="0" applyFill="0" applyBorder="0" applyAlignment="0" applyProtection="0"/>
    <xf numFmtId="0" fontId="243" fillId="0" borderId="0" applyNumberFormat="0" applyFont="0" applyFill="0" applyBorder="0" applyProtection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4" fillId="0" borderId="49" applyNumberFormat="0" applyFont="0" applyAlignment="0">
      <alignment horizontal="center"/>
    </xf>
    <xf numFmtId="0" fontId="16" fillId="0" borderId="50" applyFont="0" applyBorder="0" applyAlignment="0">
      <alignment horizontal="center"/>
    </xf>
    <xf numFmtId="0" fontId="16" fillId="0" borderId="50" applyFont="0" applyBorder="0" applyAlignment="0">
      <alignment horizontal="center"/>
    </xf>
    <xf numFmtId="167" fontId="23" fillId="0" borderId="0" applyFont="0" applyFill="0" applyBorder="0" applyAlignment="0" applyProtection="0"/>
    <xf numFmtId="173" fontId="245" fillId="0" borderId="0" applyFont="0" applyFill="0" applyBorder="0" applyAlignment="0" applyProtection="0"/>
    <xf numFmtId="175" fontId="245" fillId="0" borderId="0" applyFont="0" applyFill="0" applyBorder="0" applyAlignment="0" applyProtection="0"/>
    <xf numFmtId="0" fontId="245" fillId="0" borderId="0"/>
    <xf numFmtId="9" fontId="246" fillId="0" borderId="0" applyBorder="0" applyAlignment="0" applyProtection="0"/>
    <xf numFmtId="187" fontId="39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20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74" fillId="0" borderId="0"/>
    <xf numFmtId="0" fontId="74" fillId="0" borderId="0"/>
    <xf numFmtId="0" fontId="247" fillId="0" borderId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32" fillId="0" borderId="0"/>
  </cellStyleXfs>
  <cellXfs count="201">
    <xf numFmtId="0" fontId="0" fillId="0" borderId="0" xfId="0"/>
    <xf numFmtId="1" fontId="3" fillId="0" borderId="1" xfId="25" applyNumberFormat="1" applyFont="1" applyFill="1" applyBorder="1" applyAlignment="1">
      <alignment horizontal="center" vertical="center" wrapText="1"/>
    </xf>
    <xf numFmtId="1" fontId="3" fillId="0" borderId="0" xfId="25" applyNumberFormat="1" applyFont="1" applyFill="1" applyAlignment="1">
      <alignment vertical="center" wrapText="1"/>
    </xf>
    <xf numFmtId="3" fontId="3" fillId="0" borderId="1" xfId="25" quotePrefix="1" applyNumberFormat="1" applyFont="1" applyFill="1" applyBorder="1" applyAlignment="1">
      <alignment horizontal="center" vertical="center" wrapText="1"/>
    </xf>
    <xf numFmtId="3" fontId="3" fillId="0" borderId="0" xfId="25" applyNumberFormat="1" applyFont="1" applyFill="1" applyBorder="1" applyAlignment="1">
      <alignment vertical="center" wrapText="1"/>
    </xf>
    <xf numFmtId="3" fontId="7" fillId="0" borderId="1" xfId="25" applyNumberFormat="1" applyFont="1" applyFill="1" applyBorder="1" applyAlignment="1">
      <alignment horizontal="right" vertical="center"/>
    </xf>
    <xf numFmtId="1" fontId="9" fillId="0" borderId="1" xfId="25" applyNumberFormat="1" applyFont="1" applyFill="1" applyBorder="1" applyAlignment="1">
      <alignment horizontal="left" vertical="center" wrapText="1"/>
    </xf>
    <xf numFmtId="3" fontId="10" fillId="0" borderId="1" xfId="25" quotePrefix="1" applyNumberFormat="1" applyFont="1" applyFill="1" applyBorder="1" applyAlignment="1">
      <alignment horizontal="center" vertical="center" wrapText="1"/>
    </xf>
    <xf numFmtId="3" fontId="10" fillId="0" borderId="0" xfId="25" applyNumberFormat="1" applyFont="1" applyFill="1" applyBorder="1" applyAlignment="1">
      <alignment vertical="center" wrapText="1"/>
    </xf>
    <xf numFmtId="1" fontId="8" fillId="0" borderId="1" xfId="25" applyNumberFormat="1" applyFont="1" applyFill="1" applyBorder="1" applyAlignment="1">
      <alignment horizontal="center" vertical="center" wrapText="1"/>
    </xf>
    <xf numFmtId="1" fontId="8" fillId="0" borderId="0" xfId="25" applyNumberFormat="1" applyFont="1" applyFill="1" applyAlignment="1">
      <alignment vertical="center"/>
    </xf>
    <xf numFmtId="174" fontId="3" fillId="0" borderId="1" xfId="25" applyNumberFormat="1" applyFont="1" applyFill="1" applyBorder="1" applyAlignment="1">
      <alignment horizontal="center" vertical="center" wrapText="1"/>
    </xf>
    <xf numFmtId="174" fontId="13" fillId="0" borderId="1" xfId="25" applyNumberFormat="1" applyFont="1" applyFill="1" applyBorder="1" applyAlignment="1">
      <alignment horizontal="right" vertical="center"/>
    </xf>
    <xf numFmtId="3" fontId="15" fillId="0" borderId="1" xfId="25" applyNumberFormat="1" applyFont="1" applyFill="1" applyBorder="1" applyAlignment="1">
      <alignment horizontal="right" vertical="center"/>
    </xf>
    <xf numFmtId="3" fontId="13" fillId="0" borderId="1" xfId="25" applyNumberFormat="1" applyFont="1" applyFill="1" applyBorder="1" applyAlignment="1">
      <alignment horizontal="right" vertical="center"/>
    </xf>
    <xf numFmtId="1" fontId="5" fillId="0" borderId="0" xfId="25" applyNumberFormat="1" applyFont="1" applyFill="1" applyAlignment="1">
      <alignment vertical="center"/>
    </xf>
    <xf numFmtId="3" fontId="18" fillId="0" borderId="1" xfId="25" applyNumberFormat="1" applyFont="1" applyFill="1" applyBorder="1" applyAlignment="1">
      <alignment horizontal="right" vertical="center"/>
    </xf>
    <xf numFmtId="1" fontId="19" fillId="0" borderId="1" xfId="25" applyNumberFormat="1" applyFont="1" applyFill="1" applyBorder="1" applyAlignment="1">
      <alignment horizontal="center" vertical="center" wrapText="1"/>
    </xf>
    <xf numFmtId="1" fontId="19" fillId="0" borderId="0" xfId="25" applyNumberFormat="1" applyFont="1" applyFill="1" applyAlignment="1">
      <alignment vertical="center"/>
    </xf>
    <xf numFmtId="1" fontId="14" fillId="0" borderId="0" xfId="25" applyNumberFormat="1" applyFont="1" applyFill="1" applyAlignment="1">
      <alignment vertical="center"/>
    </xf>
    <xf numFmtId="1" fontId="12" fillId="0" borderId="1" xfId="25" applyNumberFormat="1" applyFont="1" applyFill="1" applyBorder="1" applyAlignment="1">
      <alignment vertical="center" wrapText="1"/>
    </xf>
    <xf numFmtId="1" fontId="3" fillId="0" borderId="0" xfId="25" applyNumberFormat="1" applyFont="1" applyFill="1" applyAlignment="1">
      <alignment vertical="center"/>
    </xf>
    <xf numFmtId="3" fontId="3" fillId="0" borderId="1" xfId="26" applyNumberFormat="1" applyFont="1" applyFill="1" applyBorder="1" applyAlignment="1">
      <alignment horizontal="center" vertical="center" wrapText="1"/>
    </xf>
    <xf numFmtId="3" fontId="14" fillId="0" borderId="1" xfId="26" applyNumberFormat="1" applyFont="1" applyFill="1" applyBorder="1" applyAlignment="1">
      <alignment horizontal="center" vertical="center" wrapText="1"/>
    </xf>
    <xf numFmtId="174" fontId="20" fillId="0" borderId="1" xfId="25" quotePrefix="1" applyNumberFormat="1" applyFont="1" applyFill="1" applyBorder="1" applyAlignment="1">
      <alignment vertical="center" wrapText="1"/>
    </xf>
    <xf numFmtId="1" fontId="21" fillId="0" borderId="0" xfId="25" applyNumberFormat="1" applyFont="1" applyFill="1" applyAlignment="1">
      <alignment vertical="center"/>
    </xf>
    <xf numFmtId="1" fontId="22" fillId="0" borderId="1" xfId="25" applyNumberFormat="1" applyFont="1" applyFill="1" applyBorder="1" applyAlignment="1">
      <alignment vertical="center" wrapText="1"/>
    </xf>
    <xf numFmtId="1" fontId="5" fillId="0" borderId="1" xfId="25" applyNumberFormat="1" applyFont="1" applyFill="1" applyBorder="1" applyAlignment="1">
      <alignment horizontal="center" vertical="center" wrapText="1"/>
    </xf>
    <xf numFmtId="174" fontId="4" fillId="0" borderId="1" xfId="25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22" fillId="0" borderId="1" xfId="25" applyNumberFormat="1" applyFont="1" applyFill="1" applyBorder="1" applyAlignment="1">
      <alignment horizontal="left" vertical="center" wrapText="1"/>
    </xf>
    <xf numFmtId="174" fontId="13" fillId="0" borderId="1" xfId="25" applyNumberFormat="1" applyFont="1" applyFill="1" applyBorder="1" applyAlignment="1">
      <alignment vertical="center"/>
    </xf>
    <xf numFmtId="3" fontId="13" fillId="0" borderId="1" xfId="25" applyNumberFormat="1" applyFont="1" applyFill="1" applyBorder="1" applyAlignment="1">
      <alignment horizontal="right" vertical="center" wrapText="1"/>
    </xf>
    <xf numFmtId="1" fontId="10" fillId="0" borderId="1" xfId="25" applyNumberFormat="1" applyFont="1" applyFill="1" applyBorder="1" applyAlignment="1">
      <alignment horizontal="center" vertical="center" wrapText="1"/>
    </xf>
    <xf numFmtId="1" fontId="10" fillId="0" borderId="0" xfId="25" applyNumberFormat="1" applyFont="1" applyFill="1" applyAlignment="1">
      <alignment vertical="center"/>
    </xf>
    <xf numFmtId="1" fontId="3" fillId="0" borderId="0" xfId="25" applyNumberFormat="1" applyFont="1" applyFill="1" applyAlignment="1">
      <alignment horizontal="center" vertical="center"/>
    </xf>
    <xf numFmtId="1" fontId="3" fillId="0" borderId="0" xfId="25" applyNumberFormat="1" applyFont="1" applyFill="1" applyAlignment="1">
      <alignment horizontal="center" vertical="center" wrapText="1"/>
    </xf>
    <xf numFmtId="3" fontId="3" fillId="0" borderId="0" xfId="25" applyNumberFormat="1" applyFont="1" applyFill="1" applyAlignment="1">
      <alignment horizontal="right" vertical="center"/>
    </xf>
    <xf numFmtId="1" fontId="5" fillId="0" borderId="0" xfId="25" applyNumberFormat="1" applyFont="1" applyFill="1" applyAlignment="1">
      <alignment vertical="center" wrapText="1"/>
    </xf>
    <xf numFmtId="0" fontId="26" fillId="0" borderId="0" xfId="0" applyFont="1" applyFill="1"/>
    <xf numFmtId="1" fontId="27" fillId="0" borderId="1" xfId="25" applyNumberFormat="1" applyFont="1" applyFill="1" applyBorder="1" applyAlignment="1">
      <alignment horizontal="center" vertical="center" wrapText="1"/>
    </xf>
    <xf numFmtId="174" fontId="3" fillId="0" borderId="0" xfId="25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" fontId="26" fillId="0" borderId="0" xfId="0" applyNumberFormat="1" applyFont="1" applyFill="1"/>
    <xf numFmtId="0" fontId="28" fillId="0" borderId="0" xfId="0" applyFont="1" applyFill="1"/>
    <xf numFmtId="0" fontId="3" fillId="0" borderId="1" xfId="28" applyFont="1" applyFill="1" applyBorder="1" applyAlignment="1">
      <alignment horizontal="center" vertical="center" wrapText="1" shrinkToFit="1"/>
    </xf>
    <xf numFmtId="0" fontId="29" fillId="0" borderId="0" xfId="0" applyFont="1" applyFill="1"/>
    <xf numFmtId="174" fontId="8" fillId="0" borderId="1" xfId="25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3" fontId="35" fillId="0" borderId="1" xfId="25" quotePrefix="1" applyNumberFormat="1" applyFont="1" applyFill="1" applyBorder="1" applyAlignment="1">
      <alignment horizontal="center" vertical="center" wrapText="1"/>
    </xf>
    <xf numFmtId="3" fontId="9" fillId="0" borderId="1" xfId="25" quotePrefix="1" applyNumberFormat="1" applyFont="1" applyFill="1" applyBorder="1" applyAlignment="1">
      <alignment horizontal="center" vertical="center" wrapText="1"/>
    </xf>
    <xf numFmtId="49" fontId="9" fillId="0" borderId="1" xfId="25" applyNumberFormat="1" applyFont="1" applyFill="1" applyBorder="1" applyAlignment="1">
      <alignment horizontal="center" vertical="center"/>
    </xf>
    <xf numFmtId="1" fontId="9" fillId="0" borderId="1" xfId="25" applyNumberFormat="1" applyFont="1" applyFill="1" applyBorder="1" applyAlignment="1">
      <alignment horizontal="center" vertical="center" wrapText="1"/>
    </xf>
    <xf numFmtId="49" fontId="12" fillId="0" borderId="1" xfId="25" applyNumberFormat="1" applyFont="1" applyFill="1" applyBorder="1" applyAlignment="1">
      <alignment horizontal="center" vertical="center"/>
    </xf>
    <xf numFmtId="1" fontId="12" fillId="0" borderId="1" xfId="25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2" fillId="0" borderId="1" xfId="25" applyNumberFormat="1" applyFont="1" applyFill="1" applyBorder="1" applyAlignment="1">
      <alignment horizontal="center" vertical="center" wrapText="1"/>
    </xf>
    <xf numFmtId="174" fontId="12" fillId="0" borderId="1" xfId="25" applyNumberFormat="1" applyFont="1" applyFill="1" applyBorder="1" applyAlignment="1">
      <alignment horizontal="center" vertical="center"/>
    </xf>
    <xf numFmtId="49" fontId="22" fillId="0" borderId="1" xfId="25" applyNumberFormat="1" applyFont="1" applyFill="1" applyBorder="1" applyAlignment="1">
      <alignment horizontal="center" vertical="center"/>
    </xf>
    <xf numFmtId="49" fontId="20" fillId="0" borderId="1" xfId="25" applyNumberFormat="1" applyFont="1" applyFill="1" applyBorder="1" applyAlignment="1">
      <alignment horizontal="center" vertical="center"/>
    </xf>
    <xf numFmtId="174" fontId="20" fillId="0" borderId="1" xfId="25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vertical="center" wrapText="1"/>
    </xf>
    <xf numFmtId="1" fontId="36" fillId="0" borderId="1" xfId="25" applyNumberFormat="1" applyFont="1" applyFill="1" applyBorder="1" applyAlignment="1">
      <alignment horizontal="center" vertical="center" wrapText="1"/>
    </xf>
    <xf numFmtId="1" fontId="9" fillId="0" borderId="1" xfId="25" applyNumberFormat="1" applyFont="1" applyFill="1" applyBorder="1" applyAlignment="1">
      <alignment horizontal="center" vertical="center"/>
    </xf>
    <xf numFmtId="174" fontId="9" fillId="0" borderId="1" xfId="25" applyNumberFormat="1" applyFont="1" applyFill="1" applyBorder="1" applyAlignment="1">
      <alignment vertical="center" wrapText="1"/>
    </xf>
    <xf numFmtId="1" fontId="35" fillId="0" borderId="1" xfId="25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0" fontId="12" fillId="0" borderId="1" xfId="28" applyFont="1" applyFill="1" applyBorder="1" applyAlignment="1">
      <alignment vertical="center" wrapText="1" shrinkToFit="1"/>
    </xf>
    <xf numFmtId="3" fontId="12" fillId="0" borderId="1" xfId="25" applyNumberFormat="1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174" fontId="9" fillId="0" borderId="1" xfId="2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74" fontId="9" fillId="0" borderId="1" xfId="25" applyNumberFormat="1" applyFont="1" applyFill="1" applyBorder="1" applyAlignment="1">
      <alignment horizontal="center" vertical="center" wrapText="1"/>
    </xf>
    <xf numFmtId="49" fontId="36" fillId="0" borderId="1" xfId="25" applyNumberFormat="1" applyFont="1" applyFill="1" applyBorder="1" applyAlignment="1">
      <alignment horizontal="center" vertical="center"/>
    </xf>
    <xf numFmtId="0" fontId="36" fillId="0" borderId="1" xfId="0" quotePrefix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4" fontId="12" fillId="0" borderId="1" xfId="25" applyNumberFormat="1" applyFont="1" applyFill="1" applyBorder="1" applyAlignment="1">
      <alignment horizontal="center" vertical="center" wrapText="1"/>
    </xf>
    <xf numFmtId="1" fontId="12" fillId="0" borderId="1" xfId="25" quotePrefix="1" applyNumberFormat="1" applyFont="1" applyFill="1" applyBorder="1" applyAlignment="1">
      <alignment horizontal="center" vertical="center" wrapText="1"/>
    </xf>
    <xf numFmtId="174" fontId="12" fillId="0" borderId="1" xfId="25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74" fontId="22" fillId="0" borderId="1" xfId="25" applyNumberFormat="1" applyFont="1" applyFill="1" applyBorder="1" applyAlignment="1">
      <alignment horizontal="center" vertical="center" wrapText="1"/>
    </xf>
    <xf numFmtId="1" fontId="12" fillId="0" borderId="0" xfId="25" applyNumberFormat="1" applyFont="1" applyFill="1" applyAlignment="1">
      <alignment vertical="center" wrapText="1"/>
    </xf>
    <xf numFmtId="3" fontId="12" fillId="0" borderId="0" xfId="25" applyNumberFormat="1" applyFont="1" applyFill="1" applyBorder="1" applyAlignment="1">
      <alignment horizontal="center" vertical="center" wrapText="1"/>
    </xf>
    <xf numFmtId="3" fontId="9" fillId="0" borderId="1" xfId="25" applyNumberFormat="1" applyFont="1" applyFill="1" applyBorder="1" applyAlignment="1">
      <alignment horizontal="right" vertical="center"/>
    </xf>
    <xf numFmtId="3" fontId="20" fillId="0" borderId="1" xfId="25" applyNumberFormat="1" applyFont="1" applyFill="1" applyBorder="1" applyAlignment="1">
      <alignment horizontal="right" vertical="center"/>
    </xf>
    <xf numFmtId="3" fontId="12" fillId="0" borderId="1" xfId="25" applyNumberFormat="1" applyFont="1" applyFill="1" applyBorder="1" applyAlignment="1">
      <alignment horizontal="right" vertical="center"/>
    </xf>
    <xf numFmtId="3" fontId="22" fillId="0" borderId="1" xfId="25" applyNumberFormat="1" applyFont="1" applyFill="1" applyBorder="1" applyAlignment="1">
      <alignment horizontal="right" vertical="center"/>
    </xf>
    <xf numFmtId="0" fontId="12" fillId="0" borderId="1" xfId="10" applyFont="1" applyFill="1" applyBorder="1" applyAlignment="1">
      <alignment horizontal="center" vertical="center" wrapText="1"/>
    </xf>
    <xf numFmtId="3" fontId="36" fillId="0" borderId="1" xfId="25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26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6" fillId="0" borderId="1" xfId="25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vertical="center" wrapText="1"/>
    </xf>
    <xf numFmtId="3" fontId="13" fillId="0" borderId="1" xfId="25" applyNumberFormat="1" applyFont="1" applyFill="1" applyBorder="1" applyAlignment="1">
      <alignment vertical="center"/>
    </xf>
    <xf numFmtId="3" fontId="15" fillId="0" borderId="1" xfId="25" applyNumberFormat="1" applyFont="1" applyFill="1" applyBorder="1" applyAlignment="1">
      <alignment vertical="center"/>
    </xf>
    <xf numFmtId="3" fontId="37" fillId="0" borderId="1" xfId="25" applyNumberFormat="1" applyFont="1" applyFill="1" applyBorder="1" applyAlignment="1">
      <alignment horizontal="right" vertical="center"/>
    </xf>
    <xf numFmtId="174" fontId="37" fillId="0" borderId="1" xfId="25" applyNumberFormat="1" applyFont="1" applyFill="1" applyBorder="1" applyAlignment="1">
      <alignment horizontal="right" vertical="center"/>
    </xf>
    <xf numFmtId="3" fontId="38" fillId="0" borderId="1" xfId="25" applyNumberFormat="1" applyFont="1" applyFill="1" applyBorder="1" applyAlignment="1">
      <alignment horizontal="right" vertical="center"/>
    </xf>
    <xf numFmtId="174" fontId="13" fillId="0" borderId="1" xfId="25" applyNumberFormat="1" applyFont="1" applyFill="1" applyBorder="1" applyAlignment="1">
      <alignment horizontal="center" vertical="center" wrapText="1"/>
    </xf>
    <xf numFmtId="174" fontId="12" fillId="0" borderId="1" xfId="25" quotePrefix="1" applyNumberFormat="1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right" vertical="center"/>
    </xf>
    <xf numFmtId="179" fontId="13" fillId="0" borderId="1" xfId="25" applyNumberFormat="1" applyFont="1" applyFill="1" applyBorder="1" applyAlignment="1">
      <alignment horizontal="right" vertical="center"/>
    </xf>
    <xf numFmtId="1" fontId="75" fillId="0" borderId="1" xfId="25" applyNumberFormat="1" applyFont="1" applyFill="1" applyBorder="1" applyAlignment="1">
      <alignment vertical="center" wrapText="1"/>
    </xf>
    <xf numFmtId="1" fontId="13" fillId="0" borderId="1" xfId="25" applyNumberFormat="1" applyFont="1" applyFill="1" applyBorder="1" applyAlignment="1">
      <alignment horizontal="center" vertical="center" wrapText="1"/>
    </xf>
    <xf numFmtId="49" fontId="12" fillId="0" borderId="51" xfId="25" applyNumberFormat="1" applyFont="1" applyFill="1" applyBorder="1" applyAlignment="1">
      <alignment horizontal="center" vertical="center"/>
    </xf>
    <xf numFmtId="1" fontId="3" fillId="0" borderId="51" xfId="25" applyNumberFormat="1" applyFont="1" applyFill="1" applyBorder="1" applyAlignment="1">
      <alignment horizontal="center" vertical="center" wrapText="1"/>
    </xf>
    <xf numFmtId="3" fontId="13" fillId="0" borderId="51" xfId="25" applyNumberFormat="1" applyFont="1" applyFill="1" applyBorder="1" applyAlignment="1">
      <alignment horizontal="right" vertical="center"/>
    </xf>
    <xf numFmtId="3" fontId="7" fillId="0" borderId="51" xfId="25" applyNumberFormat="1" applyFont="1" applyFill="1" applyBorder="1" applyAlignment="1">
      <alignment horizontal="right" vertical="center"/>
    </xf>
    <xf numFmtId="3" fontId="3" fillId="0" borderId="1" xfId="25" applyNumberFormat="1" applyFont="1" applyFill="1" applyBorder="1" applyAlignment="1">
      <alignment horizontal="center" vertical="center" wrapText="1"/>
    </xf>
    <xf numFmtId="3" fontId="3" fillId="0" borderId="0" xfId="25" quotePrefix="1" applyNumberFormat="1" applyFont="1" applyFill="1" applyBorder="1" applyAlignment="1">
      <alignment horizontal="center" vertical="center" wrapText="1"/>
    </xf>
    <xf numFmtId="3" fontId="3" fillId="0" borderId="51" xfId="25" quotePrefix="1" applyNumberFormat="1" applyFont="1" applyFill="1" applyBorder="1" applyAlignment="1">
      <alignment horizontal="center" vertical="center" wrapText="1"/>
    </xf>
    <xf numFmtId="3" fontId="18" fillId="0" borderId="51" xfId="25" applyNumberFormat="1" applyFont="1" applyFill="1" applyBorder="1" applyAlignment="1">
      <alignment horizontal="right" vertical="center"/>
    </xf>
    <xf numFmtId="1" fontId="75" fillId="0" borderId="51" xfId="25" applyNumberFormat="1" applyFont="1" applyFill="1" applyBorder="1" applyAlignment="1">
      <alignment vertical="center" wrapText="1"/>
    </xf>
    <xf numFmtId="1" fontId="13" fillId="0" borderId="51" xfId="25" applyNumberFormat="1" applyFont="1" applyFill="1" applyBorder="1" applyAlignment="1">
      <alignment horizontal="center" vertical="center" wrapText="1"/>
    </xf>
    <xf numFmtId="1" fontId="22" fillId="0" borderId="51" xfId="25" applyNumberFormat="1" applyFont="1" applyFill="1" applyBorder="1" applyAlignment="1">
      <alignment horizontal="center" vertical="center" wrapText="1"/>
    </xf>
    <xf numFmtId="3" fontId="3" fillId="0" borderId="51" xfId="25" applyNumberFormat="1" applyFont="1" applyFill="1" applyBorder="1" applyAlignment="1">
      <alignment vertical="center" wrapText="1"/>
    </xf>
    <xf numFmtId="3" fontId="9" fillId="0" borderId="51" xfId="25" applyNumberFormat="1" applyFont="1" applyFill="1" applyBorder="1" applyAlignment="1">
      <alignment horizontal="right" vertical="center"/>
    </xf>
    <xf numFmtId="3" fontId="10" fillId="0" borderId="51" xfId="25" applyNumberFormat="1" applyFont="1" applyFill="1" applyBorder="1" applyAlignment="1">
      <alignment vertical="center" wrapText="1"/>
    </xf>
    <xf numFmtId="0" fontId="12" fillId="0" borderId="1" xfId="27" applyFont="1" applyFill="1" applyBorder="1" applyAlignment="1">
      <alignment horizontal="center" vertical="center" wrapText="1"/>
    </xf>
    <xf numFmtId="3" fontId="35" fillId="0" borderId="51" xfId="25" quotePrefix="1" applyNumberFormat="1" applyFont="1" applyFill="1" applyBorder="1" applyAlignment="1">
      <alignment horizontal="center" vertical="center" wrapText="1"/>
    </xf>
    <xf numFmtId="3" fontId="9" fillId="0" borderId="51" xfId="25" quotePrefix="1" applyNumberFormat="1" applyFont="1" applyFill="1" applyBorder="1" applyAlignment="1">
      <alignment horizontal="center" vertical="center" wrapText="1"/>
    </xf>
    <xf numFmtId="3" fontId="10" fillId="0" borderId="51" xfId="25" quotePrefix="1" applyNumberFormat="1" applyFont="1" applyFill="1" applyBorder="1" applyAlignment="1">
      <alignment horizontal="center" vertical="center" wrapText="1"/>
    </xf>
    <xf numFmtId="3" fontId="9" fillId="0" borderId="51" xfId="25" quotePrefix="1" applyNumberFormat="1" applyFont="1" applyFill="1" applyBorder="1" applyAlignment="1">
      <alignment horizontal="left" vertical="center" wrapText="1"/>
    </xf>
    <xf numFmtId="49" fontId="22" fillId="0" borderId="51" xfId="25" applyNumberFormat="1" applyFont="1" applyFill="1" applyBorder="1" applyAlignment="1">
      <alignment horizontal="center" vertical="center"/>
    </xf>
    <xf numFmtId="1" fontId="22" fillId="0" borderId="51" xfId="25" applyNumberFormat="1" applyFont="1" applyFill="1" applyBorder="1" applyAlignment="1">
      <alignment horizontal="left" vertical="center" wrapText="1"/>
    </xf>
    <xf numFmtId="49" fontId="20" fillId="0" borderId="51" xfId="25" applyNumberFormat="1" applyFont="1" applyFill="1" applyBorder="1" applyAlignment="1">
      <alignment horizontal="center" vertical="center"/>
    </xf>
    <xf numFmtId="1" fontId="20" fillId="0" borderId="51" xfId="25" applyNumberFormat="1" applyFont="1" applyFill="1" applyBorder="1" applyAlignment="1">
      <alignment horizontal="left" vertical="center" wrapText="1"/>
    </xf>
    <xf numFmtId="174" fontId="12" fillId="0" borderId="51" xfId="0" applyNumberFormat="1" applyFont="1" applyFill="1" applyBorder="1" applyAlignment="1">
      <alignment horizontal="center" vertical="center" wrapText="1"/>
    </xf>
    <xf numFmtId="174" fontId="3" fillId="0" borderId="51" xfId="0" applyNumberFormat="1" applyFont="1" applyFill="1" applyBorder="1" applyAlignment="1">
      <alignment horizontal="center" vertical="center" wrapText="1"/>
    </xf>
    <xf numFmtId="174" fontId="12" fillId="0" borderId="51" xfId="25" applyNumberFormat="1" applyFont="1" applyFill="1" applyBorder="1" applyAlignment="1">
      <alignment horizontal="center" vertical="center" wrapText="1"/>
    </xf>
    <xf numFmtId="0" fontId="12" fillId="0" borderId="51" xfId="27" applyFont="1" applyFill="1" applyBorder="1" applyAlignment="1">
      <alignment horizontal="center" vertical="center" wrapText="1"/>
    </xf>
    <xf numFmtId="41" fontId="22" fillId="0" borderId="51" xfId="25" applyNumberFormat="1" applyFont="1" applyFill="1" applyBorder="1" applyAlignment="1">
      <alignment vertical="center" wrapText="1"/>
    </xf>
    <xf numFmtId="3" fontId="13" fillId="0" borderId="51" xfId="26" applyNumberFormat="1" applyFont="1" applyFill="1" applyBorder="1" applyAlignment="1">
      <alignment horizontal="right" vertical="center" wrapText="1"/>
    </xf>
    <xf numFmtId="3" fontId="15" fillId="0" borderId="51" xfId="25" applyNumberFormat="1" applyFont="1" applyFill="1" applyBorder="1" applyAlignment="1">
      <alignment horizontal="right" vertical="center"/>
    </xf>
    <xf numFmtId="174" fontId="13" fillId="0" borderId="51" xfId="25" applyNumberFormat="1" applyFont="1" applyFill="1" applyBorder="1" applyAlignment="1">
      <alignment horizontal="right" vertical="center"/>
    </xf>
    <xf numFmtId="3" fontId="13" fillId="0" borderId="51" xfId="0" applyNumberFormat="1" applyFont="1" applyFill="1" applyBorder="1" applyAlignment="1">
      <alignment horizontal="right" vertical="center" wrapText="1"/>
    </xf>
    <xf numFmtId="3" fontId="37" fillId="0" borderId="51" xfId="25" applyNumberFormat="1" applyFont="1" applyFill="1" applyBorder="1" applyAlignment="1">
      <alignment horizontal="right" vertical="center"/>
    </xf>
    <xf numFmtId="3" fontId="13" fillId="0" borderId="51" xfId="1" applyNumberFormat="1" applyFont="1" applyFill="1" applyBorder="1" applyAlignment="1">
      <alignment horizontal="right" vertical="center"/>
    </xf>
    <xf numFmtId="174" fontId="13" fillId="0" borderId="51" xfId="25" applyNumberFormat="1" applyFont="1" applyFill="1" applyBorder="1" applyAlignment="1">
      <alignment horizontal="center" vertical="center" wrapText="1"/>
    </xf>
    <xf numFmtId="174" fontId="3" fillId="0" borderId="51" xfId="25" applyNumberFormat="1" applyFont="1" applyFill="1" applyBorder="1" applyAlignment="1">
      <alignment horizontal="center" vertical="center" wrapText="1"/>
    </xf>
    <xf numFmtId="41" fontId="12" fillId="0" borderId="51" xfId="25" applyNumberFormat="1" applyFont="1" applyFill="1" applyBorder="1" applyAlignment="1">
      <alignment vertical="center" wrapText="1"/>
    </xf>
    <xf numFmtId="41" fontId="3" fillId="0" borderId="51" xfId="25" quotePrefix="1" applyNumberFormat="1" applyFont="1" applyFill="1" applyBorder="1" applyAlignment="1">
      <alignment horizontal="center" vertical="center" wrapText="1"/>
    </xf>
    <xf numFmtId="3" fontId="12" fillId="0" borderId="51" xfId="25" quotePrefix="1" applyNumberFormat="1" applyFont="1" applyFill="1" applyBorder="1" applyAlignment="1">
      <alignment horizontal="right" vertical="center" wrapText="1"/>
    </xf>
    <xf numFmtId="3" fontId="250" fillId="0" borderId="51" xfId="25" applyNumberFormat="1" applyFont="1" applyFill="1" applyBorder="1" applyAlignment="1">
      <alignment horizontal="right" vertical="center"/>
    </xf>
    <xf numFmtId="3" fontId="10" fillId="0" borderId="56" xfId="25" applyNumberFormat="1" applyFont="1" applyFill="1" applyBorder="1" applyAlignment="1">
      <alignment vertical="center" wrapText="1"/>
    </xf>
    <xf numFmtId="3" fontId="251" fillId="0" borderId="51" xfId="25" quotePrefix="1" applyNumberFormat="1" applyFont="1" applyFill="1" applyBorder="1" applyAlignment="1">
      <alignment horizontal="center" vertical="center" wrapText="1"/>
    </xf>
    <xf numFmtId="3" fontId="251" fillId="0" borderId="51" xfId="25" quotePrefix="1" applyNumberFormat="1" applyFont="1" applyFill="1" applyBorder="1" applyAlignment="1">
      <alignment horizontal="left" vertical="center" wrapText="1"/>
    </xf>
    <xf numFmtId="1" fontId="251" fillId="0" borderId="51" xfId="25" applyNumberFormat="1" applyFont="1" applyFill="1" applyBorder="1" applyAlignment="1">
      <alignment horizontal="center" vertical="center"/>
    </xf>
    <xf numFmtId="1" fontId="251" fillId="0" borderId="51" xfId="25" applyNumberFormat="1" applyFont="1" applyFill="1" applyBorder="1" applyAlignment="1">
      <alignment horizontal="left" vertical="center" wrapText="1"/>
    </xf>
    <xf numFmtId="1" fontId="251" fillId="0" borderId="51" xfId="25" applyNumberFormat="1" applyFont="1" applyFill="1" applyBorder="1" applyAlignment="1">
      <alignment horizontal="center" vertical="center" wrapText="1"/>
    </xf>
    <xf numFmtId="3" fontId="252" fillId="0" borderId="51" xfId="25" quotePrefix="1" applyNumberFormat="1" applyFont="1" applyFill="1" applyBorder="1" applyAlignment="1">
      <alignment horizontal="center" vertical="center" wrapText="1"/>
    </xf>
    <xf numFmtId="1" fontId="252" fillId="0" borderId="51" xfId="25" applyNumberFormat="1" applyFont="1" applyFill="1" applyBorder="1" applyAlignment="1">
      <alignment horizontal="center" vertical="center" wrapText="1"/>
    </xf>
    <xf numFmtId="3" fontId="252" fillId="0" borderId="51" xfId="25" applyNumberFormat="1" applyFont="1" applyFill="1" applyBorder="1" applyAlignment="1">
      <alignment horizontal="right" vertical="center"/>
    </xf>
    <xf numFmtId="1" fontId="252" fillId="0" borderId="51" xfId="25" applyNumberFormat="1" applyFont="1" applyFill="1" applyBorder="1" applyAlignment="1">
      <alignment vertical="center"/>
    </xf>
    <xf numFmtId="3" fontId="13" fillId="0" borderId="51" xfId="26" applyNumberFormat="1" applyFont="1" applyFill="1" applyBorder="1" applyAlignment="1">
      <alignment horizontal="center" vertical="center" wrapText="1"/>
    </xf>
    <xf numFmtId="3" fontId="13" fillId="0" borderId="51" xfId="25" applyNumberFormat="1" applyFont="1" applyFill="1" applyBorder="1" applyAlignment="1">
      <alignment horizontal="center" vertical="center" wrapText="1"/>
    </xf>
    <xf numFmtId="3" fontId="3" fillId="0" borderId="51" xfId="25" applyNumberFormat="1" applyFont="1" applyFill="1" applyBorder="1" applyAlignment="1">
      <alignment horizontal="center" vertical="center" wrapText="1"/>
    </xf>
    <xf numFmtId="1" fontId="12" fillId="0" borderId="51" xfId="25" applyNumberFormat="1" applyFont="1" applyFill="1" applyBorder="1" applyAlignment="1">
      <alignment horizontal="center" vertical="center" wrapText="1"/>
    </xf>
    <xf numFmtId="3" fontId="12" fillId="0" borderId="1" xfId="25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 wrapText="1"/>
    </xf>
    <xf numFmtId="3" fontId="3" fillId="0" borderId="51" xfId="10" applyNumberFormat="1" applyFont="1" applyFill="1" applyBorder="1" applyAlignment="1">
      <alignment horizontal="center" vertical="center" wrapText="1"/>
    </xf>
    <xf numFmtId="182" fontId="13" fillId="0" borderId="1" xfId="25" applyNumberFormat="1" applyFont="1" applyFill="1" applyBorder="1" applyAlignment="1">
      <alignment vertical="center"/>
    </xf>
    <xf numFmtId="3" fontId="3" fillId="0" borderId="51" xfId="26" applyNumberFormat="1" applyFont="1" applyFill="1" applyBorder="1" applyAlignment="1">
      <alignment horizontal="center" vertical="center" wrapText="1"/>
    </xf>
    <xf numFmtId="0" fontId="12" fillId="0" borderId="1" xfId="30" applyFont="1" applyFill="1" applyBorder="1" applyAlignment="1">
      <alignment vertical="center" wrapText="1"/>
    </xf>
    <xf numFmtId="0" fontId="12" fillId="0" borderId="1" xfId="27" applyFont="1" applyFill="1" applyBorder="1" applyAlignment="1">
      <alignment vertical="center" wrapText="1"/>
    </xf>
    <xf numFmtId="3" fontId="13" fillId="0" borderId="51" xfId="25" applyNumberFormat="1" applyFont="1" applyFill="1" applyBorder="1" applyAlignment="1">
      <alignment horizontal="right" vertical="center" wrapText="1"/>
    </xf>
    <xf numFmtId="3" fontId="12" fillId="0" borderId="1" xfId="27" applyNumberFormat="1" applyFont="1" applyFill="1" applyBorder="1" applyAlignment="1">
      <alignment horizontal="center" vertical="center" wrapText="1"/>
    </xf>
    <xf numFmtId="1" fontId="12" fillId="0" borderId="51" xfId="25" applyNumberFormat="1" applyFont="1" applyFill="1" applyBorder="1" applyAlignment="1">
      <alignment vertical="center" wrapText="1"/>
    </xf>
    <xf numFmtId="3" fontId="12" fillId="0" borderId="51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3" fontId="13" fillId="0" borderId="51" xfId="1813" applyNumberFormat="1" applyFont="1" applyFill="1" applyBorder="1" applyAlignment="1">
      <alignment horizontal="right" vertical="center"/>
    </xf>
    <xf numFmtId="3" fontId="253" fillId="0" borderId="1" xfId="25" applyNumberFormat="1" applyFont="1" applyFill="1" applyBorder="1" applyAlignment="1">
      <alignment horizontal="right" vertical="center"/>
    </xf>
    <xf numFmtId="1" fontId="12" fillId="0" borderId="51" xfId="25" applyNumberFormat="1" applyFont="1" applyFill="1" applyBorder="1" applyAlignment="1">
      <alignment horizontal="center" vertical="center" wrapText="1"/>
    </xf>
    <xf numFmtId="3" fontId="12" fillId="0" borderId="51" xfId="25" applyNumberFormat="1" applyFont="1" applyFill="1" applyBorder="1" applyAlignment="1">
      <alignment horizontal="center" vertical="center" wrapText="1"/>
    </xf>
    <xf numFmtId="3" fontId="12" fillId="0" borderId="1" xfId="25" applyNumberFormat="1" applyFont="1" applyFill="1" applyBorder="1" applyAlignment="1">
      <alignment horizontal="center" vertical="center" wrapText="1"/>
    </xf>
    <xf numFmtId="3" fontId="36" fillId="0" borderId="1" xfId="25" applyNumberFormat="1" applyFont="1" applyFill="1" applyBorder="1" applyAlignment="1">
      <alignment horizontal="center" vertical="center" wrapText="1"/>
    </xf>
    <xf numFmtId="1" fontId="12" fillId="0" borderId="52" xfId="25" applyNumberFormat="1" applyFont="1" applyFill="1" applyBorder="1" applyAlignment="1">
      <alignment horizontal="center" vertical="center" wrapText="1"/>
    </xf>
    <xf numFmtId="1" fontId="12" fillId="0" borderId="53" xfId="25" applyNumberFormat="1" applyFont="1" applyFill="1" applyBorder="1" applyAlignment="1">
      <alignment horizontal="center" vertical="center" wrapText="1"/>
    </xf>
    <xf numFmtId="1" fontId="12" fillId="0" borderId="54" xfId="25" applyNumberFormat="1" applyFont="1" applyFill="1" applyBorder="1" applyAlignment="1">
      <alignment horizontal="center" vertical="center" wrapText="1"/>
    </xf>
    <xf numFmtId="1" fontId="12" fillId="0" borderId="9" xfId="25" applyNumberFormat="1" applyFont="1" applyFill="1" applyBorder="1" applyAlignment="1">
      <alignment horizontal="center" vertical="center" wrapText="1"/>
    </xf>
    <xf numFmtId="1" fontId="12" fillId="0" borderId="2" xfId="25" applyNumberFormat="1" applyFont="1" applyFill="1" applyBorder="1" applyAlignment="1">
      <alignment horizontal="center" vertical="center" wrapText="1"/>
    </xf>
    <xf numFmtId="1" fontId="12" fillId="0" borderId="10" xfId="25" applyNumberFormat="1" applyFont="1" applyFill="1" applyBorder="1" applyAlignment="1">
      <alignment horizontal="center" vertical="center" wrapText="1"/>
    </xf>
    <xf numFmtId="3" fontId="12" fillId="0" borderId="55" xfId="25" applyNumberFormat="1" applyFont="1" applyFill="1" applyBorder="1" applyAlignment="1">
      <alignment horizontal="center" vertical="center" wrapText="1"/>
    </xf>
    <xf numFmtId="3" fontId="12" fillId="0" borderId="4" xfId="25" applyNumberFormat="1" applyFont="1" applyFill="1" applyBorder="1" applyAlignment="1">
      <alignment horizontal="center" vertical="center" wrapText="1"/>
    </xf>
    <xf numFmtId="3" fontId="12" fillId="0" borderId="5" xfId="25" applyNumberFormat="1" applyFont="1" applyFill="1" applyBorder="1" applyAlignment="1">
      <alignment horizontal="center" vertical="center" wrapText="1"/>
    </xf>
    <xf numFmtId="3" fontId="12" fillId="0" borderId="6" xfId="25" applyNumberFormat="1" applyFont="1" applyFill="1" applyBorder="1" applyAlignment="1">
      <alignment horizontal="center" vertical="center" wrapText="1"/>
    </xf>
    <xf numFmtId="3" fontId="12" fillId="0" borderId="7" xfId="25" applyNumberFormat="1" applyFont="1" applyFill="1" applyBorder="1" applyAlignment="1">
      <alignment horizontal="center" vertical="center" wrapText="1"/>
    </xf>
    <xf numFmtId="3" fontId="12" fillId="0" borderId="8" xfId="25" applyNumberFormat="1" applyFont="1" applyFill="1" applyBorder="1" applyAlignment="1">
      <alignment horizontal="center" vertical="center" wrapText="1"/>
    </xf>
    <xf numFmtId="3" fontId="12" fillId="0" borderId="9" xfId="25" applyNumberFormat="1" applyFont="1" applyFill="1" applyBorder="1" applyAlignment="1">
      <alignment horizontal="center" vertical="center" wrapText="1"/>
    </xf>
    <xf numFmtId="3" fontId="12" fillId="0" borderId="2" xfId="25" applyNumberFormat="1" applyFont="1" applyFill="1" applyBorder="1" applyAlignment="1">
      <alignment horizontal="center" vertical="center" wrapText="1"/>
    </xf>
    <xf numFmtId="3" fontId="12" fillId="0" borderId="10" xfId="25" applyNumberFormat="1" applyFont="1" applyFill="1" applyBorder="1" applyAlignment="1">
      <alignment horizontal="center" vertical="center" wrapText="1"/>
    </xf>
    <xf numFmtId="1" fontId="12" fillId="0" borderId="55" xfId="25" applyNumberFormat="1" applyFont="1" applyFill="1" applyBorder="1" applyAlignment="1">
      <alignment horizontal="center" vertical="center" wrapText="1"/>
    </xf>
    <xf numFmtId="1" fontId="12" fillId="0" borderId="4" xfId="25" applyNumberFormat="1" applyFont="1" applyFill="1" applyBorder="1" applyAlignment="1">
      <alignment horizontal="center" vertical="center" wrapText="1"/>
    </xf>
    <xf numFmtId="1" fontId="12" fillId="0" borderId="5" xfId="25" applyNumberFormat="1" applyFont="1" applyFill="1" applyBorder="1" applyAlignment="1">
      <alignment horizontal="center" vertical="center" wrapText="1"/>
    </xf>
    <xf numFmtId="1" fontId="248" fillId="0" borderId="0" xfId="25" applyNumberFormat="1" applyFont="1" applyFill="1" applyAlignment="1">
      <alignment horizontal="center" vertical="center" wrapText="1"/>
    </xf>
    <xf numFmtId="1" fontId="249" fillId="0" borderId="2" xfId="25" applyNumberFormat="1" applyFont="1" applyFill="1" applyBorder="1" applyAlignment="1">
      <alignment horizontal="right" vertical="center"/>
    </xf>
  </cellXfs>
  <cellStyles count="4567">
    <cellStyle name="_x0001_" xfId="159"/>
    <cellStyle name="          _x000a__x000a_shell=progman.exe_x000a__x000a_m" xfId="160"/>
    <cellStyle name="          _x000d__x000a_shell=progman.exe_x000d__x000a_m" xfId="34"/>
    <cellStyle name="          _x005f_x000d__x005f_x000a_shell=progman.exe_x005f_x000d__x005f_x000a_m" xfId="161"/>
    <cellStyle name="_x000d__x000a_JournalTemplate=C:\COMFO\CTALK\JOURSTD.TPL_x000d__x000a_LbStateAddress=3 3 0 251 1 89 2 311_x000d__x000a_LbStateJou" xfId="162"/>
    <cellStyle name="#,##0" xfId="35"/>
    <cellStyle name="#,##0 2" xfId="163"/>
    <cellStyle name="." xfId="164"/>
    <cellStyle name=". 2" xfId="165"/>
    <cellStyle name=". 3" xfId="166"/>
    <cellStyle name=". 3 2" xfId="167"/>
    <cellStyle name=".d©y" xfId="168"/>
    <cellStyle name="??" xfId="36"/>
    <cellStyle name="?? [0.00]_ Att. 1- Cover" xfId="169"/>
    <cellStyle name="?? [0]" xfId="37"/>
    <cellStyle name="?? [0] 2" xfId="170"/>
    <cellStyle name="?? 2" xfId="171"/>
    <cellStyle name="?? 3" xfId="172"/>
    <cellStyle name="?? 4" xfId="173"/>
    <cellStyle name="?? 5" xfId="174"/>
    <cellStyle name="?? 6" xfId="175"/>
    <cellStyle name="?? 7" xfId="176"/>
    <cellStyle name="?_x001d_??%U©÷u&amp;H©÷9_x0008_? s_x000a__x0007__x0001__x0001_" xfId="38"/>
    <cellStyle name="?_x001d_??%U©÷u&amp;H©÷9_x0008_? s_x000a__x0007__x0001__x0001_ 10" xfId="177"/>
    <cellStyle name="?_x001d_??%U©÷u&amp;H©÷9_x0008_? s_x000a__x0007__x0001__x0001_ 11" xfId="178"/>
    <cellStyle name="?_x001d_??%U©÷u&amp;H©÷9_x0008_? s_x000a__x0007__x0001__x0001_ 12" xfId="179"/>
    <cellStyle name="?_x001d_??%U©÷u&amp;H©÷9_x0008_? s_x000a__x0007__x0001__x0001_ 13" xfId="180"/>
    <cellStyle name="?_x001d_??%U©÷u&amp;H©÷9_x0008_? s_x000a__x0007__x0001__x0001_ 14" xfId="181"/>
    <cellStyle name="?_x001d_??%U©÷u&amp;H©÷9_x0008_? s_x000a__x0007__x0001__x0001_ 15" xfId="182"/>
    <cellStyle name="?_x001d_??%U©÷u&amp;H©÷9_x0008_? s_x000a__x0007__x0001__x0001_ 2" xfId="183"/>
    <cellStyle name="?_x001d_??%U©÷u&amp;H©÷9_x0008_? s_x000a__x0007__x0001__x0001_ 3" xfId="184"/>
    <cellStyle name="?_x001d_??%U©÷u&amp;H©÷9_x0008_? s_x000a__x0007__x0001__x0001_ 4" xfId="185"/>
    <cellStyle name="?_x001d_??%U©÷u&amp;H©÷9_x0008_? s_x000a__x0007__x0001__x0001_ 5" xfId="186"/>
    <cellStyle name="?_x001d_??%U©÷u&amp;H©÷9_x0008_? s_x000a__x0007__x0001__x0001_ 6" xfId="187"/>
    <cellStyle name="?_x001d_??%U©÷u&amp;H©÷9_x0008_? s_x000a__x0007__x0001__x0001_ 7" xfId="188"/>
    <cellStyle name="?_x001d_??%U©÷u&amp;H©÷9_x0008_? s_x000a__x0007__x0001__x0001_ 8" xfId="189"/>
    <cellStyle name="?_x001d_??%U©÷u&amp;H©÷9_x0008_? s_x000a__x0007__x0001__x0001_ 9" xfId="190"/>
    <cellStyle name="?_x001d_??%U©÷u&amp;H©÷9_x0008_?_x0009_s_x000a__x0007__x0001__x0001_" xfId="191"/>
    <cellStyle name="???? [0.00]_      " xfId="192"/>
    <cellStyle name="??????" xfId="193"/>
    <cellStyle name="????_      " xfId="194"/>
    <cellStyle name="???[0]_?? DI" xfId="39"/>
    <cellStyle name="???_?? DI" xfId="40"/>
    <cellStyle name="??[0]_BRE" xfId="195"/>
    <cellStyle name="??_      " xfId="196"/>
    <cellStyle name="??A? [0]_laroux_1_¢¬???¢â? " xfId="197"/>
    <cellStyle name="??A?_laroux_1_¢¬???¢â? " xfId="198"/>
    <cellStyle name="?_x005f_x001d_??%U©÷u&amp;H©÷9_x005f_x0008_? s_x005f_x000a__x005f_x0007__x005f_x0001__x005f_x0001_" xfId="199"/>
    <cellStyle name="?_x005f_x001d_??%U©÷u&amp;H©÷9_x005f_x0008_?_x005f_x0009_s_x005f_x000a__x005f_x0007__x005f_x0001__x005f_x0001_" xfId="200"/>
    <cellStyle name="?_x005f_x005f_x005f_x001d_??%U©÷u&amp;H©÷9_x005f_x005f_x005f_x0008_? s_x005f_x005f_x005f_x000a__x005f_x005f_x005f_x0007__x005f_x005f_x005f_x0001__x005f_x005f_x005f_x0001_" xfId="201"/>
    <cellStyle name="?¡±¢¥?_?¨ù??¢´¢¥_¢¬???¢â? " xfId="41"/>
    <cellStyle name="?ðÇ%U?&amp;H?_x0008_?s_x000a__x0007__x0001__x0001_" xfId="42"/>
    <cellStyle name="?ðÇ%U?&amp;H?_x0008_?s_x000a__x0007__x0001__x0001_ 10" xfId="202"/>
    <cellStyle name="?ðÇ%U?&amp;H?_x0008_?s_x000a__x0007__x0001__x0001_ 11" xfId="203"/>
    <cellStyle name="?ðÇ%U?&amp;H?_x0008_?s_x000a__x0007__x0001__x0001_ 12" xfId="204"/>
    <cellStyle name="?ðÇ%U?&amp;H?_x0008_?s_x000a__x0007__x0001__x0001_ 13" xfId="205"/>
    <cellStyle name="?ðÇ%U?&amp;H?_x0008_?s_x000a__x0007__x0001__x0001_ 14" xfId="206"/>
    <cellStyle name="?ðÇ%U?&amp;H?_x0008_?s_x000a__x0007__x0001__x0001_ 15" xfId="207"/>
    <cellStyle name="?ðÇ%U?&amp;H?_x0008_?s_x000a__x0007__x0001__x0001_ 2" xfId="208"/>
    <cellStyle name="?ðÇ%U?&amp;H?_x0008_?s_x000a__x0007__x0001__x0001_ 3" xfId="209"/>
    <cellStyle name="?ðÇ%U?&amp;H?_x0008_?s_x000a__x0007__x0001__x0001_ 4" xfId="210"/>
    <cellStyle name="?ðÇ%U?&amp;H?_x0008_?s_x000a__x0007__x0001__x0001_ 5" xfId="211"/>
    <cellStyle name="?ðÇ%U?&amp;H?_x0008_?s_x000a__x0007__x0001__x0001_ 6" xfId="212"/>
    <cellStyle name="?ðÇ%U?&amp;H?_x0008_?s_x000a__x0007__x0001__x0001_ 7" xfId="213"/>
    <cellStyle name="?ðÇ%U?&amp;H?_x0008_?s_x000a__x0007__x0001__x0001_ 8" xfId="214"/>
    <cellStyle name="?ðÇ%U?&amp;H?_x0008_?s_x000a__x0007__x0001__x0001_ 9" xfId="215"/>
    <cellStyle name="?ðÇ%U?&amp;H?_x005f_x0008_?s_x005f_x000a__x005f_x0007__x005f_x0001__x005f_x0001_" xfId="216"/>
    <cellStyle name="@ET_Style?.font5" xfId="217"/>
    <cellStyle name="[0]_Chi phÝ kh¸c_V" xfId="218"/>
    <cellStyle name="_!1 1 bao cao giao KH ve HTCMT vung TNB   12-12-2011" xfId="219"/>
    <cellStyle name="_x0001__!1 1 bao cao giao KH ve HTCMT vung TNB   12-12-2011" xfId="220"/>
    <cellStyle name="_1 TONG HOP - CA NA" xfId="221"/>
    <cellStyle name="_123_DONG_THANH_Moi" xfId="222"/>
    <cellStyle name="_123_DONG_THANH_Moi_!1 1 bao cao giao KH ve HTCMT vung TNB   12-12-2011" xfId="223"/>
    <cellStyle name="_123_DONG_THANH_Moi_KH TPCP vung TNB (03-1-2012)" xfId="224"/>
    <cellStyle name="_Bang Chi tieu (2)" xfId="225"/>
    <cellStyle name="_BAO GIA NGAY 24-10-08 (co dam)" xfId="226"/>
    <cellStyle name="_BC  NAM 2007" xfId="227"/>
    <cellStyle name="_BC CV 6403 BKHĐT" xfId="228"/>
    <cellStyle name="_BC thuc hien KH 2009" xfId="229"/>
    <cellStyle name="_BC thuc hien KH 2009_15_10_2013 BC nhu cau von doi ung ODA (2014-2016) ngay 15102013 Sua" xfId="230"/>
    <cellStyle name="_BC thuc hien KH 2009_BC nhu cau von doi ung ODA nganh NN (BKH)" xfId="231"/>
    <cellStyle name="_BC thuc hien KH 2009_BC nhu cau von doi ung ODA nganh NN (BKH)_05-12  KH trung han 2016-2020 - Liem Thinh edited" xfId="232"/>
    <cellStyle name="_BC thuc hien KH 2009_BC nhu cau von doi ung ODA nganh NN (BKH)_Copy of 05-12  KH trung han 2016-2020 - Liem Thinh edited (1)" xfId="233"/>
    <cellStyle name="_BC thuc hien KH 2009_BC Tai co cau (bieu TH)" xfId="234"/>
    <cellStyle name="_BC thuc hien KH 2009_BC Tai co cau (bieu TH)_05-12  KH trung han 2016-2020 - Liem Thinh edited" xfId="235"/>
    <cellStyle name="_BC thuc hien KH 2009_BC Tai co cau (bieu TH)_Copy of 05-12  KH trung han 2016-2020 - Liem Thinh edited (1)" xfId="236"/>
    <cellStyle name="_BC thuc hien KH 2009_DK 2014-2015 final" xfId="237"/>
    <cellStyle name="_BC thuc hien KH 2009_DK 2014-2015 final_05-12  KH trung han 2016-2020 - Liem Thinh edited" xfId="238"/>
    <cellStyle name="_BC thuc hien KH 2009_DK 2014-2015 final_Copy of 05-12  KH trung han 2016-2020 - Liem Thinh edited (1)" xfId="239"/>
    <cellStyle name="_BC thuc hien KH 2009_DK 2014-2015 new" xfId="240"/>
    <cellStyle name="_BC thuc hien KH 2009_DK 2014-2015 new_05-12  KH trung han 2016-2020 - Liem Thinh edited" xfId="241"/>
    <cellStyle name="_BC thuc hien KH 2009_DK 2014-2015 new_Copy of 05-12  KH trung han 2016-2020 - Liem Thinh edited (1)" xfId="242"/>
    <cellStyle name="_BC thuc hien KH 2009_DK KH CBDT 2014 11-11-2013" xfId="243"/>
    <cellStyle name="_BC thuc hien KH 2009_DK KH CBDT 2014 11-11-2013(1)" xfId="244"/>
    <cellStyle name="_BC thuc hien KH 2009_DK KH CBDT 2014 11-11-2013(1)_05-12  KH trung han 2016-2020 - Liem Thinh edited" xfId="245"/>
    <cellStyle name="_BC thuc hien KH 2009_DK KH CBDT 2014 11-11-2013(1)_Copy of 05-12  KH trung han 2016-2020 - Liem Thinh edited (1)" xfId="246"/>
    <cellStyle name="_BC thuc hien KH 2009_DK KH CBDT 2014 11-11-2013_05-12  KH trung han 2016-2020 - Liem Thinh edited" xfId="247"/>
    <cellStyle name="_BC thuc hien KH 2009_DK KH CBDT 2014 11-11-2013_Copy of 05-12  KH trung han 2016-2020 - Liem Thinh edited (1)" xfId="248"/>
    <cellStyle name="_BC thuc hien KH 2009_KH 2011-2015" xfId="249"/>
    <cellStyle name="_BC thuc hien KH 2009_tai co cau dau tu (tong hop)1" xfId="250"/>
    <cellStyle name="_BEN TRE" xfId="251"/>
    <cellStyle name="_Bieu mau cong trinh khoi cong moi 3-4" xfId="252"/>
    <cellStyle name="_Bieu Tay Nam Bo 25-11" xfId="253"/>
    <cellStyle name="_Bieu3ODA" xfId="254"/>
    <cellStyle name="_Bieu3ODA_1" xfId="255"/>
    <cellStyle name="_Bieu4HTMT" xfId="256"/>
    <cellStyle name="_Bieu4HTMT_!1 1 bao cao giao KH ve HTCMT vung TNB   12-12-2011" xfId="257"/>
    <cellStyle name="_Bieu4HTMT_KH TPCP vung TNB (03-1-2012)" xfId="258"/>
    <cellStyle name="_Book1" xfId="259"/>
    <cellStyle name="_Book1 2" xfId="260"/>
    <cellStyle name="_Book1_!1 1 bao cao giao KH ve HTCMT vung TNB   12-12-2011" xfId="261"/>
    <cellStyle name="_Book1_1" xfId="262"/>
    <cellStyle name="_Book1_2" xfId="263"/>
    <cellStyle name="_Book1_BC-QT-WB-dthao" xfId="264"/>
    <cellStyle name="_Book1_BC-QT-WB-dthao_05-12  KH trung han 2016-2020 - Liem Thinh edited" xfId="265"/>
    <cellStyle name="_Book1_BC-QT-WB-dthao_Copy of 05-12  KH trung han 2016-2020 - Liem Thinh edited (1)" xfId="266"/>
    <cellStyle name="_Book1_BC-QT-WB-dthao_KH TPCP 2016-2020 (tong hop)" xfId="267"/>
    <cellStyle name="_Book1_Bieu3ODA" xfId="268"/>
    <cellStyle name="_Book1_Bieu4HTMT" xfId="269"/>
    <cellStyle name="_Book1_Bieu4HTMT_!1 1 bao cao giao KH ve HTCMT vung TNB   12-12-2011" xfId="270"/>
    <cellStyle name="_Book1_Bieu4HTMT_KH TPCP vung TNB (03-1-2012)" xfId="271"/>
    <cellStyle name="_Book1_bo sung von KCH nam 2010 va Du an tre kho khan" xfId="272"/>
    <cellStyle name="_Book1_bo sung von KCH nam 2010 va Du an tre kho khan_!1 1 bao cao giao KH ve HTCMT vung TNB   12-12-2011" xfId="273"/>
    <cellStyle name="_Book1_bo sung von KCH nam 2010 va Du an tre kho khan_KH TPCP vung TNB (03-1-2012)" xfId="274"/>
    <cellStyle name="_Book1_cong hang rao" xfId="275"/>
    <cellStyle name="_Book1_cong hang rao_!1 1 bao cao giao KH ve HTCMT vung TNB   12-12-2011" xfId="276"/>
    <cellStyle name="_Book1_cong hang rao_KH TPCP vung TNB (03-1-2012)" xfId="277"/>
    <cellStyle name="_Book1_danh muc chuan bi dau tu 2011 ngay 07-6-2011" xfId="278"/>
    <cellStyle name="_Book1_danh muc chuan bi dau tu 2011 ngay 07-6-2011_!1 1 bao cao giao KH ve HTCMT vung TNB   12-12-2011" xfId="279"/>
    <cellStyle name="_Book1_danh muc chuan bi dau tu 2011 ngay 07-6-2011_KH TPCP vung TNB (03-1-2012)" xfId="280"/>
    <cellStyle name="_Book1_Danh muc pbo nguon von XSKT, XDCB nam 2009 chuyen qua nam 2010" xfId="281"/>
    <cellStyle name="_Book1_Danh muc pbo nguon von XSKT, XDCB nam 2009 chuyen qua nam 2010_!1 1 bao cao giao KH ve HTCMT vung TNB   12-12-2011" xfId="282"/>
    <cellStyle name="_Book1_Danh muc pbo nguon von XSKT, XDCB nam 2009 chuyen qua nam 2010_KH TPCP vung TNB (03-1-2012)" xfId="283"/>
    <cellStyle name="_Book1_dieu chinh KH 2011 ngay 26-5-2011111" xfId="284"/>
    <cellStyle name="_Book1_dieu chinh KH 2011 ngay 26-5-2011111_!1 1 bao cao giao KH ve HTCMT vung TNB   12-12-2011" xfId="285"/>
    <cellStyle name="_Book1_dieu chinh KH 2011 ngay 26-5-2011111_KH TPCP vung TNB (03-1-2012)" xfId="286"/>
    <cellStyle name="_Book1_DS KCH PHAN BO VON NSDP NAM 2010" xfId="287"/>
    <cellStyle name="_Book1_DS KCH PHAN BO VON NSDP NAM 2010_!1 1 bao cao giao KH ve HTCMT vung TNB   12-12-2011" xfId="288"/>
    <cellStyle name="_Book1_DS KCH PHAN BO VON NSDP NAM 2010_KH TPCP vung TNB (03-1-2012)" xfId="289"/>
    <cellStyle name="_Book1_giao KH 2011 ngay 10-12-2010" xfId="290"/>
    <cellStyle name="_Book1_giao KH 2011 ngay 10-12-2010_!1 1 bao cao giao KH ve HTCMT vung TNB   12-12-2011" xfId="291"/>
    <cellStyle name="_Book1_giao KH 2011 ngay 10-12-2010_KH TPCP vung TNB (03-1-2012)" xfId="292"/>
    <cellStyle name="_Book1_IN" xfId="293"/>
    <cellStyle name="_Book1_Kh ql62 (2010) 11-09" xfId="294"/>
    <cellStyle name="_Book1_KH TPCP vung TNB (03-1-2012)" xfId="295"/>
    <cellStyle name="_Book1_Khung 2012" xfId="296"/>
    <cellStyle name="_Book1_kien giang 2" xfId="297"/>
    <cellStyle name="_Book1_phu luc tong ket tinh hinh TH giai doan 03-10 (ngay 30)" xfId="298"/>
    <cellStyle name="_Book1_phu luc tong ket tinh hinh TH giai doan 03-10 (ngay 30)_!1 1 bao cao giao KH ve HTCMT vung TNB   12-12-2011" xfId="299"/>
    <cellStyle name="_Book1_phu luc tong ket tinh hinh TH giai doan 03-10 (ngay 30)_KH TPCP vung TNB (03-1-2012)" xfId="300"/>
    <cellStyle name="_C.cong+B.luong-Sanluong" xfId="301"/>
    <cellStyle name="_cong hang rao" xfId="302"/>
    <cellStyle name="_dien chieu sang" xfId="303"/>
    <cellStyle name="_DK KH 2009" xfId="304"/>
    <cellStyle name="_DK KH 2009_15_10_2013 BC nhu cau von doi ung ODA (2014-2016) ngay 15102013 Sua" xfId="305"/>
    <cellStyle name="_DK KH 2009_BC nhu cau von doi ung ODA nganh NN (BKH)" xfId="306"/>
    <cellStyle name="_DK KH 2009_BC nhu cau von doi ung ODA nganh NN (BKH)_05-12  KH trung han 2016-2020 - Liem Thinh edited" xfId="307"/>
    <cellStyle name="_DK KH 2009_BC nhu cau von doi ung ODA nganh NN (BKH)_Copy of 05-12  KH trung han 2016-2020 - Liem Thinh edited (1)" xfId="308"/>
    <cellStyle name="_DK KH 2009_BC Tai co cau (bieu TH)" xfId="309"/>
    <cellStyle name="_DK KH 2009_BC Tai co cau (bieu TH)_05-12  KH trung han 2016-2020 - Liem Thinh edited" xfId="310"/>
    <cellStyle name="_DK KH 2009_BC Tai co cau (bieu TH)_Copy of 05-12  KH trung han 2016-2020 - Liem Thinh edited (1)" xfId="311"/>
    <cellStyle name="_DK KH 2009_DK 2014-2015 final" xfId="312"/>
    <cellStyle name="_DK KH 2009_DK 2014-2015 final_05-12  KH trung han 2016-2020 - Liem Thinh edited" xfId="313"/>
    <cellStyle name="_DK KH 2009_DK 2014-2015 final_Copy of 05-12  KH trung han 2016-2020 - Liem Thinh edited (1)" xfId="314"/>
    <cellStyle name="_DK KH 2009_DK 2014-2015 new" xfId="315"/>
    <cellStyle name="_DK KH 2009_DK 2014-2015 new_05-12  KH trung han 2016-2020 - Liem Thinh edited" xfId="316"/>
    <cellStyle name="_DK KH 2009_DK 2014-2015 new_Copy of 05-12  KH trung han 2016-2020 - Liem Thinh edited (1)" xfId="317"/>
    <cellStyle name="_DK KH 2009_DK KH CBDT 2014 11-11-2013" xfId="318"/>
    <cellStyle name="_DK KH 2009_DK KH CBDT 2014 11-11-2013(1)" xfId="319"/>
    <cellStyle name="_DK KH 2009_DK KH CBDT 2014 11-11-2013(1)_05-12  KH trung han 2016-2020 - Liem Thinh edited" xfId="320"/>
    <cellStyle name="_DK KH 2009_DK KH CBDT 2014 11-11-2013(1)_Copy of 05-12  KH trung han 2016-2020 - Liem Thinh edited (1)" xfId="321"/>
    <cellStyle name="_DK KH 2009_DK KH CBDT 2014 11-11-2013_05-12  KH trung han 2016-2020 - Liem Thinh edited" xfId="322"/>
    <cellStyle name="_DK KH 2009_DK KH CBDT 2014 11-11-2013_Copy of 05-12  KH trung han 2016-2020 - Liem Thinh edited (1)" xfId="323"/>
    <cellStyle name="_DK KH 2009_KH 2011-2015" xfId="324"/>
    <cellStyle name="_DK KH 2009_tai co cau dau tu (tong hop)1" xfId="325"/>
    <cellStyle name="_DK KH 2010" xfId="326"/>
    <cellStyle name="_DK KH 2010 (BKH)" xfId="327"/>
    <cellStyle name="_DK KH 2010_15_10_2013 BC nhu cau von doi ung ODA (2014-2016) ngay 15102013 Sua" xfId="328"/>
    <cellStyle name="_DK KH 2010_BC nhu cau von doi ung ODA nganh NN (BKH)" xfId="329"/>
    <cellStyle name="_DK KH 2010_BC nhu cau von doi ung ODA nganh NN (BKH)_05-12  KH trung han 2016-2020 - Liem Thinh edited" xfId="330"/>
    <cellStyle name="_DK KH 2010_BC nhu cau von doi ung ODA nganh NN (BKH)_Copy of 05-12  KH trung han 2016-2020 - Liem Thinh edited (1)" xfId="331"/>
    <cellStyle name="_DK KH 2010_BC Tai co cau (bieu TH)" xfId="332"/>
    <cellStyle name="_DK KH 2010_BC Tai co cau (bieu TH)_05-12  KH trung han 2016-2020 - Liem Thinh edited" xfId="333"/>
    <cellStyle name="_DK KH 2010_BC Tai co cau (bieu TH)_Copy of 05-12  KH trung han 2016-2020 - Liem Thinh edited (1)" xfId="334"/>
    <cellStyle name="_DK KH 2010_DK 2014-2015 final" xfId="335"/>
    <cellStyle name="_DK KH 2010_DK 2014-2015 final_05-12  KH trung han 2016-2020 - Liem Thinh edited" xfId="336"/>
    <cellStyle name="_DK KH 2010_DK 2014-2015 final_Copy of 05-12  KH trung han 2016-2020 - Liem Thinh edited (1)" xfId="337"/>
    <cellStyle name="_DK KH 2010_DK 2014-2015 new" xfId="338"/>
    <cellStyle name="_DK KH 2010_DK 2014-2015 new_05-12  KH trung han 2016-2020 - Liem Thinh edited" xfId="339"/>
    <cellStyle name="_DK KH 2010_DK 2014-2015 new_Copy of 05-12  KH trung han 2016-2020 - Liem Thinh edited (1)" xfId="340"/>
    <cellStyle name="_DK KH 2010_DK KH CBDT 2014 11-11-2013" xfId="341"/>
    <cellStyle name="_DK KH 2010_DK KH CBDT 2014 11-11-2013(1)" xfId="342"/>
    <cellStyle name="_DK KH 2010_DK KH CBDT 2014 11-11-2013(1)_05-12  KH trung han 2016-2020 - Liem Thinh edited" xfId="343"/>
    <cellStyle name="_DK KH 2010_DK KH CBDT 2014 11-11-2013(1)_Copy of 05-12  KH trung han 2016-2020 - Liem Thinh edited (1)" xfId="344"/>
    <cellStyle name="_DK KH 2010_DK KH CBDT 2014 11-11-2013_05-12  KH trung han 2016-2020 - Liem Thinh edited" xfId="345"/>
    <cellStyle name="_DK KH 2010_DK KH CBDT 2014 11-11-2013_Copy of 05-12  KH trung han 2016-2020 - Liem Thinh edited (1)" xfId="346"/>
    <cellStyle name="_DK KH 2010_KH 2011-2015" xfId="347"/>
    <cellStyle name="_DK KH 2010_tai co cau dau tu (tong hop)1" xfId="348"/>
    <cellStyle name="_DK TPCP 2010" xfId="349"/>
    <cellStyle name="_DO-D1500-KHONG CO TRONG DT" xfId="350"/>
    <cellStyle name="_Dong Thap" xfId="351"/>
    <cellStyle name="_Duyet TK thay đôi" xfId="352"/>
    <cellStyle name="_Duyet TK thay đôi_!1 1 bao cao giao KH ve HTCMT vung TNB   12-12-2011" xfId="353"/>
    <cellStyle name="_Duyet TK thay đôi_Bieu4HTMT" xfId="354"/>
    <cellStyle name="_Duyet TK thay đôi_Bieu4HTMT_!1 1 bao cao giao KH ve HTCMT vung TNB   12-12-2011" xfId="355"/>
    <cellStyle name="_Duyet TK thay đôi_Bieu4HTMT_KH TPCP vung TNB (03-1-2012)" xfId="356"/>
    <cellStyle name="_Duyet TK thay đôi_KH TPCP vung TNB (03-1-2012)" xfId="357"/>
    <cellStyle name="_GOITHAUSO2" xfId="358"/>
    <cellStyle name="_GOITHAUSO3" xfId="359"/>
    <cellStyle name="_GOITHAUSO4" xfId="360"/>
    <cellStyle name="_GTGT 2003" xfId="361"/>
    <cellStyle name="_Gui VU KH 5-5-09" xfId="362"/>
    <cellStyle name="_Gui VU KH 5-5-09_05-12  KH trung han 2016-2020 - Liem Thinh edited" xfId="363"/>
    <cellStyle name="_Gui VU KH 5-5-09_Copy of 05-12  KH trung han 2016-2020 - Liem Thinh edited (1)" xfId="364"/>
    <cellStyle name="_Gui VU KH 5-5-09_KH TPCP 2016-2020 (tong hop)" xfId="365"/>
    <cellStyle name="_HaHoa_TDT_DienCSang" xfId="366"/>
    <cellStyle name="_HaHoa19-5-07" xfId="367"/>
    <cellStyle name="_Huong CHI tieu Nhiem vu CTMTQG 2014(1)" xfId="43"/>
    <cellStyle name="_IN" xfId="368"/>
    <cellStyle name="_IN_!1 1 bao cao giao KH ve HTCMT vung TNB   12-12-2011" xfId="369"/>
    <cellStyle name="_IN_KH TPCP vung TNB (03-1-2012)" xfId="370"/>
    <cellStyle name="_KE KHAI THUE GTGT 2004" xfId="371"/>
    <cellStyle name="_KE KHAI THUE GTGT 2004_BCTC2004" xfId="372"/>
    <cellStyle name="_KH 2009" xfId="373"/>
    <cellStyle name="_KH 2009_15_10_2013 BC nhu cau von doi ung ODA (2014-2016) ngay 15102013 Sua" xfId="374"/>
    <cellStyle name="_KH 2009_BC nhu cau von doi ung ODA nganh NN (BKH)" xfId="375"/>
    <cellStyle name="_KH 2009_BC nhu cau von doi ung ODA nganh NN (BKH)_05-12  KH trung han 2016-2020 - Liem Thinh edited" xfId="376"/>
    <cellStyle name="_KH 2009_BC nhu cau von doi ung ODA nganh NN (BKH)_Copy of 05-12  KH trung han 2016-2020 - Liem Thinh edited (1)" xfId="377"/>
    <cellStyle name="_KH 2009_BC Tai co cau (bieu TH)" xfId="378"/>
    <cellStyle name="_KH 2009_BC Tai co cau (bieu TH)_05-12  KH trung han 2016-2020 - Liem Thinh edited" xfId="379"/>
    <cellStyle name="_KH 2009_BC Tai co cau (bieu TH)_Copy of 05-12  KH trung han 2016-2020 - Liem Thinh edited (1)" xfId="380"/>
    <cellStyle name="_KH 2009_DK 2014-2015 final" xfId="381"/>
    <cellStyle name="_KH 2009_DK 2014-2015 final_05-12  KH trung han 2016-2020 - Liem Thinh edited" xfId="382"/>
    <cellStyle name="_KH 2009_DK 2014-2015 final_Copy of 05-12  KH trung han 2016-2020 - Liem Thinh edited (1)" xfId="383"/>
    <cellStyle name="_KH 2009_DK 2014-2015 new" xfId="384"/>
    <cellStyle name="_KH 2009_DK 2014-2015 new_05-12  KH trung han 2016-2020 - Liem Thinh edited" xfId="385"/>
    <cellStyle name="_KH 2009_DK 2014-2015 new_Copy of 05-12  KH trung han 2016-2020 - Liem Thinh edited (1)" xfId="386"/>
    <cellStyle name="_KH 2009_DK KH CBDT 2014 11-11-2013" xfId="387"/>
    <cellStyle name="_KH 2009_DK KH CBDT 2014 11-11-2013(1)" xfId="388"/>
    <cellStyle name="_KH 2009_DK KH CBDT 2014 11-11-2013(1)_05-12  KH trung han 2016-2020 - Liem Thinh edited" xfId="389"/>
    <cellStyle name="_KH 2009_DK KH CBDT 2014 11-11-2013(1)_Copy of 05-12  KH trung han 2016-2020 - Liem Thinh edited (1)" xfId="390"/>
    <cellStyle name="_KH 2009_DK KH CBDT 2014 11-11-2013_05-12  KH trung han 2016-2020 - Liem Thinh edited" xfId="391"/>
    <cellStyle name="_KH 2009_DK KH CBDT 2014 11-11-2013_Copy of 05-12  KH trung han 2016-2020 - Liem Thinh edited (1)" xfId="392"/>
    <cellStyle name="_KH 2009_KH 2011-2015" xfId="393"/>
    <cellStyle name="_KH 2009_tai co cau dau tu (tong hop)1" xfId="394"/>
    <cellStyle name="_KH 2012 (TPCP) Bac Lieu (25-12-2011)" xfId="395"/>
    <cellStyle name="_Kh ql62 (2010) 11-09" xfId="396"/>
    <cellStyle name="_KH TPCP 2010 17-3-10" xfId="397"/>
    <cellStyle name="_KH TPCP vung TNB (03-1-2012)" xfId="398"/>
    <cellStyle name="_KH ung von cap bach 2009-Cuc NTTS de nghi (sua)" xfId="399"/>
    <cellStyle name="_KH.DTC.gd2016-2020 tinh (T2-2015)" xfId="44"/>
    <cellStyle name="_Khung 2012" xfId="400"/>
    <cellStyle name="_Khung nam 2010" xfId="401"/>
    <cellStyle name="_x0001__kien giang 2" xfId="402"/>
    <cellStyle name="_KT (2)" xfId="403"/>
    <cellStyle name="_KT (2) 2" xfId="404"/>
    <cellStyle name="_KT (2)_05-12  KH trung han 2016-2020 - Liem Thinh edited" xfId="405"/>
    <cellStyle name="_KT (2)_1" xfId="406"/>
    <cellStyle name="_KT (2)_1 2" xfId="407"/>
    <cellStyle name="_KT (2)_1_05-12  KH trung han 2016-2020 - Liem Thinh edited" xfId="408"/>
    <cellStyle name="_KT (2)_1_Copy of 05-12  KH trung han 2016-2020 - Liem Thinh edited (1)" xfId="409"/>
    <cellStyle name="_KT (2)_1_KH TPCP 2016-2020 (tong hop)" xfId="410"/>
    <cellStyle name="_KT (2)_1_Lora-tungchau" xfId="411"/>
    <cellStyle name="_KT (2)_1_Lora-tungchau 2" xfId="412"/>
    <cellStyle name="_KT (2)_1_Lora-tungchau_05-12  KH trung han 2016-2020 - Liem Thinh edited" xfId="413"/>
    <cellStyle name="_KT (2)_1_Lora-tungchau_Copy of 05-12  KH trung han 2016-2020 - Liem Thinh edited (1)" xfId="414"/>
    <cellStyle name="_KT (2)_1_Lora-tungchau_KH TPCP 2016-2020 (tong hop)" xfId="415"/>
    <cellStyle name="_KT (2)_1_Qt-HT3PQ1(CauKho)" xfId="416"/>
    <cellStyle name="_KT (2)_2" xfId="417"/>
    <cellStyle name="_KT (2)_2_TG-TH" xfId="418"/>
    <cellStyle name="_KT (2)_2_TG-TH 2" xfId="419"/>
    <cellStyle name="_KT (2)_2_TG-TH_05-12  KH trung han 2016-2020 - Liem Thinh edited" xfId="420"/>
    <cellStyle name="_KT (2)_2_TG-TH_ApGiaVatTu_cayxanh_latgach" xfId="421"/>
    <cellStyle name="_KT (2)_2_TG-TH_BANG TONG HOP TINH HINH THANH QUYET TOAN (MOI I)" xfId="422"/>
    <cellStyle name="_KT (2)_2_TG-TH_BAO CAO KLCT PT2000" xfId="423"/>
    <cellStyle name="_KT (2)_2_TG-TH_BAO CAO PT2000" xfId="424"/>
    <cellStyle name="_KT (2)_2_TG-TH_BAO CAO PT2000_Book1" xfId="425"/>
    <cellStyle name="_KT (2)_2_TG-TH_Bao cao XDCB 2001 - T11 KH dieu chinh 20-11-THAI" xfId="426"/>
    <cellStyle name="_KT (2)_2_TG-TH_BAO GIA NGAY 24-10-08 (co dam)" xfId="427"/>
    <cellStyle name="_KT (2)_2_TG-TH_BC  NAM 2007" xfId="428"/>
    <cellStyle name="_KT (2)_2_TG-TH_BC CV 6403 BKHĐT" xfId="429"/>
    <cellStyle name="_KT (2)_2_TG-TH_BC NQ11-CP - chinh sua lai" xfId="430"/>
    <cellStyle name="_KT (2)_2_TG-TH_BC NQ11-CP-Quynh sau bieu so3" xfId="431"/>
    <cellStyle name="_KT (2)_2_TG-TH_BC_NQ11-CP_-_Thao_sua_lai" xfId="432"/>
    <cellStyle name="_KT (2)_2_TG-TH_Bieu mau cong trinh khoi cong moi 3-4" xfId="433"/>
    <cellStyle name="_KT (2)_2_TG-TH_Bieu3ODA" xfId="434"/>
    <cellStyle name="_KT (2)_2_TG-TH_Bieu3ODA_1" xfId="435"/>
    <cellStyle name="_KT (2)_2_TG-TH_Bieu4HTMT" xfId="436"/>
    <cellStyle name="_KT (2)_2_TG-TH_bo sung von KCH nam 2010 va Du an tre kho khan" xfId="437"/>
    <cellStyle name="_KT (2)_2_TG-TH_Book1" xfId="438"/>
    <cellStyle name="_KT (2)_2_TG-TH_Book1 2" xfId="439"/>
    <cellStyle name="_KT (2)_2_TG-TH_Book1_1" xfId="440"/>
    <cellStyle name="_KT (2)_2_TG-TH_Book1_1 2" xfId="441"/>
    <cellStyle name="_KT (2)_2_TG-TH_Book1_1_BC CV 6403 BKHĐT" xfId="442"/>
    <cellStyle name="_KT (2)_2_TG-TH_Book1_1_Bieu mau cong trinh khoi cong moi 3-4" xfId="443"/>
    <cellStyle name="_KT (2)_2_TG-TH_Book1_1_Bieu3ODA" xfId="444"/>
    <cellStyle name="_KT (2)_2_TG-TH_Book1_1_Bieu4HTMT" xfId="445"/>
    <cellStyle name="_KT (2)_2_TG-TH_Book1_1_Book1" xfId="446"/>
    <cellStyle name="_KT (2)_2_TG-TH_Book1_1_Luy ke von ung nam 2011 -Thoa gui ngay 12-8-2012" xfId="447"/>
    <cellStyle name="_KT (2)_2_TG-TH_Book1_2" xfId="448"/>
    <cellStyle name="_KT (2)_2_TG-TH_Book1_2 2" xfId="449"/>
    <cellStyle name="_KT (2)_2_TG-TH_Book1_2_BC CV 6403 BKHĐT" xfId="450"/>
    <cellStyle name="_KT (2)_2_TG-TH_Book1_2_Bieu3ODA" xfId="451"/>
    <cellStyle name="_KT (2)_2_TG-TH_Book1_2_Luy ke von ung nam 2011 -Thoa gui ngay 12-8-2012" xfId="452"/>
    <cellStyle name="_KT (2)_2_TG-TH_Book1_3" xfId="453"/>
    <cellStyle name="_KT (2)_2_TG-TH_Book1_3 2" xfId="454"/>
    <cellStyle name="_KT (2)_2_TG-TH_Book1_4" xfId="455"/>
    <cellStyle name="_KT (2)_2_TG-TH_Book1_BC CV 6403 BKHĐT" xfId="456"/>
    <cellStyle name="_KT (2)_2_TG-TH_Book1_Bieu mau cong trinh khoi cong moi 3-4" xfId="457"/>
    <cellStyle name="_KT (2)_2_TG-TH_Book1_Bieu3ODA" xfId="458"/>
    <cellStyle name="_KT (2)_2_TG-TH_Book1_Bieu4HTMT" xfId="459"/>
    <cellStyle name="_KT (2)_2_TG-TH_Book1_bo sung von KCH nam 2010 va Du an tre kho khan" xfId="460"/>
    <cellStyle name="_KT (2)_2_TG-TH_Book1_Book1" xfId="461"/>
    <cellStyle name="_KT (2)_2_TG-TH_Book1_danh muc chuan bi dau tu 2011 ngay 07-6-2011" xfId="462"/>
    <cellStyle name="_KT (2)_2_TG-TH_Book1_Danh muc pbo nguon von XSKT, XDCB nam 2009 chuyen qua nam 2010" xfId="463"/>
    <cellStyle name="_KT (2)_2_TG-TH_Book1_dieu chinh KH 2011 ngay 26-5-2011111" xfId="464"/>
    <cellStyle name="_KT (2)_2_TG-TH_Book1_DS KCH PHAN BO VON NSDP NAM 2010" xfId="465"/>
    <cellStyle name="_KT (2)_2_TG-TH_Book1_giao KH 2011 ngay 10-12-2010" xfId="466"/>
    <cellStyle name="_KT (2)_2_TG-TH_Book1_Luy ke von ung nam 2011 -Thoa gui ngay 12-8-2012" xfId="467"/>
    <cellStyle name="_KT (2)_2_TG-TH_CAU Khanh Nam(Thi Cong)" xfId="468"/>
    <cellStyle name="_KT (2)_2_TG-TH_ChiHuong_ApGia" xfId="469"/>
    <cellStyle name="_KT (2)_2_TG-TH_CoCauPhi (version 1)" xfId="470"/>
    <cellStyle name="_KT (2)_2_TG-TH_Copy of 05-12  KH trung han 2016-2020 - Liem Thinh edited (1)" xfId="471"/>
    <cellStyle name="_KT (2)_2_TG-TH_danh muc chuan bi dau tu 2011 ngay 07-6-2011" xfId="472"/>
    <cellStyle name="_KT (2)_2_TG-TH_Danh muc pbo nguon von XSKT, XDCB nam 2009 chuyen qua nam 2010" xfId="473"/>
    <cellStyle name="_KT (2)_2_TG-TH_DAU NOI PL-CL TAI PHU LAMHC" xfId="474"/>
    <cellStyle name="_KT (2)_2_TG-TH_dieu chinh KH 2011 ngay 26-5-2011111" xfId="475"/>
    <cellStyle name="_KT (2)_2_TG-TH_DS KCH PHAN BO VON NSDP NAM 2010" xfId="476"/>
    <cellStyle name="_KT (2)_2_TG-TH_DTCDT MR.2N110.HOCMON.TDTOAN.CCUNG" xfId="477"/>
    <cellStyle name="_KT (2)_2_TG-TH_DU TRU VAT TU" xfId="478"/>
    <cellStyle name="_KT (2)_2_TG-TH_giao KH 2011 ngay 10-12-2010" xfId="479"/>
    <cellStyle name="_KT (2)_2_TG-TH_GTGT 2003" xfId="480"/>
    <cellStyle name="_KT (2)_2_TG-TH_KE KHAI THUE GTGT 2004" xfId="481"/>
    <cellStyle name="_KT (2)_2_TG-TH_KE KHAI THUE GTGT 2004_BCTC2004" xfId="482"/>
    <cellStyle name="_KT (2)_2_TG-TH_KH TPCP 2016-2020 (tong hop)" xfId="483"/>
    <cellStyle name="_KT (2)_2_TG-TH_KH TPCP vung TNB (03-1-2012)" xfId="484"/>
    <cellStyle name="_KT (2)_2_TG-TH_kien giang 2" xfId="485"/>
    <cellStyle name="_KT (2)_2_TG-TH_Lora-tungchau" xfId="486"/>
    <cellStyle name="_KT (2)_2_TG-TH_Luy ke von ung nam 2011 -Thoa gui ngay 12-8-2012" xfId="487"/>
    <cellStyle name="_KT (2)_2_TG-TH_NhanCong" xfId="488"/>
    <cellStyle name="_KT (2)_2_TG-TH_N-X-T-04" xfId="489"/>
    <cellStyle name="_KT (2)_2_TG-TH_PGIA-phieu tham tra Kho bac" xfId="490"/>
    <cellStyle name="_KT (2)_2_TG-TH_phu luc tong ket tinh hinh TH giai doan 03-10 (ngay 30)" xfId="491"/>
    <cellStyle name="_KT (2)_2_TG-TH_PT02-02" xfId="492"/>
    <cellStyle name="_KT (2)_2_TG-TH_PT02-02_Book1" xfId="493"/>
    <cellStyle name="_KT (2)_2_TG-TH_PT02-03" xfId="494"/>
    <cellStyle name="_KT (2)_2_TG-TH_PT02-03_Book1" xfId="495"/>
    <cellStyle name="_KT (2)_2_TG-TH_Qt-HT3PQ1(CauKho)" xfId="496"/>
    <cellStyle name="_KT (2)_2_TG-TH_Sheet1" xfId="497"/>
    <cellStyle name="_KT (2)_2_TG-TH_TK152-04" xfId="498"/>
    <cellStyle name="_KT (2)_2_TG-TH_ÿÿÿÿÿ" xfId="499"/>
    <cellStyle name="_KT (2)_2_TG-TH_ÿÿÿÿÿ_Bieu mau cong trinh khoi cong moi 3-4" xfId="500"/>
    <cellStyle name="_KT (2)_2_TG-TH_ÿÿÿÿÿ_Bieu3ODA" xfId="501"/>
    <cellStyle name="_KT (2)_2_TG-TH_ÿÿÿÿÿ_Bieu4HTMT" xfId="502"/>
    <cellStyle name="_KT (2)_2_TG-TH_ÿÿÿÿÿ_KH TPCP vung TNB (03-1-2012)" xfId="503"/>
    <cellStyle name="_KT (2)_2_TG-TH_ÿÿÿÿÿ_kien giang 2" xfId="504"/>
    <cellStyle name="_KT (2)_3" xfId="505"/>
    <cellStyle name="_KT (2)_3_TG-TH" xfId="506"/>
    <cellStyle name="_KT (2)_3_TG-TH 2" xfId="507"/>
    <cellStyle name="_KT (2)_3_TG-TH_05-12  KH trung han 2016-2020 - Liem Thinh edited" xfId="508"/>
    <cellStyle name="_KT (2)_3_TG-TH_BC  NAM 2007" xfId="509"/>
    <cellStyle name="_KT (2)_3_TG-TH_Bieu mau cong trinh khoi cong moi 3-4" xfId="510"/>
    <cellStyle name="_KT (2)_3_TG-TH_Bieu3ODA" xfId="511"/>
    <cellStyle name="_KT (2)_3_TG-TH_Bieu3ODA_1" xfId="512"/>
    <cellStyle name="_KT (2)_3_TG-TH_Bieu4HTMT" xfId="513"/>
    <cellStyle name="_KT (2)_3_TG-TH_bo sung von KCH nam 2010 va Du an tre kho khan" xfId="514"/>
    <cellStyle name="_KT (2)_3_TG-TH_Book1" xfId="515"/>
    <cellStyle name="_KT (2)_3_TG-TH_Book1 2" xfId="516"/>
    <cellStyle name="_KT (2)_3_TG-TH_Book1_1" xfId="517"/>
    <cellStyle name="_KT (2)_3_TG-TH_Book1_BC-QT-WB-dthao" xfId="518"/>
    <cellStyle name="_KT (2)_3_TG-TH_Book1_BC-QT-WB-dthao_05-12  KH trung han 2016-2020 - Liem Thinh edited" xfId="519"/>
    <cellStyle name="_KT (2)_3_TG-TH_Book1_BC-QT-WB-dthao_Copy of 05-12  KH trung han 2016-2020 - Liem Thinh edited (1)" xfId="520"/>
    <cellStyle name="_KT (2)_3_TG-TH_Book1_BC-QT-WB-dthao_KH TPCP 2016-2020 (tong hop)" xfId="521"/>
    <cellStyle name="_KT (2)_3_TG-TH_Book1_KH TPCP vung TNB (03-1-2012)" xfId="522"/>
    <cellStyle name="_KT (2)_3_TG-TH_Book1_kien giang 2" xfId="523"/>
    <cellStyle name="_KT (2)_3_TG-TH_Copy of 05-12  KH trung han 2016-2020 - Liem Thinh edited (1)" xfId="524"/>
    <cellStyle name="_KT (2)_3_TG-TH_danh muc chuan bi dau tu 2011 ngay 07-6-2011" xfId="525"/>
    <cellStyle name="_KT (2)_3_TG-TH_Danh muc pbo nguon von XSKT, XDCB nam 2009 chuyen qua nam 2010" xfId="526"/>
    <cellStyle name="_KT (2)_3_TG-TH_dieu chinh KH 2011 ngay 26-5-2011111" xfId="527"/>
    <cellStyle name="_KT (2)_3_TG-TH_DS KCH PHAN BO VON NSDP NAM 2010" xfId="528"/>
    <cellStyle name="_KT (2)_3_TG-TH_giao KH 2011 ngay 10-12-2010" xfId="529"/>
    <cellStyle name="_KT (2)_3_TG-TH_GTGT 2003" xfId="530"/>
    <cellStyle name="_KT (2)_3_TG-TH_KE KHAI THUE GTGT 2004" xfId="531"/>
    <cellStyle name="_KT (2)_3_TG-TH_KE KHAI THUE GTGT 2004_BCTC2004" xfId="532"/>
    <cellStyle name="_KT (2)_3_TG-TH_KH TPCP 2016-2020 (tong hop)" xfId="533"/>
    <cellStyle name="_KT (2)_3_TG-TH_KH TPCP vung TNB (03-1-2012)" xfId="534"/>
    <cellStyle name="_KT (2)_3_TG-TH_kien giang 2" xfId="535"/>
    <cellStyle name="_KT (2)_3_TG-TH_Lora-tungchau" xfId="536"/>
    <cellStyle name="_KT (2)_3_TG-TH_Lora-tungchau 2" xfId="537"/>
    <cellStyle name="_KT (2)_3_TG-TH_Lora-tungchau_05-12  KH trung han 2016-2020 - Liem Thinh edited" xfId="538"/>
    <cellStyle name="_KT (2)_3_TG-TH_Lora-tungchau_Copy of 05-12  KH trung han 2016-2020 - Liem Thinh edited (1)" xfId="539"/>
    <cellStyle name="_KT (2)_3_TG-TH_Lora-tungchau_KH TPCP 2016-2020 (tong hop)" xfId="540"/>
    <cellStyle name="_KT (2)_3_TG-TH_N-X-T-04" xfId="541"/>
    <cellStyle name="_KT (2)_3_TG-TH_PERSONAL" xfId="542"/>
    <cellStyle name="_KT (2)_3_TG-TH_PERSONAL_BC CV 6403 BKHĐT" xfId="543"/>
    <cellStyle name="_KT (2)_3_TG-TH_PERSONAL_Bieu mau cong trinh khoi cong moi 3-4" xfId="544"/>
    <cellStyle name="_KT (2)_3_TG-TH_PERSONAL_Bieu3ODA" xfId="545"/>
    <cellStyle name="_KT (2)_3_TG-TH_PERSONAL_Bieu4HTMT" xfId="546"/>
    <cellStyle name="_KT (2)_3_TG-TH_PERSONAL_Book1" xfId="547"/>
    <cellStyle name="_KT (2)_3_TG-TH_PERSONAL_Book1 2" xfId="548"/>
    <cellStyle name="_KT (2)_3_TG-TH_PERSONAL_HTQ.8 GD1" xfId="549"/>
    <cellStyle name="_KT (2)_3_TG-TH_PERSONAL_HTQ.8 GD1_05-12  KH trung han 2016-2020 - Liem Thinh edited" xfId="550"/>
    <cellStyle name="_KT (2)_3_TG-TH_PERSONAL_HTQ.8 GD1_Copy of 05-12  KH trung han 2016-2020 - Liem Thinh edited (1)" xfId="551"/>
    <cellStyle name="_KT (2)_3_TG-TH_PERSONAL_HTQ.8 GD1_KH TPCP 2016-2020 (tong hop)" xfId="552"/>
    <cellStyle name="_KT (2)_3_TG-TH_PERSONAL_Luy ke von ung nam 2011 -Thoa gui ngay 12-8-2012" xfId="553"/>
    <cellStyle name="_KT (2)_3_TG-TH_PERSONAL_Tong hop KHCB 2001" xfId="554"/>
    <cellStyle name="_KT (2)_3_TG-TH_Qt-HT3PQ1(CauKho)" xfId="555"/>
    <cellStyle name="_KT (2)_3_TG-TH_TK152-04" xfId="556"/>
    <cellStyle name="_KT (2)_3_TG-TH_ÿÿÿÿÿ" xfId="557"/>
    <cellStyle name="_KT (2)_3_TG-TH_ÿÿÿÿÿ_KH TPCP vung TNB (03-1-2012)" xfId="558"/>
    <cellStyle name="_KT (2)_3_TG-TH_ÿÿÿÿÿ_kien giang 2" xfId="559"/>
    <cellStyle name="_KT (2)_4" xfId="560"/>
    <cellStyle name="_KT (2)_4 2" xfId="561"/>
    <cellStyle name="_KT (2)_4_05-12  KH trung han 2016-2020 - Liem Thinh edited" xfId="562"/>
    <cellStyle name="_KT (2)_4_ApGiaVatTu_cayxanh_latgach" xfId="563"/>
    <cellStyle name="_KT (2)_4_BANG TONG HOP TINH HINH THANH QUYET TOAN (MOI I)" xfId="564"/>
    <cellStyle name="_KT (2)_4_BAO CAO KLCT PT2000" xfId="565"/>
    <cellStyle name="_KT (2)_4_BAO CAO PT2000" xfId="566"/>
    <cellStyle name="_KT (2)_4_BAO CAO PT2000_Book1" xfId="567"/>
    <cellStyle name="_KT (2)_4_Bao cao XDCB 2001 - T11 KH dieu chinh 20-11-THAI" xfId="568"/>
    <cellStyle name="_KT (2)_4_BAO GIA NGAY 24-10-08 (co dam)" xfId="569"/>
    <cellStyle name="_KT (2)_4_BC  NAM 2007" xfId="570"/>
    <cellStyle name="_KT (2)_4_BC CV 6403 BKHĐT" xfId="571"/>
    <cellStyle name="_KT (2)_4_BC NQ11-CP - chinh sua lai" xfId="572"/>
    <cellStyle name="_KT (2)_4_BC NQ11-CP-Quynh sau bieu so3" xfId="573"/>
    <cellStyle name="_KT (2)_4_BC_NQ11-CP_-_Thao_sua_lai" xfId="574"/>
    <cellStyle name="_KT (2)_4_Bieu mau cong trinh khoi cong moi 3-4" xfId="575"/>
    <cellStyle name="_KT (2)_4_Bieu3ODA" xfId="576"/>
    <cellStyle name="_KT (2)_4_Bieu3ODA_1" xfId="577"/>
    <cellStyle name="_KT (2)_4_Bieu4HTMT" xfId="578"/>
    <cellStyle name="_KT (2)_4_bo sung von KCH nam 2010 va Du an tre kho khan" xfId="579"/>
    <cellStyle name="_KT (2)_4_Book1" xfId="580"/>
    <cellStyle name="_KT (2)_4_Book1 2" xfId="581"/>
    <cellStyle name="_KT (2)_4_Book1_1" xfId="582"/>
    <cellStyle name="_KT (2)_4_Book1_1 2" xfId="583"/>
    <cellStyle name="_KT (2)_4_Book1_1_BC CV 6403 BKHĐT" xfId="584"/>
    <cellStyle name="_KT (2)_4_Book1_1_Bieu mau cong trinh khoi cong moi 3-4" xfId="585"/>
    <cellStyle name="_KT (2)_4_Book1_1_Bieu3ODA" xfId="586"/>
    <cellStyle name="_KT (2)_4_Book1_1_Bieu4HTMT" xfId="587"/>
    <cellStyle name="_KT (2)_4_Book1_1_Book1" xfId="588"/>
    <cellStyle name="_KT (2)_4_Book1_1_Luy ke von ung nam 2011 -Thoa gui ngay 12-8-2012" xfId="589"/>
    <cellStyle name="_KT (2)_4_Book1_2" xfId="590"/>
    <cellStyle name="_KT (2)_4_Book1_2 2" xfId="591"/>
    <cellStyle name="_KT (2)_4_Book1_2_BC CV 6403 BKHĐT" xfId="592"/>
    <cellStyle name="_KT (2)_4_Book1_2_Bieu3ODA" xfId="593"/>
    <cellStyle name="_KT (2)_4_Book1_2_Luy ke von ung nam 2011 -Thoa gui ngay 12-8-2012" xfId="594"/>
    <cellStyle name="_KT (2)_4_Book1_3" xfId="595"/>
    <cellStyle name="_KT (2)_4_Book1_3 2" xfId="596"/>
    <cellStyle name="_KT (2)_4_Book1_4" xfId="597"/>
    <cellStyle name="_KT (2)_4_Book1_BC CV 6403 BKHĐT" xfId="598"/>
    <cellStyle name="_KT (2)_4_Book1_Bieu mau cong trinh khoi cong moi 3-4" xfId="599"/>
    <cellStyle name="_KT (2)_4_Book1_Bieu3ODA" xfId="600"/>
    <cellStyle name="_KT (2)_4_Book1_Bieu4HTMT" xfId="601"/>
    <cellStyle name="_KT (2)_4_Book1_bo sung von KCH nam 2010 va Du an tre kho khan" xfId="602"/>
    <cellStyle name="_KT (2)_4_Book1_Book1" xfId="603"/>
    <cellStyle name="_KT (2)_4_Book1_danh muc chuan bi dau tu 2011 ngay 07-6-2011" xfId="604"/>
    <cellStyle name="_KT (2)_4_Book1_Danh muc pbo nguon von XSKT, XDCB nam 2009 chuyen qua nam 2010" xfId="605"/>
    <cellStyle name="_KT (2)_4_Book1_dieu chinh KH 2011 ngay 26-5-2011111" xfId="606"/>
    <cellStyle name="_KT (2)_4_Book1_DS KCH PHAN BO VON NSDP NAM 2010" xfId="607"/>
    <cellStyle name="_KT (2)_4_Book1_giao KH 2011 ngay 10-12-2010" xfId="608"/>
    <cellStyle name="_KT (2)_4_Book1_Luy ke von ung nam 2011 -Thoa gui ngay 12-8-2012" xfId="609"/>
    <cellStyle name="_KT (2)_4_CAU Khanh Nam(Thi Cong)" xfId="610"/>
    <cellStyle name="_KT (2)_4_ChiHuong_ApGia" xfId="611"/>
    <cellStyle name="_KT (2)_4_CoCauPhi (version 1)" xfId="612"/>
    <cellStyle name="_KT (2)_4_Copy of 05-12  KH trung han 2016-2020 - Liem Thinh edited (1)" xfId="613"/>
    <cellStyle name="_KT (2)_4_danh muc chuan bi dau tu 2011 ngay 07-6-2011" xfId="614"/>
    <cellStyle name="_KT (2)_4_Danh muc pbo nguon von XSKT, XDCB nam 2009 chuyen qua nam 2010" xfId="615"/>
    <cellStyle name="_KT (2)_4_DAU NOI PL-CL TAI PHU LAMHC" xfId="616"/>
    <cellStyle name="_KT (2)_4_dieu chinh KH 2011 ngay 26-5-2011111" xfId="617"/>
    <cellStyle name="_KT (2)_4_DS KCH PHAN BO VON NSDP NAM 2010" xfId="618"/>
    <cellStyle name="_KT (2)_4_DTCDT MR.2N110.HOCMON.TDTOAN.CCUNG" xfId="619"/>
    <cellStyle name="_KT (2)_4_DU TRU VAT TU" xfId="620"/>
    <cellStyle name="_KT (2)_4_giao KH 2011 ngay 10-12-2010" xfId="621"/>
    <cellStyle name="_KT (2)_4_GTGT 2003" xfId="622"/>
    <cellStyle name="_KT (2)_4_KE KHAI THUE GTGT 2004" xfId="623"/>
    <cellStyle name="_KT (2)_4_KE KHAI THUE GTGT 2004_BCTC2004" xfId="624"/>
    <cellStyle name="_KT (2)_4_KH TPCP 2016-2020 (tong hop)" xfId="625"/>
    <cellStyle name="_KT (2)_4_KH TPCP vung TNB (03-1-2012)" xfId="626"/>
    <cellStyle name="_KT (2)_4_kien giang 2" xfId="627"/>
    <cellStyle name="_KT (2)_4_Lora-tungchau" xfId="628"/>
    <cellStyle name="_KT (2)_4_Luy ke von ung nam 2011 -Thoa gui ngay 12-8-2012" xfId="629"/>
    <cellStyle name="_KT (2)_4_NhanCong" xfId="630"/>
    <cellStyle name="_KT (2)_4_N-X-T-04" xfId="631"/>
    <cellStyle name="_KT (2)_4_PGIA-phieu tham tra Kho bac" xfId="632"/>
    <cellStyle name="_KT (2)_4_phu luc tong ket tinh hinh TH giai doan 03-10 (ngay 30)" xfId="633"/>
    <cellStyle name="_KT (2)_4_PT02-02" xfId="634"/>
    <cellStyle name="_KT (2)_4_PT02-02_Book1" xfId="635"/>
    <cellStyle name="_KT (2)_4_PT02-03" xfId="636"/>
    <cellStyle name="_KT (2)_4_PT02-03_Book1" xfId="637"/>
    <cellStyle name="_KT (2)_4_Qt-HT3PQ1(CauKho)" xfId="638"/>
    <cellStyle name="_KT (2)_4_Sheet1" xfId="639"/>
    <cellStyle name="_KT (2)_4_TG-TH" xfId="640"/>
    <cellStyle name="_KT (2)_4_TK152-04" xfId="641"/>
    <cellStyle name="_KT (2)_4_ÿÿÿÿÿ" xfId="642"/>
    <cellStyle name="_KT (2)_4_ÿÿÿÿÿ_Bieu mau cong trinh khoi cong moi 3-4" xfId="643"/>
    <cellStyle name="_KT (2)_4_ÿÿÿÿÿ_Bieu3ODA" xfId="644"/>
    <cellStyle name="_KT (2)_4_ÿÿÿÿÿ_Bieu4HTMT" xfId="645"/>
    <cellStyle name="_KT (2)_4_ÿÿÿÿÿ_KH TPCP vung TNB (03-1-2012)" xfId="646"/>
    <cellStyle name="_KT (2)_4_ÿÿÿÿÿ_kien giang 2" xfId="647"/>
    <cellStyle name="_KT (2)_5" xfId="648"/>
    <cellStyle name="_KT (2)_5 2" xfId="649"/>
    <cellStyle name="_KT (2)_5_05-12  KH trung han 2016-2020 - Liem Thinh edited" xfId="650"/>
    <cellStyle name="_KT (2)_5_ApGiaVatTu_cayxanh_latgach" xfId="651"/>
    <cellStyle name="_KT (2)_5_BANG TONG HOP TINH HINH THANH QUYET TOAN (MOI I)" xfId="652"/>
    <cellStyle name="_KT (2)_5_BAO CAO KLCT PT2000" xfId="653"/>
    <cellStyle name="_KT (2)_5_BAO CAO PT2000" xfId="654"/>
    <cellStyle name="_KT (2)_5_BAO CAO PT2000_Book1" xfId="655"/>
    <cellStyle name="_KT (2)_5_Bao cao XDCB 2001 - T11 KH dieu chinh 20-11-THAI" xfId="656"/>
    <cellStyle name="_KT (2)_5_BAO GIA NGAY 24-10-08 (co dam)" xfId="657"/>
    <cellStyle name="_KT (2)_5_BC  NAM 2007" xfId="658"/>
    <cellStyle name="_KT (2)_5_BC CV 6403 BKHĐT" xfId="659"/>
    <cellStyle name="_KT (2)_5_BC NQ11-CP - chinh sua lai" xfId="660"/>
    <cellStyle name="_KT (2)_5_BC NQ11-CP-Quynh sau bieu so3" xfId="661"/>
    <cellStyle name="_KT (2)_5_BC_NQ11-CP_-_Thao_sua_lai" xfId="662"/>
    <cellStyle name="_KT (2)_5_Bieu mau cong trinh khoi cong moi 3-4" xfId="663"/>
    <cellStyle name="_KT (2)_5_Bieu3ODA" xfId="664"/>
    <cellStyle name="_KT (2)_5_Bieu3ODA_1" xfId="665"/>
    <cellStyle name="_KT (2)_5_Bieu4HTMT" xfId="666"/>
    <cellStyle name="_KT (2)_5_bo sung von KCH nam 2010 va Du an tre kho khan" xfId="667"/>
    <cellStyle name="_KT (2)_5_Book1" xfId="668"/>
    <cellStyle name="_KT (2)_5_Book1 2" xfId="669"/>
    <cellStyle name="_KT (2)_5_Book1_1" xfId="670"/>
    <cellStyle name="_KT (2)_5_Book1_1 2" xfId="671"/>
    <cellStyle name="_KT (2)_5_Book1_1_BC CV 6403 BKHĐT" xfId="672"/>
    <cellStyle name="_KT (2)_5_Book1_1_Bieu mau cong trinh khoi cong moi 3-4" xfId="673"/>
    <cellStyle name="_KT (2)_5_Book1_1_Bieu3ODA" xfId="674"/>
    <cellStyle name="_KT (2)_5_Book1_1_Bieu4HTMT" xfId="675"/>
    <cellStyle name="_KT (2)_5_Book1_1_Book1" xfId="676"/>
    <cellStyle name="_KT (2)_5_Book1_1_Luy ke von ung nam 2011 -Thoa gui ngay 12-8-2012" xfId="677"/>
    <cellStyle name="_KT (2)_5_Book1_2" xfId="678"/>
    <cellStyle name="_KT (2)_5_Book1_2 2" xfId="679"/>
    <cellStyle name="_KT (2)_5_Book1_2_BC CV 6403 BKHĐT" xfId="680"/>
    <cellStyle name="_KT (2)_5_Book1_2_Bieu3ODA" xfId="681"/>
    <cellStyle name="_KT (2)_5_Book1_2_Luy ke von ung nam 2011 -Thoa gui ngay 12-8-2012" xfId="682"/>
    <cellStyle name="_KT (2)_5_Book1_3" xfId="683"/>
    <cellStyle name="_KT (2)_5_Book1_4" xfId="684"/>
    <cellStyle name="_KT (2)_5_Book1_BC CV 6403 BKHĐT" xfId="685"/>
    <cellStyle name="_KT (2)_5_Book1_BC-QT-WB-dthao" xfId="686"/>
    <cellStyle name="_KT (2)_5_Book1_Bieu mau cong trinh khoi cong moi 3-4" xfId="687"/>
    <cellStyle name="_KT (2)_5_Book1_Bieu3ODA" xfId="688"/>
    <cellStyle name="_KT (2)_5_Book1_Bieu4HTMT" xfId="689"/>
    <cellStyle name="_KT (2)_5_Book1_bo sung von KCH nam 2010 va Du an tre kho khan" xfId="690"/>
    <cellStyle name="_KT (2)_5_Book1_Book1" xfId="691"/>
    <cellStyle name="_KT (2)_5_Book1_danh muc chuan bi dau tu 2011 ngay 07-6-2011" xfId="692"/>
    <cellStyle name="_KT (2)_5_Book1_Danh muc pbo nguon von XSKT, XDCB nam 2009 chuyen qua nam 2010" xfId="693"/>
    <cellStyle name="_KT (2)_5_Book1_dieu chinh KH 2011 ngay 26-5-2011111" xfId="694"/>
    <cellStyle name="_KT (2)_5_Book1_DS KCH PHAN BO VON NSDP NAM 2010" xfId="695"/>
    <cellStyle name="_KT (2)_5_Book1_giao KH 2011 ngay 10-12-2010" xfId="696"/>
    <cellStyle name="_KT (2)_5_Book1_Luy ke von ung nam 2011 -Thoa gui ngay 12-8-2012" xfId="697"/>
    <cellStyle name="_KT (2)_5_CAU Khanh Nam(Thi Cong)" xfId="698"/>
    <cellStyle name="_KT (2)_5_ChiHuong_ApGia" xfId="699"/>
    <cellStyle name="_KT (2)_5_CoCauPhi (version 1)" xfId="700"/>
    <cellStyle name="_KT (2)_5_Copy of 05-12  KH trung han 2016-2020 - Liem Thinh edited (1)" xfId="701"/>
    <cellStyle name="_KT (2)_5_danh muc chuan bi dau tu 2011 ngay 07-6-2011" xfId="702"/>
    <cellStyle name="_KT (2)_5_Danh muc pbo nguon von XSKT, XDCB nam 2009 chuyen qua nam 2010" xfId="703"/>
    <cellStyle name="_KT (2)_5_DAU NOI PL-CL TAI PHU LAMHC" xfId="704"/>
    <cellStyle name="_KT (2)_5_dieu chinh KH 2011 ngay 26-5-2011111" xfId="705"/>
    <cellStyle name="_KT (2)_5_DS KCH PHAN BO VON NSDP NAM 2010" xfId="706"/>
    <cellStyle name="_KT (2)_5_DTCDT MR.2N110.HOCMON.TDTOAN.CCUNG" xfId="707"/>
    <cellStyle name="_KT (2)_5_DU TRU VAT TU" xfId="708"/>
    <cellStyle name="_KT (2)_5_giao KH 2011 ngay 10-12-2010" xfId="709"/>
    <cellStyle name="_KT (2)_5_GTGT 2003" xfId="710"/>
    <cellStyle name="_KT (2)_5_KE KHAI THUE GTGT 2004" xfId="711"/>
    <cellStyle name="_KT (2)_5_KE KHAI THUE GTGT 2004_BCTC2004" xfId="712"/>
    <cellStyle name="_KT (2)_5_KH TPCP 2016-2020 (tong hop)" xfId="713"/>
    <cellStyle name="_KT (2)_5_KH TPCP vung TNB (03-1-2012)" xfId="714"/>
    <cellStyle name="_KT (2)_5_kien giang 2" xfId="715"/>
    <cellStyle name="_KT (2)_5_Lora-tungchau" xfId="716"/>
    <cellStyle name="_KT (2)_5_Luy ke von ung nam 2011 -Thoa gui ngay 12-8-2012" xfId="717"/>
    <cellStyle name="_KT (2)_5_NhanCong" xfId="718"/>
    <cellStyle name="_KT (2)_5_N-X-T-04" xfId="719"/>
    <cellStyle name="_KT (2)_5_PGIA-phieu tham tra Kho bac" xfId="720"/>
    <cellStyle name="_KT (2)_5_phu luc tong ket tinh hinh TH giai doan 03-10 (ngay 30)" xfId="721"/>
    <cellStyle name="_KT (2)_5_PT02-02" xfId="722"/>
    <cellStyle name="_KT (2)_5_PT02-02_Book1" xfId="723"/>
    <cellStyle name="_KT (2)_5_PT02-03" xfId="724"/>
    <cellStyle name="_KT (2)_5_PT02-03_Book1" xfId="725"/>
    <cellStyle name="_KT (2)_5_Qt-HT3PQ1(CauKho)" xfId="726"/>
    <cellStyle name="_KT (2)_5_Sheet1" xfId="727"/>
    <cellStyle name="_KT (2)_5_TK152-04" xfId="728"/>
    <cellStyle name="_KT (2)_5_ÿÿÿÿÿ" xfId="729"/>
    <cellStyle name="_KT (2)_5_ÿÿÿÿÿ_Bieu mau cong trinh khoi cong moi 3-4" xfId="730"/>
    <cellStyle name="_KT (2)_5_ÿÿÿÿÿ_Bieu3ODA" xfId="731"/>
    <cellStyle name="_KT (2)_5_ÿÿÿÿÿ_Bieu4HTMT" xfId="732"/>
    <cellStyle name="_KT (2)_5_ÿÿÿÿÿ_KH TPCP vung TNB (03-1-2012)" xfId="733"/>
    <cellStyle name="_KT (2)_5_ÿÿÿÿÿ_kien giang 2" xfId="734"/>
    <cellStyle name="_KT (2)_BC  NAM 2007" xfId="735"/>
    <cellStyle name="_KT (2)_Bieu mau cong trinh khoi cong moi 3-4" xfId="736"/>
    <cellStyle name="_KT (2)_Bieu3ODA" xfId="737"/>
    <cellStyle name="_KT (2)_Bieu3ODA_1" xfId="738"/>
    <cellStyle name="_KT (2)_Bieu4HTMT" xfId="739"/>
    <cellStyle name="_KT (2)_bo sung von KCH nam 2010 va Du an tre kho khan" xfId="740"/>
    <cellStyle name="_KT (2)_Book1" xfId="741"/>
    <cellStyle name="_KT (2)_Book1 2" xfId="742"/>
    <cellStyle name="_KT (2)_Book1_1" xfId="743"/>
    <cellStyle name="_KT (2)_Book1_BC-QT-WB-dthao" xfId="744"/>
    <cellStyle name="_KT (2)_Book1_BC-QT-WB-dthao_05-12  KH trung han 2016-2020 - Liem Thinh edited" xfId="745"/>
    <cellStyle name="_KT (2)_Book1_BC-QT-WB-dthao_Copy of 05-12  KH trung han 2016-2020 - Liem Thinh edited (1)" xfId="746"/>
    <cellStyle name="_KT (2)_Book1_BC-QT-WB-dthao_KH TPCP 2016-2020 (tong hop)" xfId="747"/>
    <cellStyle name="_KT (2)_Book1_KH TPCP vung TNB (03-1-2012)" xfId="748"/>
    <cellStyle name="_KT (2)_Book1_kien giang 2" xfId="749"/>
    <cellStyle name="_KT (2)_Copy of 05-12  KH trung han 2016-2020 - Liem Thinh edited (1)" xfId="750"/>
    <cellStyle name="_KT (2)_danh muc chuan bi dau tu 2011 ngay 07-6-2011" xfId="751"/>
    <cellStyle name="_KT (2)_Danh muc pbo nguon von XSKT, XDCB nam 2009 chuyen qua nam 2010" xfId="752"/>
    <cellStyle name="_KT (2)_dieu chinh KH 2011 ngay 26-5-2011111" xfId="753"/>
    <cellStyle name="_KT (2)_DS KCH PHAN BO VON NSDP NAM 2010" xfId="754"/>
    <cellStyle name="_KT (2)_giao KH 2011 ngay 10-12-2010" xfId="755"/>
    <cellStyle name="_KT (2)_GTGT 2003" xfId="756"/>
    <cellStyle name="_KT (2)_KE KHAI THUE GTGT 2004" xfId="757"/>
    <cellStyle name="_KT (2)_KE KHAI THUE GTGT 2004_BCTC2004" xfId="758"/>
    <cellStyle name="_KT (2)_KH TPCP 2016-2020 (tong hop)" xfId="759"/>
    <cellStyle name="_KT (2)_KH TPCP vung TNB (03-1-2012)" xfId="760"/>
    <cellStyle name="_KT (2)_kien giang 2" xfId="761"/>
    <cellStyle name="_KT (2)_Lora-tungchau" xfId="762"/>
    <cellStyle name="_KT (2)_Lora-tungchau 2" xfId="763"/>
    <cellStyle name="_KT (2)_Lora-tungchau_05-12  KH trung han 2016-2020 - Liem Thinh edited" xfId="764"/>
    <cellStyle name="_KT (2)_Lora-tungchau_Copy of 05-12  KH trung han 2016-2020 - Liem Thinh edited (1)" xfId="765"/>
    <cellStyle name="_KT (2)_Lora-tungchau_KH TPCP 2016-2020 (tong hop)" xfId="766"/>
    <cellStyle name="_KT (2)_N-X-T-04" xfId="767"/>
    <cellStyle name="_KT (2)_PERSONAL" xfId="768"/>
    <cellStyle name="_KT (2)_PERSONAL_BC CV 6403 BKHĐT" xfId="769"/>
    <cellStyle name="_KT (2)_PERSONAL_Bieu mau cong trinh khoi cong moi 3-4" xfId="770"/>
    <cellStyle name="_KT (2)_PERSONAL_Bieu3ODA" xfId="771"/>
    <cellStyle name="_KT (2)_PERSONAL_Bieu4HTMT" xfId="772"/>
    <cellStyle name="_KT (2)_PERSONAL_Book1" xfId="773"/>
    <cellStyle name="_KT (2)_PERSONAL_Book1 2" xfId="774"/>
    <cellStyle name="_KT (2)_PERSONAL_HTQ.8 GD1" xfId="775"/>
    <cellStyle name="_KT (2)_PERSONAL_HTQ.8 GD1_05-12  KH trung han 2016-2020 - Liem Thinh edited" xfId="776"/>
    <cellStyle name="_KT (2)_PERSONAL_HTQ.8 GD1_Copy of 05-12  KH trung han 2016-2020 - Liem Thinh edited (1)" xfId="777"/>
    <cellStyle name="_KT (2)_PERSONAL_HTQ.8 GD1_KH TPCP 2016-2020 (tong hop)" xfId="778"/>
    <cellStyle name="_KT (2)_PERSONAL_Luy ke von ung nam 2011 -Thoa gui ngay 12-8-2012" xfId="779"/>
    <cellStyle name="_KT (2)_PERSONAL_Tong hop KHCB 2001" xfId="780"/>
    <cellStyle name="_KT (2)_Qt-HT3PQ1(CauKho)" xfId="781"/>
    <cellStyle name="_KT (2)_TG-TH" xfId="782"/>
    <cellStyle name="_KT (2)_TK152-04" xfId="783"/>
    <cellStyle name="_KT (2)_ÿÿÿÿÿ" xfId="784"/>
    <cellStyle name="_KT (2)_ÿÿÿÿÿ_KH TPCP vung TNB (03-1-2012)" xfId="785"/>
    <cellStyle name="_KT (2)_ÿÿÿÿÿ_kien giang 2" xfId="786"/>
    <cellStyle name="_KT_TG" xfId="787"/>
    <cellStyle name="_KT_TG_1" xfId="788"/>
    <cellStyle name="_KT_TG_1 2" xfId="789"/>
    <cellStyle name="_KT_TG_1_05-12  KH trung han 2016-2020 - Liem Thinh edited" xfId="790"/>
    <cellStyle name="_KT_TG_1_ApGiaVatTu_cayxanh_latgach" xfId="791"/>
    <cellStyle name="_KT_TG_1_BANG TONG HOP TINH HINH THANH QUYET TOAN (MOI I)" xfId="792"/>
    <cellStyle name="_KT_TG_1_BAO CAO KLCT PT2000" xfId="793"/>
    <cellStyle name="_KT_TG_1_BAO CAO PT2000" xfId="794"/>
    <cellStyle name="_KT_TG_1_BAO CAO PT2000_Book1" xfId="795"/>
    <cellStyle name="_KT_TG_1_Bao cao XDCB 2001 - T11 KH dieu chinh 20-11-THAI" xfId="796"/>
    <cellStyle name="_KT_TG_1_BAO GIA NGAY 24-10-08 (co dam)" xfId="797"/>
    <cellStyle name="_KT_TG_1_BC  NAM 2007" xfId="798"/>
    <cellStyle name="_KT_TG_1_BC CV 6403 BKHĐT" xfId="799"/>
    <cellStyle name="_KT_TG_1_BC NQ11-CP - chinh sua lai" xfId="800"/>
    <cellStyle name="_KT_TG_1_BC NQ11-CP-Quynh sau bieu so3" xfId="801"/>
    <cellStyle name="_KT_TG_1_BC_NQ11-CP_-_Thao_sua_lai" xfId="802"/>
    <cellStyle name="_KT_TG_1_Bieu mau cong trinh khoi cong moi 3-4" xfId="803"/>
    <cellStyle name="_KT_TG_1_Bieu3ODA" xfId="804"/>
    <cellStyle name="_KT_TG_1_Bieu3ODA_1" xfId="805"/>
    <cellStyle name="_KT_TG_1_Bieu4HTMT" xfId="806"/>
    <cellStyle name="_KT_TG_1_bo sung von KCH nam 2010 va Du an tre kho khan" xfId="807"/>
    <cellStyle name="_KT_TG_1_Book1" xfId="808"/>
    <cellStyle name="_KT_TG_1_Book1 2" xfId="809"/>
    <cellStyle name="_KT_TG_1_Book1_1" xfId="810"/>
    <cellStyle name="_KT_TG_1_Book1_1 2" xfId="811"/>
    <cellStyle name="_KT_TG_1_Book1_1_BC CV 6403 BKHĐT" xfId="812"/>
    <cellStyle name="_KT_TG_1_Book1_1_Bieu mau cong trinh khoi cong moi 3-4" xfId="813"/>
    <cellStyle name="_KT_TG_1_Book1_1_Bieu3ODA" xfId="814"/>
    <cellStyle name="_KT_TG_1_Book1_1_Bieu4HTMT" xfId="815"/>
    <cellStyle name="_KT_TG_1_Book1_1_Book1" xfId="816"/>
    <cellStyle name="_KT_TG_1_Book1_1_Luy ke von ung nam 2011 -Thoa gui ngay 12-8-2012" xfId="817"/>
    <cellStyle name="_KT_TG_1_Book1_2" xfId="818"/>
    <cellStyle name="_KT_TG_1_Book1_2 2" xfId="819"/>
    <cellStyle name="_KT_TG_1_Book1_2_BC CV 6403 BKHĐT" xfId="820"/>
    <cellStyle name="_KT_TG_1_Book1_2_Bieu3ODA" xfId="821"/>
    <cellStyle name="_KT_TG_1_Book1_2_Luy ke von ung nam 2011 -Thoa gui ngay 12-8-2012" xfId="822"/>
    <cellStyle name="_KT_TG_1_Book1_3" xfId="823"/>
    <cellStyle name="_KT_TG_1_Book1_4" xfId="824"/>
    <cellStyle name="_KT_TG_1_Book1_BC CV 6403 BKHĐT" xfId="825"/>
    <cellStyle name="_KT_TG_1_Book1_BC-QT-WB-dthao" xfId="826"/>
    <cellStyle name="_KT_TG_1_Book1_Bieu mau cong trinh khoi cong moi 3-4" xfId="827"/>
    <cellStyle name="_KT_TG_1_Book1_Bieu3ODA" xfId="828"/>
    <cellStyle name="_KT_TG_1_Book1_Bieu4HTMT" xfId="829"/>
    <cellStyle name="_KT_TG_1_Book1_bo sung von KCH nam 2010 va Du an tre kho khan" xfId="830"/>
    <cellStyle name="_KT_TG_1_Book1_Book1" xfId="831"/>
    <cellStyle name="_KT_TG_1_Book1_danh muc chuan bi dau tu 2011 ngay 07-6-2011" xfId="832"/>
    <cellStyle name="_KT_TG_1_Book1_Danh muc pbo nguon von XSKT, XDCB nam 2009 chuyen qua nam 2010" xfId="833"/>
    <cellStyle name="_KT_TG_1_Book1_dieu chinh KH 2011 ngay 26-5-2011111" xfId="834"/>
    <cellStyle name="_KT_TG_1_Book1_DS KCH PHAN BO VON NSDP NAM 2010" xfId="835"/>
    <cellStyle name="_KT_TG_1_Book1_giao KH 2011 ngay 10-12-2010" xfId="836"/>
    <cellStyle name="_KT_TG_1_Book1_Luy ke von ung nam 2011 -Thoa gui ngay 12-8-2012" xfId="837"/>
    <cellStyle name="_KT_TG_1_CAU Khanh Nam(Thi Cong)" xfId="838"/>
    <cellStyle name="_KT_TG_1_ChiHuong_ApGia" xfId="839"/>
    <cellStyle name="_KT_TG_1_CoCauPhi (version 1)" xfId="840"/>
    <cellStyle name="_KT_TG_1_Copy of 05-12  KH trung han 2016-2020 - Liem Thinh edited (1)" xfId="841"/>
    <cellStyle name="_KT_TG_1_danh muc chuan bi dau tu 2011 ngay 07-6-2011" xfId="842"/>
    <cellStyle name="_KT_TG_1_Danh muc pbo nguon von XSKT, XDCB nam 2009 chuyen qua nam 2010" xfId="843"/>
    <cellStyle name="_KT_TG_1_DAU NOI PL-CL TAI PHU LAMHC" xfId="844"/>
    <cellStyle name="_KT_TG_1_dieu chinh KH 2011 ngay 26-5-2011111" xfId="845"/>
    <cellStyle name="_KT_TG_1_DS KCH PHAN BO VON NSDP NAM 2010" xfId="846"/>
    <cellStyle name="_KT_TG_1_DTCDT MR.2N110.HOCMON.TDTOAN.CCUNG" xfId="847"/>
    <cellStyle name="_KT_TG_1_DU TRU VAT TU" xfId="848"/>
    <cellStyle name="_KT_TG_1_giao KH 2011 ngay 10-12-2010" xfId="849"/>
    <cellStyle name="_KT_TG_1_GTGT 2003" xfId="850"/>
    <cellStyle name="_KT_TG_1_KE KHAI THUE GTGT 2004" xfId="851"/>
    <cellStyle name="_KT_TG_1_KE KHAI THUE GTGT 2004_BCTC2004" xfId="852"/>
    <cellStyle name="_KT_TG_1_KH TPCP 2016-2020 (tong hop)" xfId="853"/>
    <cellStyle name="_KT_TG_1_KH TPCP vung TNB (03-1-2012)" xfId="854"/>
    <cellStyle name="_KT_TG_1_kien giang 2" xfId="855"/>
    <cellStyle name="_KT_TG_1_Lora-tungchau" xfId="856"/>
    <cellStyle name="_KT_TG_1_Luy ke von ung nam 2011 -Thoa gui ngay 12-8-2012" xfId="857"/>
    <cellStyle name="_KT_TG_1_NhanCong" xfId="858"/>
    <cellStyle name="_KT_TG_1_N-X-T-04" xfId="859"/>
    <cellStyle name="_KT_TG_1_PGIA-phieu tham tra Kho bac" xfId="860"/>
    <cellStyle name="_KT_TG_1_phu luc tong ket tinh hinh TH giai doan 03-10 (ngay 30)" xfId="861"/>
    <cellStyle name="_KT_TG_1_PT02-02" xfId="862"/>
    <cellStyle name="_KT_TG_1_PT02-02_Book1" xfId="863"/>
    <cellStyle name="_KT_TG_1_PT02-03" xfId="864"/>
    <cellStyle name="_KT_TG_1_PT02-03_Book1" xfId="865"/>
    <cellStyle name="_KT_TG_1_Qt-HT3PQ1(CauKho)" xfId="866"/>
    <cellStyle name="_KT_TG_1_Sheet1" xfId="867"/>
    <cellStyle name="_KT_TG_1_TK152-04" xfId="868"/>
    <cellStyle name="_KT_TG_1_ÿÿÿÿÿ" xfId="869"/>
    <cellStyle name="_KT_TG_1_ÿÿÿÿÿ_Bieu mau cong trinh khoi cong moi 3-4" xfId="870"/>
    <cellStyle name="_KT_TG_1_ÿÿÿÿÿ_Bieu3ODA" xfId="871"/>
    <cellStyle name="_KT_TG_1_ÿÿÿÿÿ_Bieu4HTMT" xfId="872"/>
    <cellStyle name="_KT_TG_1_ÿÿÿÿÿ_KH TPCP vung TNB (03-1-2012)" xfId="873"/>
    <cellStyle name="_KT_TG_1_ÿÿÿÿÿ_kien giang 2" xfId="874"/>
    <cellStyle name="_KT_TG_2" xfId="875"/>
    <cellStyle name="_KT_TG_2 2" xfId="876"/>
    <cellStyle name="_KT_TG_2_05-12  KH trung han 2016-2020 - Liem Thinh edited" xfId="877"/>
    <cellStyle name="_KT_TG_2_ApGiaVatTu_cayxanh_latgach" xfId="878"/>
    <cellStyle name="_KT_TG_2_BANG TONG HOP TINH HINH THANH QUYET TOAN (MOI I)" xfId="879"/>
    <cellStyle name="_KT_TG_2_BAO CAO KLCT PT2000" xfId="880"/>
    <cellStyle name="_KT_TG_2_BAO CAO PT2000" xfId="881"/>
    <cellStyle name="_KT_TG_2_BAO CAO PT2000_Book1" xfId="882"/>
    <cellStyle name="_KT_TG_2_Bao cao XDCB 2001 - T11 KH dieu chinh 20-11-THAI" xfId="883"/>
    <cellStyle name="_KT_TG_2_BAO GIA NGAY 24-10-08 (co dam)" xfId="884"/>
    <cellStyle name="_KT_TG_2_BC  NAM 2007" xfId="885"/>
    <cellStyle name="_KT_TG_2_BC CV 6403 BKHĐT" xfId="886"/>
    <cellStyle name="_KT_TG_2_BC NQ11-CP - chinh sua lai" xfId="887"/>
    <cellStyle name="_KT_TG_2_BC NQ11-CP-Quynh sau bieu so3" xfId="888"/>
    <cellStyle name="_KT_TG_2_BC_NQ11-CP_-_Thao_sua_lai" xfId="889"/>
    <cellStyle name="_KT_TG_2_Bieu mau cong trinh khoi cong moi 3-4" xfId="890"/>
    <cellStyle name="_KT_TG_2_Bieu3ODA" xfId="891"/>
    <cellStyle name="_KT_TG_2_Bieu3ODA_1" xfId="892"/>
    <cellStyle name="_KT_TG_2_Bieu4HTMT" xfId="893"/>
    <cellStyle name="_KT_TG_2_bo sung von KCH nam 2010 va Du an tre kho khan" xfId="894"/>
    <cellStyle name="_KT_TG_2_Book1" xfId="895"/>
    <cellStyle name="_KT_TG_2_Book1 2" xfId="896"/>
    <cellStyle name="_KT_TG_2_Book1_1" xfId="897"/>
    <cellStyle name="_KT_TG_2_Book1_1 2" xfId="898"/>
    <cellStyle name="_KT_TG_2_Book1_1_BC CV 6403 BKHĐT" xfId="899"/>
    <cellStyle name="_KT_TG_2_Book1_1_Bieu mau cong trinh khoi cong moi 3-4" xfId="900"/>
    <cellStyle name="_KT_TG_2_Book1_1_Bieu3ODA" xfId="901"/>
    <cellStyle name="_KT_TG_2_Book1_1_Bieu4HTMT" xfId="902"/>
    <cellStyle name="_KT_TG_2_Book1_1_Book1" xfId="903"/>
    <cellStyle name="_KT_TG_2_Book1_1_Luy ke von ung nam 2011 -Thoa gui ngay 12-8-2012" xfId="904"/>
    <cellStyle name="_KT_TG_2_Book1_2" xfId="905"/>
    <cellStyle name="_KT_TG_2_Book1_2 2" xfId="906"/>
    <cellStyle name="_KT_TG_2_Book1_2_BC CV 6403 BKHĐT" xfId="907"/>
    <cellStyle name="_KT_TG_2_Book1_2_Bieu3ODA" xfId="908"/>
    <cellStyle name="_KT_TG_2_Book1_2_Luy ke von ung nam 2011 -Thoa gui ngay 12-8-2012" xfId="909"/>
    <cellStyle name="_KT_TG_2_Book1_3" xfId="910"/>
    <cellStyle name="_KT_TG_2_Book1_3 2" xfId="911"/>
    <cellStyle name="_KT_TG_2_Book1_4" xfId="912"/>
    <cellStyle name="_KT_TG_2_Book1_BC CV 6403 BKHĐT" xfId="913"/>
    <cellStyle name="_KT_TG_2_Book1_Bieu mau cong trinh khoi cong moi 3-4" xfId="914"/>
    <cellStyle name="_KT_TG_2_Book1_Bieu3ODA" xfId="915"/>
    <cellStyle name="_KT_TG_2_Book1_Bieu4HTMT" xfId="916"/>
    <cellStyle name="_KT_TG_2_Book1_bo sung von KCH nam 2010 va Du an tre kho khan" xfId="917"/>
    <cellStyle name="_KT_TG_2_Book1_Book1" xfId="918"/>
    <cellStyle name="_KT_TG_2_Book1_danh muc chuan bi dau tu 2011 ngay 07-6-2011" xfId="919"/>
    <cellStyle name="_KT_TG_2_Book1_Danh muc pbo nguon von XSKT, XDCB nam 2009 chuyen qua nam 2010" xfId="920"/>
    <cellStyle name="_KT_TG_2_Book1_dieu chinh KH 2011 ngay 26-5-2011111" xfId="921"/>
    <cellStyle name="_KT_TG_2_Book1_DS KCH PHAN BO VON NSDP NAM 2010" xfId="922"/>
    <cellStyle name="_KT_TG_2_Book1_giao KH 2011 ngay 10-12-2010" xfId="923"/>
    <cellStyle name="_KT_TG_2_Book1_Luy ke von ung nam 2011 -Thoa gui ngay 12-8-2012" xfId="924"/>
    <cellStyle name="_KT_TG_2_CAU Khanh Nam(Thi Cong)" xfId="925"/>
    <cellStyle name="_KT_TG_2_ChiHuong_ApGia" xfId="926"/>
    <cellStyle name="_KT_TG_2_CoCauPhi (version 1)" xfId="927"/>
    <cellStyle name="_KT_TG_2_Copy of 05-12  KH trung han 2016-2020 - Liem Thinh edited (1)" xfId="928"/>
    <cellStyle name="_KT_TG_2_danh muc chuan bi dau tu 2011 ngay 07-6-2011" xfId="929"/>
    <cellStyle name="_KT_TG_2_Danh muc pbo nguon von XSKT, XDCB nam 2009 chuyen qua nam 2010" xfId="930"/>
    <cellStyle name="_KT_TG_2_DAU NOI PL-CL TAI PHU LAMHC" xfId="931"/>
    <cellStyle name="_KT_TG_2_dieu chinh KH 2011 ngay 26-5-2011111" xfId="932"/>
    <cellStyle name="_KT_TG_2_DS KCH PHAN BO VON NSDP NAM 2010" xfId="933"/>
    <cellStyle name="_KT_TG_2_DTCDT MR.2N110.HOCMON.TDTOAN.CCUNG" xfId="934"/>
    <cellStyle name="_KT_TG_2_DU TRU VAT TU" xfId="935"/>
    <cellStyle name="_KT_TG_2_giao KH 2011 ngay 10-12-2010" xfId="936"/>
    <cellStyle name="_KT_TG_2_GTGT 2003" xfId="937"/>
    <cellStyle name="_KT_TG_2_KE KHAI THUE GTGT 2004" xfId="938"/>
    <cellStyle name="_KT_TG_2_KE KHAI THUE GTGT 2004_BCTC2004" xfId="939"/>
    <cellStyle name="_KT_TG_2_KH TPCP 2016-2020 (tong hop)" xfId="940"/>
    <cellStyle name="_KT_TG_2_KH TPCP vung TNB (03-1-2012)" xfId="941"/>
    <cellStyle name="_KT_TG_2_kien giang 2" xfId="942"/>
    <cellStyle name="_KT_TG_2_Lora-tungchau" xfId="943"/>
    <cellStyle name="_KT_TG_2_Luy ke von ung nam 2011 -Thoa gui ngay 12-8-2012" xfId="944"/>
    <cellStyle name="_KT_TG_2_NhanCong" xfId="945"/>
    <cellStyle name="_KT_TG_2_N-X-T-04" xfId="946"/>
    <cellStyle name="_KT_TG_2_PGIA-phieu tham tra Kho bac" xfId="947"/>
    <cellStyle name="_KT_TG_2_phu luc tong ket tinh hinh TH giai doan 03-10 (ngay 30)" xfId="948"/>
    <cellStyle name="_KT_TG_2_PT02-02" xfId="949"/>
    <cellStyle name="_KT_TG_2_PT02-02_Book1" xfId="950"/>
    <cellStyle name="_KT_TG_2_PT02-03" xfId="951"/>
    <cellStyle name="_KT_TG_2_PT02-03_Book1" xfId="952"/>
    <cellStyle name="_KT_TG_2_Qt-HT3PQ1(CauKho)" xfId="953"/>
    <cellStyle name="_KT_TG_2_Sheet1" xfId="954"/>
    <cellStyle name="_KT_TG_2_TK152-04" xfId="955"/>
    <cellStyle name="_KT_TG_2_ÿÿÿÿÿ" xfId="956"/>
    <cellStyle name="_KT_TG_2_ÿÿÿÿÿ_Bieu mau cong trinh khoi cong moi 3-4" xfId="957"/>
    <cellStyle name="_KT_TG_2_ÿÿÿÿÿ_Bieu3ODA" xfId="958"/>
    <cellStyle name="_KT_TG_2_ÿÿÿÿÿ_Bieu4HTMT" xfId="959"/>
    <cellStyle name="_KT_TG_2_ÿÿÿÿÿ_KH TPCP vung TNB (03-1-2012)" xfId="960"/>
    <cellStyle name="_KT_TG_2_ÿÿÿÿÿ_kien giang 2" xfId="961"/>
    <cellStyle name="_KT_TG_3" xfId="962"/>
    <cellStyle name="_KT_TG_4" xfId="963"/>
    <cellStyle name="_KT_TG_4 2" xfId="964"/>
    <cellStyle name="_KT_TG_4_05-12  KH trung han 2016-2020 - Liem Thinh edited" xfId="965"/>
    <cellStyle name="_KT_TG_4_Copy of 05-12  KH trung han 2016-2020 - Liem Thinh edited (1)" xfId="966"/>
    <cellStyle name="_KT_TG_4_KH TPCP 2016-2020 (tong hop)" xfId="967"/>
    <cellStyle name="_KT_TG_4_Lora-tungchau" xfId="968"/>
    <cellStyle name="_KT_TG_4_Lora-tungchau 2" xfId="969"/>
    <cellStyle name="_KT_TG_4_Lora-tungchau_05-12  KH trung han 2016-2020 - Liem Thinh edited" xfId="970"/>
    <cellStyle name="_KT_TG_4_Lora-tungchau_Copy of 05-12  KH trung han 2016-2020 - Liem Thinh edited (1)" xfId="971"/>
    <cellStyle name="_KT_TG_4_Lora-tungchau_KH TPCP 2016-2020 (tong hop)" xfId="972"/>
    <cellStyle name="_KT_TG_4_Qt-HT3PQ1(CauKho)" xfId="973"/>
    <cellStyle name="_Lora-tungchau" xfId="974"/>
    <cellStyle name="_Lora-tungchau 2" xfId="975"/>
    <cellStyle name="_Lora-tungchau_05-12  KH trung han 2016-2020 - Liem Thinh edited" xfId="976"/>
    <cellStyle name="_Lora-tungchau_Copy of 05-12  KH trung han 2016-2020 - Liem Thinh edited (1)" xfId="977"/>
    <cellStyle name="_Lora-tungchau_KH TPCP 2016-2020 (tong hop)" xfId="978"/>
    <cellStyle name="_Luy ke von ung nam 2011 -Thoa gui ngay 12-8-2012" xfId="979"/>
    <cellStyle name="_mau so 3" xfId="980"/>
    <cellStyle name="_MauThanTKKT-goi7-DonGia2143(vl t7)" xfId="981"/>
    <cellStyle name="_MauThanTKKT-goi7-DonGia2143(vl t7)_!1 1 bao cao giao KH ve HTCMT vung TNB   12-12-2011" xfId="982"/>
    <cellStyle name="_MauThanTKKT-goi7-DonGia2143(vl t7)_Bieu4HTMT" xfId="983"/>
    <cellStyle name="_MauThanTKKT-goi7-DonGia2143(vl t7)_Bieu4HTMT_!1 1 bao cao giao KH ve HTCMT vung TNB   12-12-2011" xfId="984"/>
    <cellStyle name="_MauThanTKKT-goi7-DonGia2143(vl t7)_Bieu4HTMT_KH TPCP vung TNB (03-1-2012)" xfId="985"/>
    <cellStyle name="_MauThanTKKT-goi7-DonGia2143(vl t7)_KH TPCP vung TNB (03-1-2012)" xfId="986"/>
    <cellStyle name="_Nhu cau von ung truoc 2011 Tha h Hoa + Nge An gui TW" xfId="987"/>
    <cellStyle name="_Nhu cau von ung truoc 2011 Tha h Hoa + Nge An gui TW_!1 1 bao cao giao KH ve HTCMT vung TNB   12-12-2011" xfId="988"/>
    <cellStyle name="_Nhu cau von ung truoc 2011 Tha h Hoa + Nge An gui TW_Bieu4HTMT" xfId="989"/>
    <cellStyle name="_Nhu cau von ung truoc 2011 Tha h Hoa + Nge An gui TW_Bieu4HTMT_!1 1 bao cao giao KH ve HTCMT vung TNB   12-12-2011" xfId="990"/>
    <cellStyle name="_Nhu cau von ung truoc 2011 Tha h Hoa + Nge An gui TW_Bieu4HTMT_KH TPCP vung TNB (03-1-2012)" xfId="991"/>
    <cellStyle name="_Nhu cau von ung truoc 2011 Tha h Hoa + Nge An gui TW_KH TPCP vung TNB (03-1-2012)" xfId="992"/>
    <cellStyle name="_N-X-T-04" xfId="993"/>
    <cellStyle name="_PERSONAL" xfId="994"/>
    <cellStyle name="_PERSONAL_BC CV 6403 BKHĐT" xfId="995"/>
    <cellStyle name="_PERSONAL_Bieu mau cong trinh khoi cong moi 3-4" xfId="996"/>
    <cellStyle name="_PERSONAL_Bieu3ODA" xfId="997"/>
    <cellStyle name="_PERSONAL_Bieu4HTMT" xfId="998"/>
    <cellStyle name="_PERSONAL_Book1" xfId="999"/>
    <cellStyle name="_PERSONAL_Book1 2" xfId="1000"/>
    <cellStyle name="_PERSONAL_HTQ.8 GD1" xfId="1001"/>
    <cellStyle name="_PERSONAL_HTQ.8 GD1_05-12  KH trung han 2016-2020 - Liem Thinh edited" xfId="1002"/>
    <cellStyle name="_PERSONAL_HTQ.8 GD1_Copy of 05-12  KH trung han 2016-2020 - Liem Thinh edited (1)" xfId="1003"/>
    <cellStyle name="_PERSONAL_HTQ.8 GD1_KH TPCP 2016-2020 (tong hop)" xfId="1004"/>
    <cellStyle name="_PERSONAL_Luy ke von ung nam 2011 -Thoa gui ngay 12-8-2012" xfId="1005"/>
    <cellStyle name="_PERSONAL_Tong hop KHCB 2001" xfId="1006"/>
    <cellStyle name="_Phan bo KH 2009 TPCP" xfId="1007"/>
    <cellStyle name="_phong bo mon22" xfId="1008"/>
    <cellStyle name="_phong bo mon22_!1 1 bao cao giao KH ve HTCMT vung TNB   12-12-2011" xfId="1009"/>
    <cellStyle name="_phong bo mon22_KH TPCP vung TNB (03-1-2012)" xfId="1010"/>
    <cellStyle name="_Phu luc 2 (Bieu 2) TH KH 2010" xfId="1011"/>
    <cellStyle name="_phu luc tong ket tinh hinh TH giai doan 03-10 (ngay 30)" xfId="1012"/>
    <cellStyle name="_Phuluckinhphi_DC_lan 4_YL" xfId="1013"/>
    <cellStyle name="_Q TOAN  SCTX QL.62 QUI I ( oanh)" xfId="1014"/>
    <cellStyle name="_Q TOAN  SCTX QL.62 QUI II ( oanh)" xfId="1015"/>
    <cellStyle name="_QT SCTXQL62_QT1 (Cty QL)" xfId="1016"/>
    <cellStyle name="_Qt-HT3PQ1(CauKho)" xfId="1017"/>
    <cellStyle name="_Sheet1" xfId="1018"/>
    <cellStyle name="_Sheet2" xfId="1019"/>
    <cellStyle name="_TG-TH" xfId="1020"/>
    <cellStyle name="_TG-TH_1" xfId="1021"/>
    <cellStyle name="_TG-TH_1 2" xfId="1022"/>
    <cellStyle name="_TG-TH_1_05-12  KH trung han 2016-2020 - Liem Thinh edited" xfId="1023"/>
    <cellStyle name="_TG-TH_1_ApGiaVatTu_cayxanh_latgach" xfId="1024"/>
    <cellStyle name="_TG-TH_1_BANG TONG HOP TINH HINH THANH QUYET TOAN (MOI I)" xfId="1025"/>
    <cellStyle name="_TG-TH_1_BAO CAO KLCT PT2000" xfId="1026"/>
    <cellStyle name="_TG-TH_1_BAO CAO PT2000" xfId="1027"/>
    <cellStyle name="_TG-TH_1_BAO CAO PT2000_Book1" xfId="1028"/>
    <cellStyle name="_TG-TH_1_Bao cao XDCB 2001 - T11 KH dieu chinh 20-11-THAI" xfId="1029"/>
    <cellStyle name="_TG-TH_1_BAO GIA NGAY 24-10-08 (co dam)" xfId="1030"/>
    <cellStyle name="_TG-TH_1_BC  NAM 2007" xfId="1031"/>
    <cellStyle name="_TG-TH_1_BC CV 6403 BKHĐT" xfId="1032"/>
    <cellStyle name="_TG-TH_1_BC NQ11-CP - chinh sua lai" xfId="1033"/>
    <cellStyle name="_TG-TH_1_BC NQ11-CP-Quynh sau bieu so3" xfId="1034"/>
    <cellStyle name="_TG-TH_1_BC_NQ11-CP_-_Thao_sua_lai" xfId="1035"/>
    <cellStyle name="_TG-TH_1_Bieu mau cong trinh khoi cong moi 3-4" xfId="1036"/>
    <cellStyle name="_TG-TH_1_Bieu3ODA" xfId="1037"/>
    <cellStyle name="_TG-TH_1_Bieu3ODA_1" xfId="1038"/>
    <cellStyle name="_TG-TH_1_Bieu4HTMT" xfId="1039"/>
    <cellStyle name="_TG-TH_1_bo sung von KCH nam 2010 va Du an tre kho khan" xfId="1040"/>
    <cellStyle name="_TG-TH_1_Book1" xfId="1041"/>
    <cellStyle name="_TG-TH_1_Book1 2" xfId="1042"/>
    <cellStyle name="_TG-TH_1_Book1_1" xfId="1043"/>
    <cellStyle name="_TG-TH_1_Book1_1 2" xfId="1044"/>
    <cellStyle name="_TG-TH_1_Book1_1_BC CV 6403 BKHĐT" xfId="1045"/>
    <cellStyle name="_TG-TH_1_Book1_1_Bieu mau cong trinh khoi cong moi 3-4" xfId="1046"/>
    <cellStyle name="_TG-TH_1_Book1_1_Bieu3ODA" xfId="1047"/>
    <cellStyle name="_TG-TH_1_Book1_1_Bieu4HTMT" xfId="1048"/>
    <cellStyle name="_TG-TH_1_Book1_1_Book1" xfId="1049"/>
    <cellStyle name="_TG-TH_1_Book1_1_Luy ke von ung nam 2011 -Thoa gui ngay 12-8-2012" xfId="1050"/>
    <cellStyle name="_TG-TH_1_Book1_2" xfId="1051"/>
    <cellStyle name="_TG-TH_1_Book1_2 2" xfId="1052"/>
    <cellStyle name="_TG-TH_1_Book1_2_BC CV 6403 BKHĐT" xfId="1053"/>
    <cellStyle name="_TG-TH_1_Book1_2_Bieu3ODA" xfId="1054"/>
    <cellStyle name="_TG-TH_1_Book1_2_Luy ke von ung nam 2011 -Thoa gui ngay 12-8-2012" xfId="1055"/>
    <cellStyle name="_TG-TH_1_Book1_3" xfId="1056"/>
    <cellStyle name="_TG-TH_1_Book1_4" xfId="1057"/>
    <cellStyle name="_TG-TH_1_Book1_BC CV 6403 BKHĐT" xfId="1058"/>
    <cellStyle name="_TG-TH_1_Book1_BC-QT-WB-dthao" xfId="1059"/>
    <cellStyle name="_TG-TH_1_Book1_Bieu mau cong trinh khoi cong moi 3-4" xfId="1060"/>
    <cellStyle name="_TG-TH_1_Book1_Bieu3ODA" xfId="1061"/>
    <cellStyle name="_TG-TH_1_Book1_Bieu4HTMT" xfId="1062"/>
    <cellStyle name="_TG-TH_1_Book1_bo sung von KCH nam 2010 va Du an tre kho khan" xfId="1063"/>
    <cellStyle name="_TG-TH_1_Book1_Book1" xfId="1064"/>
    <cellStyle name="_TG-TH_1_Book1_danh muc chuan bi dau tu 2011 ngay 07-6-2011" xfId="1065"/>
    <cellStyle name="_TG-TH_1_Book1_Danh muc pbo nguon von XSKT, XDCB nam 2009 chuyen qua nam 2010" xfId="1066"/>
    <cellStyle name="_TG-TH_1_Book1_dieu chinh KH 2011 ngay 26-5-2011111" xfId="1067"/>
    <cellStyle name="_TG-TH_1_Book1_DS KCH PHAN BO VON NSDP NAM 2010" xfId="1068"/>
    <cellStyle name="_TG-TH_1_Book1_giao KH 2011 ngay 10-12-2010" xfId="1069"/>
    <cellStyle name="_TG-TH_1_Book1_Luy ke von ung nam 2011 -Thoa gui ngay 12-8-2012" xfId="1070"/>
    <cellStyle name="_TG-TH_1_CAU Khanh Nam(Thi Cong)" xfId="1071"/>
    <cellStyle name="_TG-TH_1_ChiHuong_ApGia" xfId="1072"/>
    <cellStyle name="_TG-TH_1_CoCauPhi (version 1)" xfId="1073"/>
    <cellStyle name="_TG-TH_1_Copy of 05-12  KH trung han 2016-2020 - Liem Thinh edited (1)" xfId="1074"/>
    <cellStyle name="_TG-TH_1_danh muc chuan bi dau tu 2011 ngay 07-6-2011" xfId="1075"/>
    <cellStyle name="_TG-TH_1_Danh muc pbo nguon von XSKT, XDCB nam 2009 chuyen qua nam 2010" xfId="1076"/>
    <cellStyle name="_TG-TH_1_DAU NOI PL-CL TAI PHU LAMHC" xfId="1077"/>
    <cellStyle name="_TG-TH_1_dieu chinh KH 2011 ngay 26-5-2011111" xfId="1078"/>
    <cellStyle name="_TG-TH_1_DS KCH PHAN BO VON NSDP NAM 2010" xfId="1079"/>
    <cellStyle name="_TG-TH_1_DTCDT MR.2N110.HOCMON.TDTOAN.CCUNG" xfId="1080"/>
    <cellStyle name="_TG-TH_1_DU TRU VAT TU" xfId="1081"/>
    <cellStyle name="_TG-TH_1_giao KH 2011 ngay 10-12-2010" xfId="1082"/>
    <cellStyle name="_TG-TH_1_GTGT 2003" xfId="1083"/>
    <cellStyle name="_TG-TH_1_KE KHAI THUE GTGT 2004" xfId="1084"/>
    <cellStyle name="_TG-TH_1_KE KHAI THUE GTGT 2004_BCTC2004" xfId="1085"/>
    <cellStyle name="_TG-TH_1_KH TPCP 2016-2020 (tong hop)" xfId="1086"/>
    <cellStyle name="_TG-TH_1_KH TPCP vung TNB (03-1-2012)" xfId="1087"/>
    <cellStyle name="_TG-TH_1_kien giang 2" xfId="1088"/>
    <cellStyle name="_TG-TH_1_Lora-tungchau" xfId="1089"/>
    <cellStyle name="_TG-TH_1_Luy ke von ung nam 2011 -Thoa gui ngay 12-8-2012" xfId="1090"/>
    <cellStyle name="_TG-TH_1_NhanCong" xfId="1091"/>
    <cellStyle name="_TG-TH_1_N-X-T-04" xfId="1092"/>
    <cellStyle name="_TG-TH_1_PGIA-phieu tham tra Kho bac" xfId="1093"/>
    <cellStyle name="_TG-TH_1_phu luc tong ket tinh hinh TH giai doan 03-10 (ngay 30)" xfId="1094"/>
    <cellStyle name="_TG-TH_1_PT02-02" xfId="1095"/>
    <cellStyle name="_TG-TH_1_PT02-02_Book1" xfId="1096"/>
    <cellStyle name="_TG-TH_1_PT02-03" xfId="1097"/>
    <cellStyle name="_TG-TH_1_PT02-03_Book1" xfId="1098"/>
    <cellStyle name="_TG-TH_1_Qt-HT3PQ1(CauKho)" xfId="1099"/>
    <cellStyle name="_TG-TH_1_Sheet1" xfId="1100"/>
    <cellStyle name="_TG-TH_1_TK152-04" xfId="1101"/>
    <cellStyle name="_TG-TH_1_ÿÿÿÿÿ" xfId="1102"/>
    <cellStyle name="_TG-TH_1_ÿÿÿÿÿ_Bieu mau cong trinh khoi cong moi 3-4" xfId="1103"/>
    <cellStyle name="_TG-TH_1_ÿÿÿÿÿ_Bieu3ODA" xfId="1104"/>
    <cellStyle name="_TG-TH_1_ÿÿÿÿÿ_Bieu4HTMT" xfId="1105"/>
    <cellStyle name="_TG-TH_1_ÿÿÿÿÿ_KH TPCP vung TNB (03-1-2012)" xfId="1106"/>
    <cellStyle name="_TG-TH_1_ÿÿÿÿÿ_kien giang 2" xfId="1107"/>
    <cellStyle name="_TG-TH_2" xfId="1108"/>
    <cellStyle name="_TG-TH_2 2" xfId="1109"/>
    <cellStyle name="_TG-TH_2_05-12  KH trung han 2016-2020 - Liem Thinh edited" xfId="1110"/>
    <cellStyle name="_TG-TH_2_ApGiaVatTu_cayxanh_latgach" xfId="1111"/>
    <cellStyle name="_TG-TH_2_BANG TONG HOP TINH HINH THANH QUYET TOAN (MOI I)" xfId="1112"/>
    <cellStyle name="_TG-TH_2_BAO CAO KLCT PT2000" xfId="1113"/>
    <cellStyle name="_TG-TH_2_BAO CAO PT2000" xfId="1114"/>
    <cellStyle name="_TG-TH_2_BAO CAO PT2000_Book1" xfId="1115"/>
    <cellStyle name="_TG-TH_2_Bao cao XDCB 2001 - T11 KH dieu chinh 20-11-THAI" xfId="1116"/>
    <cellStyle name="_TG-TH_2_BAO GIA NGAY 24-10-08 (co dam)" xfId="1117"/>
    <cellStyle name="_TG-TH_2_BC  NAM 2007" xfId="1118"/>
    <cellStyle name="_TG-TH_2_BC CV 6403 BKHĐT" xfId="1119"/>
    <cellStyle name="_TG-TH_2_BC NQ11-CP - chinh sua lai" xfId="1120"/>
    <cellStyle name="_TG-TH_2_BC NQ11-CP-Quynh sau bieu so3" xfId="1121"/>
    <cellStyle name="_TG-TH_2_BC_NQ11-CP_-_Thao_sua_lai" xfId="1122"/>
    <cellStyle name="_TG-TH_2_Bieu mau cong trinh khoi cong moi 3-4" xfId="1123"/>
    <cellStyle name="_TG-TH_2_Bieu3ODA" xfId="1124"/>
    <cellStyle name="_TG-TH_2_Bieu3ODA_1" xfId="1125"/>
    <cellStyle name="_TG-TH_2_Bieu4HTMT" xfId="1126"/>
    <cellStyle name="_TG-TH_2_bo sung von KCH nam 2010 va Du an tre kho khan" xfId="1127"/>
    <cellStyle name="_TG-TH_2_Book1" xfId="1128"/>
    <cellStyle name="_TG-TH_2_Book1 2" xfId="1129"/>
    <cellStyle name="_TG-TH_2_Book1_1" xfId="1130"/>
    <cellStyle name="_TG-TH_2_Book1_1 2" xfId="1131"/>
    <cellStyle name="_TG-TH_2_Book1_1_BC CV 6403 BKHĐT" xfId="1132"/>
    <cellStyle name="_TG-TH_2_Book1_1_Bieu mau cong trinh khoi cong moi 3-4" xfId="1133"/>
    <cellStyle name="_TG-TH_2_Book1_1_Bieu3ODA" xfId="1134"/>
    <cellStyle name="_TG-TH_2_Book1_1_Bieu4HTMT" xfId="1135"/>
    <cellStyle name="_TG-TH_2_Book1_1_Book1" xfId="1136"/>
    <cellStyle name="_TG-TH_2_Book1_1_Luy ke von ung nam 2011 -Thoa gui ngay 12-8-2012" xfId="1137"/>
    <cellStyle name="_TG-TH_2_Book1_2" xfId="1138"/>
    <cellStyle name="_TG-TH_2_Book1_2 2" xfId="1139"/>
    <cellStyle name="_TG-TH_2_Book1_2_BC CV 6403 BKHĐT" xfId="1140"/>
    <cellStyle name="_TG-TH_2_Book1_2_Bieu3ODA" xfId="1141"/>
    <cellStyle name="_TG-TH_2_Book1_2_Luy ke von ung nam 2011 -Thoa gui ngay 12-8-2012" xfId="1142"/>
    <cellStyle name="_TG-TH_2_Book1_3" xfId="1143"/>
    <cellStyle name="_TG-TH_2_Book1_3 2" xfId="1144"/>
    <cellStyle name="_TG-TH_2_Book1_4" xfId="1145"/>
    <cellStyle name="_TG-TH_2_Book1_BC CV 6403 BKHĐT" xfId="1146"/>
    <cellStyle name="_TG-TH_2_Book1_Bieu mau cong trinh khoi cong moi 3-4" xfId="1147"/>
    <cellStyle name="_TG-TH_2_Book1_Bieu3ODA" xfId="1148"/>
    <cellStyle name="_TG-TH_2_Book1_Bieu4HTMT" xfId="1149"/>
    <cellStyle name="_TG-TH_2_Book1_bo sung von KCH nam 2010 va Du an tre kho khan" xfId="1150"/>
    <cellStyle name="_TG-TH_2_Book1_Book1" xfId="1151"/>
    <cellStyle name="_TG-TH_2_Book1_danh muc chuan bi dau tu 2011 ngay 07-6-2011" xfId="1152"/>
    <cellStyle name="_TG-TH_2_Book1_Danh muc pbo nguon von XSKT, XDCB nam 2009 chuyen qua nam 2010" xfId="1153"/>
    <cellStyle name="_TG-TH_2_Book1_dieu chinh KH 2011 ngay 26-5-2011111" xfId="1154"/>
    <cellStyle name="_TG-TH_2_Book1_DS KCH PHAN BO VON NSDP NAM 2010" xfId="1155"/>
    <cellStyle name="_TG-TH_2_Book1_giao KH 2011 ngay 10-12-2010" xfId="1156"/>
    <cellStyle name="_TG-TH_2_Book1_Luy ke von ung nam 2011 -Thoa gui ngay 12-8-2012" xfId="1157"/>
    <cellStyle name="_TG-TH_2_CAU Khanh Nam(Thi Cong)" xfId="1158"/>
    <cellStyle name="_TG-TH_2_ChiHuong_ApGia" xfId="1159"/>
    <cellStyle name="_TG-TH_2_CoCauPhi (version 1)" xfId="1160"/>
    <cellStyle name="_TG-TH_2_Copy of 05-12  KH trung han 2016-2020 - Liem Thinh edited (1)" xfId="1161"/>
    <cellStyle name="_TG-TH_2_danh muc chuan bi dau tu 2011 ngay 07-6-2011" xfId="1162"/>
    <cellStyle name="_TG-TH_2_Danh muc pbo nguon von XSKT, XDCB nam 2009 chuyen qua nam 2010" xfId="1163"/>
    <cellStyle name="_TG-TH_2_DAU NOI PL-CL TAI PHU LAMHC" xfId="1164"/>
    <cellStyle name="_TG-TH_2_dieu chinh KH 2011 ngay 26-5-2011111" xfId="1165"/>
    <cellStyle name="_TG-TH_2_DS KCH PHAN BO VON NSDP NAM 2010" xfId="1166"/>
    <cellStyle name="_TG-TH_2_DTCDT MR.2N110.HOCMON.TDTOAN.CCUNG" xfId="1167"/>
    <cellStyle name="_TG-TH_2_DU TRU VAT TU" xfId="1168"/>
    <cellStyle name="_TG-TH_2_giao KH 2011 ngay 10-12-2010" xfId="1169"/>
    <cellStyle name="_TG-TH_2_GTGT 2003" xfId="1170"/>
    <cellStyle name="_TG-TH_2_KE KHAI THUE GTGT 2004" xfId="1171"/>
    <cellStyle name="_TG-TH_2_KE KHAI THUE GTGT 2004_BCTC2004" xfId="1172"/>
    <cellStyle name="_TG-TH_2_KH TPCP 2016-2020 (tong hop)" xfId="1173"/>
    <cellStyle name="_TG-TH_2_KH TPCP vung TNB (03-1-2012)" xfId="1174"/>
    <cellStyle name="_TG-TH_2_kien giang 2" xfId="1175"/>
    <cellStyle name="_TG-TH_2_Lora-tungchau" xfId="1176"/>
    <cellStyle name="_TG-TH_2_Luy ke von ung nam 2011 -Thoa gui ngay 12-8-2012" xfId="1177"/>
    <cellStyle name="_TG-TH_2_NhanCong" xfId="1178"/>
    <cellStyle name="_TG-TH_2_N-X-T-04" xfId="1179"/>
    <cellStyle name="_TG-TH_2_PGIA-phieu tham tra Kho bac" xfId="1180"/>
    <cellStyle name="_TG-TH_2_phu luc tong ket tinh hinh TH giai doan 03-10 (ngay 30)" xfId="1181"/>
    <cellStyle name="_TG-TH_2_PT02-02" xfId="1182"/>
    <cellStyle name="_TG-TH_2_PT02-02_Book1" xfId="1183"/>
    <cellStyle name="_TG-TH_2_PT02-03" xfId="1184"/>
    <cellStyle name="_TG-TH_2_PT02-03_Book1" xfId="1185"/>
    <cellStyle name="_TG-TH_2_Qt-HT3PQ1(CauKho)" xfId="1186"/>
    <cellStyle name="_TG-TH_2_Sheet1" xfId="1187"/>
    <cellStyle name="_TG-TH_2_TK152-04" xfId="1188"/>
    <cellStyle name="_TG-TH_2_ÿÿÿÿÿ" xfId="1189"/>
    <cellStyle name="_TG-TH_2_ÿÿÿÿÿ_Bieu mau cong trinh khoi cong moi 3-4" xfId="1190"/>
    <cellStyle name="_TG-TH_2_ÿÿÿÿÿ_Bieu3ODA" xfId="1191"/>
    <cellStyle name="_TG-TH_2_ÿÿÿÿÿ_Bieu4HTMT" xfId="1192"/>
    <cellStyle name="_TG-TH_2_ÿÿÿÿÿ_KH TPCP vung TNB (03-1-2012)" xfId="1193"/>
    <cellStyle name="_TG-TH_2_ÿÿÿÿÿ_kien giang 2" xfId="1194"/>
    <cellStyle name="_TG-TH_3" xfId="1195"/>
    <cellStyle name="_TG-TH_3 2" xfId="1196"/>
    <cellStyle name="_TG-TH_3_05-12  KH trung han 2016-2020 - Liem Thinh edited" xfId="1197"/>
    <cellStyle name="_TG-TH_3_Copy of 05-12  KH trung han 2016-2020 - Liem Thinh edited (1)" xfId="1198"/>
    <cellStyle name="_TG-TH_3_KH TPCP 2016-2020 (tong hop)" xfId="1199"/>
    <cellStyle name="_TG-TH_3_Lora-tungchau" xfId="1200"/>
    <cellStyle name="_TG-TH_3_Lora-tungchau 2" xfId="1201"/>
    <cellStyle name="_TG-TH_3_Lora-tungchau_05-12  KH trung han 2016-2020 - Liem Thinh edited" xfId="1202"/>
    <cellStyle name="_TG-TH_3_Lora-tungchau_Copy of 05-12  KH trung han 2016-2020 - Liem Thinh edited (1)" xfId="1203"/>
    <cellStyle name="_TG-TH_3_Lora-tungchau_KH TPCP 2016-2020 (tong hop)" xfId="1204"/>
    <cellStyle name="_TG-TH_3_Qt-HT3PQ1(CauKho)" xfId="1205"/>
    <cellStyle name="_TG-TH_4" xfId="1206"/>
    <cellStyle name="_TH KH 2010" xfId="1207"/>
    <cellStyle name="_TK152-04" xfId="1208"/>
    <cellStyle name="_Tong dutoan PP LAHAI" xfId="1209"/>
    <cellStyle name="_TPCP GT-24-5-Mien Nui" xfId="1210"/>
    <cellStyle name="_TPCP GT-24-5-Mien Nui_!1 1 bao cao giao KH ve HTCMT vung TNB   12-12-2011" xfId="1211"/>
    <cellStyle name="_TPCP GT-24-5-Mien Nui_Bieu4HTMT" xfId="1212"/>
    <cellStyle name="_TPCP GT-24-5-Mien Nui_Bieu4HTMT_!1 1 bao cao giao KH ve HTCMT vung TNB   12-12-2011" xfId="1213"/>
    <cellStyle name="_TPCP GT-24-5-Mien Nui_Bieu4HTMT_KH TPCP vung TNB (03-1-2012)" xfId="1214"/>
    <cellStyle name="_TPCP GT-24-5-Mien Nui_KH TPCP vung TNB (03-1-2012)" xfId="1215"/>
    <cellStyle name="_TT209BTC3" xfId="1216"/>
    <cellStyle name="_ung truoc 2011 NSTW Thanh Hoa + Nge An gui Thu 12-5" xfId="1217"/>
    <cellStyle name="_ung truoc 2011 NSTW Thanh Hoa + Nge An gui Thu 12-5_!1 1 bao cao giao KH ve HTCMT vung TNB   12-12-2011" xfId="1218"/>
    <cellStyle name="_ung truoc 2011 NSTW Thanh Hoa + Nge An gui Thu 12-5_Bieu4HTMT" xfId="1219"/>
    <cellStyle name="_ung truoc 2011 NSTW Thanh Hoa + Nge An gui Thu 12-5_Bieu4HTMT_!1 1 bao cao giao KH ve HTCMT vung TNB   12-12-2011" xfId="1220"/>
    <cellStyle name="_ung truoc 2011 NSTW Thanh Hoa + Nge An gui Thu 12-5_Bieu4HTMT_KH TPCP vung TNB (03-1-2012)" xfId="1221"/>
    <cellStyle name="_ung truoc 2011 NSTW Thanh Hoa + Nge An gui Thu 12-5_KH TPCP vung TNB (03-1-2012)" xfId="1222"/>
    <cellStyle name="_ung truoc cua long an (6-5-2010)" xfId="1223"/>
    <cellStyle name="_Ung von nam 2011 vung TNB - Doan Cong tac (12-5-2010)" xfId="1224"/>
    <cellStyle name="_Ung von nam 2011 vung TNB - Doan Cong tac (12-5-2010)_!1 1 bao cao giao KH ve HTCMT vung TNB   12-12-2011" xfId="1225"/>
    <cellStyle name="_Ung von nam 2011 vung TNB - Doan Cong tac (12-5-2010)_Bieu4HTMT" xfId="1226"/>
    <cellStyle name="_Ung von nam 2011 vung TNB - Doan Cong tac (12-5-2010)_Bieu4HTMT_!1 1 bao cao giao KH ve HTCMT vung TNB   12-12-2011" xfId="1227"/>
    <cellStyle name="_Ung von nam 2011 vung TNB - Doan Cong tac (12-5-2010)_Bieu4HTMT_KH TPCP vung TNB (03-1-2012)" xfId="1228"/>
    <cellStyle name="_Ung von nam 2011 vung TNB - Doan Cong tac (12-5-2010)_Chuẩn bị đầu tư 2011 (sep Hung)_KH 2012 (T3-2013)" xfId="1229"/>
    <cellStyle name="_Ung von nam 2011 vung TNB - Doan Cong tac (12-5-2010)_Cong trinh co y kien LD_Dang_NN_2011-Tay nguyen-9-10" xfId="1230"/>
    <cellStyle name="_Ung von nam 2011 vung TNB - Doan Cong tac (12-5-2010)_Cong trinh co y kien LD_Dang_NN_2011-Tay nguyen-9-10_!1 1 bao cao giao KH ve HTCMT vung TNB   12-12-2011" xfId="1231"/>
    <cellStyle name="_Ung von nam 2011 vung TNB - Doan Cong tac (12-5-2010)_Cong trinh co y kien LD_Dang_NN_2011-Tay nguyen-9-10_Bieu4HTMT" xfId="1232"/>
    <cellStyle name="_Ung von nam 2011 vung TNB - Doan Cong tac (12-5-2010)_Cong trinh co y kien LD_Dang_NN_2011-Tay nguyen-9-10_Bieu4HTMT_!1 1 bao cao giao KH ve HTCMT vung TNB   12-12-2011" xfId="1233"/>
    <cellStyle name="_Ung von nam 2011 vung TNB - Doan Cong tac (12-5-2010)_Cong trinh co y kien LD_Dang_NN_2011-Tay nguyen-9-10_Bieu4HTMT_KH TPCP vung TNB (03-1-2012)" xfId="1234"/>
    <cellStyle name="_Ung von nam 2011 vung TNB - Doan Cong tac (12-5-2010)_Cong trinh co y kien LD_Dang_NN_2011-Tay nguyen-9-10_KH TPCP vung TNB (03-1-2012)" xfId="1235"/>
    <cellStyle name="_Ung von nam 2011 vung TNB - Doan Cong tac (12-5-2010)_KH TPCP vung TNB (03-1-2012)" xfId="1236"/>
    <cellStyle name="_Ung von nam 2011 vung TNB - Doan Cong tac (12-5-2010)_TN - Ho tro khac 2011" xfId="1237"/>
    <cellStyle name="_Ung von nam 2011 vung TNB - Doan Cong tac (12-5-2010)_TN - Ho tro khac 2011_!1 1 bao cao giao KH ve HTCMT vung TNB   12-12-2011" xfId="1238"/>
    <cellStyle name="_Ung von nam 2011 vung TNB - Doan Cong tac (12-5-2010)_TN - Ho tro khac 2011_Bieu4HTMT" xfId="1239"/>
    <cellStyle name="_Ung von nam 2011 vung TNB - Doan Cong tac (12-5-2010)_TN - Ho tro khac 2011_Bieu4HTMT_!1 1 bao cao giao KH ve HTCMT vung TNB   12-12-2011" xfId="1240"/>
    <cellStyle name="_Ung von nam 2011 vung TNB - Doan Cong tac (12-5-2010)_TN - Ho tro khac 2011_Bieu4HTMT_KH TPCP vung TNB (03-1-2012)" xfId="1241"/>
    <cellStyle name="_Ung von nam 2011 vung TNB - Doan Cong tac (12-5-2010)_TN - Ho tro khac 2011_KH TPCP vung TNB (03-1-2012)" xfId="1242"/>
    <cellStyle name="_Von dau tu 2006-2020 (TL chien luoc)" xfId="1243"/>
    <cellStyle name="_Von dau tu 2006-2020 (TL chien luoc)_15_10_2013 BC nhu cau von doi ung ODA (2014-2016) ngay 15102013 Sua" xfId="1244"/>
    <cellStyle name="_Von dau tu 2006-2020 (TL chien luoc)_BC nhu cau von doi ung ODA nganh NN (BKH)" xfId="1245"/>
    <cellStyle name="_Von dau tu 2006-2020 (TL chien luoc)_BC nhu cau von doi ung ODA nganh NN (BKH)_05-12  KH trung han 2016-2020 - Liem Thinh edited" xfId="1246"/>
    <cellStyle name="_Von dau tu 2006-2020 (TL chien luoc)_BC nhu cau von doi ung ODA nganh NN (BKH)_Copy of 05-12  KH trung han 2016-2020 - Liem Thinh edited (1)" xfId="1247"/>
    <cellStyle name="_Von dau tu 2006-2020 (TL chien luoc)_BC Tai co cau (bieu TH)" xfId="1248"/>
    <cellStyle name="_Von dau tu 2006-2020 (TL chien luoc)_BC Tai co cau (bieu TH)_05-12  KH trung han 2016-2020 - Liem Thinh edited" xfId="1249"/>
    <cellStyle name="_Von dau tu 2006-2020 (TL chien luoc)_BC Tai co cau (bieu TH)_Copy of 05-12  KH trung han 2016-2020 - Liem Thinh edited (1)" xfId="1250"/>
    <cellStyle name="_Von dau tu 2006-2020 (TL chien luoc)_DK 2014-2015 final" xfId="1251"/>
    <cellStyle name="_Von dau tu 2006-2020 (TL chien luoc)_DK 2014-2015 final_05-12  KH trung han 2016-2020 - Liem Thinh edited" xfId="1252"/>
    <cellStyle name="_Von dau tu 2006-2020 (TL chien luoc)_DK 2014-2015 final_Copy of 05-12  KH trung han 2016-2020 - Liem Thinh edited (1)" xfId="1253"/>
    <cellStyle name="_Von dau tu 2006-2020 (TL chien luoc)_DK 2014-2015 new" xfId="1254"/>
    <cellStyle name="_Von dau tu 2006-2020 (TL chien luoc)_DK 2014-2015 new_05-12  KH trung han 2016-2020 - Liem Thinh edited" xfId="1255"/>
    <cellStyle name="_Von dau tu 2006-2020 (TL chien luoc)_DK 2014-2015 new_Copy of 05-12  KH trung han 2016-2020 - Liem Thinh edited (1)" xfId="1256"/>
    <cellStyle name="_Von dau tu 2006-2020 (TL chien luoc)_DK KH CBDT 2014 11-11-2013" xfId="1257"/>
    <cellStyle name="_Von dau tu 2006-2020 (TL chien luoc)_DK KH CBDT 2014 11-11-2013(1)" xfId="1258"/>
    <cellStyle name="_Von dau tu 2006-2020 (TL chien luoc)_DK KH CBDT 2014 11-11-2013(1)_05-12  KH trung han 2016-2020 - Liem Thinh edited" xfId="1259"/>
    <cellStyle name="_Von dau tu 2006-2020 (TL chien luoc)_DK KH CBDT 2014 11-11-2013(1)_Copy of 05-12  KH trung han 2016-2020 - Liem Thinh edited (1)" xfId="1260"/>
    <cellStyle name="_Von dau tu 2006-2020 (TL chien luoc)_DK KH CBDT 2014 11-11-2013_05-12  KH trung han 2016-2020 - Liem Thinh edited" xfId="1261"/>
    <cellStyle name="_Von dau tu 2006-2020 (TL chien luoc)_DK KH CBDT 2014 11-11-2013_Copy of 05-12  KH trung han 2016-2020 - Liem Thinh edited (1)" xfId="1262"/>
    <cellStyle name="_Von dau tu 2006-2020 (TL chien luoc)_KH 2011-2015" xfId="1263"/>
    <cellStyle name="_Von dau tu 2006-2020 (TL chien luoc)_tai co cau dau tu (tong hop)1" xfId="1264"/>
    <cellStyle name="_x005f_x0001_" xfId="1265"/>
    <cellStyle name="_x005f_x0001__!1 1 bao cao giao KH ve HTCMT vung TNB   12-12-2011" xfId="1266"/>
    <cellStyle name="_x005f_x0001__kien giang 2" xfId="1267"/>
    <cellStyle name="_x005f_x000d__x005f_x000a_JournalTemplate=C:\COMFO\CTALK\JOURSTD.TPL_x005f_x000d__x005f_x000a_LbStateAddress=3 3 0 251 1 89 2 311_x005f_x000d__x005f_x000a_LbStateJou" xfId="1268"/>
    <cellStyle name="_x005f_x005f_x005f_x0001_" xfId="1269"/>
    <cellStyle name="_x005f_x005f_x005f_x0001__!1 1 bao cao giao KH ve HTCMT vung TNB   12-12-2011" xfId="1270"/>
    <cellStyle name="_x005f_x005f_x005f_x0001__kien giang 2" xfId="1271"/>
    <cellStyle name="_x005f_x005f_x005f_x000d__x005f_x005f_x005f_x000a_JournalTemplate=C:\COMFO\CTALK\JOURSTD.TPL_x005f_x005f_x005f_x000d__x005f_x005f_x005f_x000a_LbStateAddress=3 3 0 251 1 89 2 311_x005f_x005f_x005f_x000d__x005f_x005f_x005f_x000a_LbStateJou" xfId="1272"/>
    <cellStyle name="_XDCB thang 12.2010" xfId="1273"/>
    <cellStyle name="_ÿÿÿÿÿ" xfId="1274"/>
    <cellStyle name="_ÿÿÿÿÿ_Bieu mau cong trinh khoi cong moi 3-4" xfId="1275"/>
    <cellStyle name="_ÿÿÿÿÿ_Bieu mau cong trinh khoi cong moi 3-4_!1 1 bao cao giao KH ve HTCMT vung TNB   12-12-2011" xfId="1276"/>
    <cellStyle name="_ÿÿÿÿÿ_Bieu mau cong trinh khoi cong moi 3-4_KH TPCP vung TNB (03-1-2012)" xfId="1277"/>
    <cellStyle name="_ÿÿÿÿÿ_Bieu3ODA" xfId="1278"/>
    <cellStyle name="_ÿÿÿÿÿ_Bieu3ODA_!1 1 bao cao giao KH ve HTCMT vung TNB   12-12-2011" xfId="1279"/>
    <cellStyle name="_ÿÿÿÿÿ_Bieu3ODA_KH TPCP vung TNB (03-1-2012)" xfId="1280"/>
    <cellStyle name="_ÿÿÿÿÿ_Bieu4HTMT" xfId="1281"/>
    <cellStyle name="_ÿÿÿÿÿ_Bieu4HTMT_!1 1 bao cao giao KH ve HTCMT vung TNB   12-12-2011" xfId="1282"/>
    <cellStyle name="_ÿÿÿÿÿ_Bieu4HTMT_KH TPCP vung TNB (03-1-2012)" xfId="1283"/>
    <cellStyle name="_ÿÿÿÿÿ_Kh ql62 (2010) 11-09" xfId="1284"/>
    <cellStyle name="_ÿÿÿÿÿ_KH TPCP vung TNB (03-1-2012)" xfId="1285"/>
    <cellStyle name="_ÿÿÿÿÿ_Khung 2012" xfId="1286"/>
    <cellStyle name="_ÿÿÿÿÿ_kien giang 2" xfId="1287"/>
    <cellStyle name="~1" xfId="1288"/>
    <cellStyle name="~1 2" xfId="1289"/>
    <cellStyle name="~1 3" xfId="1290"/>
    <cellStyle name="’Ê‰Ý [0.00]_laroux" xfId="1291"/>
    <cellStyle name="’Ê‰Ý_laroux" xfId="1292"/>
    <cellStyle name="¤@¯ë_CHI PHI QUAN LY 1-00" xfId="1293"/>
    <cellStyle name="•W?_Format" xfId="1294"/>
    <cellStyle name="•W€_’·Šú‰p•¶" xfId="1295"/>
    <cellStyle name="•W_’·Šú‰p•¶" xfId="1296"/>
    <cellStyle name="W_MARINE" xfId="1297"/>
    <cellStyle name="0" xfId="1298"/>
    <cellStyle name="0 2" xfId="1299"/>
    <cellStyle name="0,0_x000a__x000a_NA_x000a__x000a_" xfId="1300"/>
    <cellStyle name="0,0_x000d__x000a_NA_x000d__x000a_" xfId="1301"/>
    <cellStyle name="0,0_x000d__x000a_NA_x000d__x000a_ 2" xfId="1302"/>
    <cellStyle name="0,0_x000d__x000a_NA_x000d__x000a__Bieu ra soat no xay dung co ban theo VB so 6611 cua Bo KHDT" xfId="1303"/>
    <cellStyle name="0,0_x005f_x000d__x005f_x000a_NA_x005f_x000d__x005f_x000a_" xfId="1304"/>
    <cellStyle name="0.0" xfId="45"/>
    <cellStyle name="0.0 2" xfId="1305"/>
    <cellStyle name="0.00" xfId="46"/>
    <cellStyle name="0.00 2" xfId="1306"/>
    <cellStyle name="1" xfId="47"/>
    <cellStyle name="1 2" xfId="1307"/>
    <cellStyle name="1_!1 1 bao cao giao KH ve HTCMT vung TNB   12-12-2011" xfId="1308"/>
    <cellStyle name="1_BAO GIA NGAY 24-10-08 (co dam)" xfId="1309"/>
    <cellStyle name="1_Bieu4HTMT" xfId="1310"/>
    <cellStyle name="1_Book1" xfId="1311"/>
    <cellStyle name="1_Book1_1" xfId="1312"/>
    <cellStyle name="1_Book1_1_!1 1 bao cao giao KH ve HTCMT vung TNB   12-12-2011" xfId="1313"/>
    <cellStyle name="1_Book1_1_Bieu4HTMT" xfId="1314"/>
    <cellStyle name="1_Book1_1_Bieu4HTMT_!1 1 bao cao giao KH ve HTCMT vung TNB   12-12-2011" xfId="1315"/>
    <cellStyle name="1_Book1_1_Bieu4HTMT_KH TPCP vung TNB (03-1-2012)" xfId="1316"/>
    <cellStyle name="1_Book1_1_KH TPCP vung TNB (03-1-2012)" xfId="1317"/>
    <cellStyle name="1_Cau thuy dien Ban La (Cu Anh)" xfId="1318"/>
    <cellStyle name="1_Cau thuy dien Ban La (Cu Anh)_!1 1 bao cao giao KH ve HTCMT vung TNB   12-12-2011" xfId="1319"/>
    <cellStyle name="1_Cau thuy dien Ban La (Cu Anh)_Bieu4HTMT" xfId="1320"/>
    <cellStyle name="1_Cau thuy dien Ban La (Cu Anh)_Bieu4HTMT_!1 1 bao cao giao KH ve HTCMT vung TNB   12-12-2011" xfId="1321"/>
    <cellStyle name="1_Cau thuy dien Ban La (Cu Anh)_Bieu4HTMT_KH TPCP vung TNB (03-1-2012)" xfId="1322"/>
    <cellStyle name="1_Cau thuy dien Ban La (Cu Anh)_KH TPCP vung TNB (03-1-2012)" xfId="1323"/>
    <cellStyle name="1_Cong trinh co y kien LD_Dang_NN_2011-Tay nguyen-9-10" xfId="1324"/>
    <cellStyle name="1_Du toan 558 (Km17+508.12 - Km 22)" xfId="1325"/>
    <cellStyle name="1_Du toan 558 (Km17+508.12 - Km 22)_!1 1 bao cao giao KH ve HTCMT vung TNB   12-12-2011" xfId="1326"/>
    <cellStyle name="1_Du toan 558 (Km17+508.12 - Km 22)_Bieu4HTMT" xfId="1327"/>
    <cellStyle name="1_Du toan 558 (Km17+508.12 - Km 22)_Bieu4HTMT_!1 1 bao cao giao KH ve HTCMT vung TNB   12-12-2011" xfId="1328"/>
    <cellStyle name="1_Du toan 558 (Km17+508.12 - Km 22)_Bieu4HTMT_KH TPCP vung TNB (03-1-2012)" xfId="1329"/>
    <cellStyle name="1_Du toan 558 (Km17+508.12 - Km 22)_KH TPCP vung TNB (03-1-2012)" xfId="1330"/>
    <cellStyle name="1_Gia_VLQL48_duyet " xfId="1331"/>
    <cellStyle name="1_Gia_VLQL48_duyet _!1 1 bao cao giao KH ve HTCMT vung TNB   12-12-2011" xfId="1332"/>
    <cellStyle name="1_Gia_VLQL48_duyet _Bieu4HTMT" xfId="1333"/>
    <cellStyle name="1_Gia_VLQL48_duyet _Bieu4HTMT_!1 1 bao cao giao KH ve HTCMT vung TNB   12-12-2011" xfId="1334"/>
    <cellStyle name="1_Gia_VLQL48_duyet _Bieu4HTMT_KH TPCP vung TNB (03-1-2012)" xfId="1335"/>
    <cellStyle name="1_Gia_VLQL48_duyet _KH TPCP vung TNB (03-1-2012)" xfId="1336"/>
    <cellStyle name="1_Kh ql62 (2010) 11-09" xfId="1337"/>
    <cellStyle name="1_KH TPCP vung TNB (03-1-2012)" xfId="1338"/>
    <cellStyle name="1_Khung 2012" xfId="1339"/>
    <cellStyle name="1_KlQdinhduyet" xfId="1340"/>
    <cellStyle name="1_KlQdinhduyet_!1 1 bao cao giao KH ve HTCMT vung TNB   12-12-2011" xfId="1341"/>
    <cellStyle name="1_KlQdinhduyet_Bieu4HTMT" xfId="1342"/>
    <cellStyle name="1_KlQdinhduyet_Bieu4HTMT_!1 1 bao cao giao KH ve HTCMT vung TNB   12-12-2011" xfId="1343"/>
    <cellStyle name="1_KlQdinhduyet_Bieu4HTMT_KH TPCP vung TNB (03-1-2012)" xfId="1344"/>
    <cellStyle name="1_KlQdinhduyet_KH TPCP vung TNB (03-1-2012)" xfId="1345"/>
    <cellStyle name="1_TN - Ho tro khac 2011" xfId="1346"/>
    <cellStyle name="1_TRUNG PMU 5" xfId="1347"/>
    <cellStyle name="1_ÿÿÿÿÿ" xfId="1348"/>
    <cellStyle name="1_ÿÿÿÿÿ_Bieu tong hop nhu cau ung 2011 da chon loc -Mien nui" xfId="1349"/>
    <cellStyle name="1_ÿÿÿÿÿ_Bieu tong hop nhu cau ung 2011 da chon loc -Mien nui 2" xfId="1350"/>
    <cellStyle name="1_ÿÿÿÿÿ_Kh ql62 (2010) 11-09" xfId="1351"/>
    <cellStyle name="1_ÿÿÿÿÿ_Khung 2012" xfId="1352"/>
    <cellStyle name="15" xfId="1353"/>
    <cellStyle name="18" xfId="1354"/>
    <cellStyle name="¹éºÐÀ²_      " xfId="1355"/>
    <cellStyle name="2" xfId="48"/>
    <cellStyle name="2_Book1" xfId="1356"/>
    <cellStyle name="2_Book1_1" xfId="1357"/>
    <cellStyle name="2_Book1_1_!1 1 bao cao giao KH ve HTCMT vung TNB   12-12-2011" xfId="1358"/>
    <cellStyle name="2_Book1_1_Bieu4HTMT" xfId="1359"/>
    <cellStyle name="2_Book1_1_Bieu4HTMT_!1 1 bao cao giao KH ve HTCMT vung TNB   12-12-2011" xfId="1360"/>
    <cellStyle name="2_Book1_1_Bieu4HTMT_KH TPCP vung TNB (03-1-2012)" xfId="1361"/>
    <cellStyle name="2_Book1_1_KH TPCP vung TNB (03-1-2012)" xfId="1362"/>
    <cellStyle name="2_Cau thuy dien Ban La (Cu Anh)" xfId="1363"/>
    <cellStyle name="2_Cau thuy dien Ban La (Cu Anh)_!1 1 bao cao giao KH ve HTCMT vung TNB   12-12-2011" xfId="1364"/>
    <cellStyle name="2_Cau thuy dien Ban La (Cu Anh)_Bieu4HTMT" xfId="1365"/>
    <cellStyle name="2_Cau thuy dien Ban La (Cu Anh)_Bieu4HTMT_!1 1 bao cao giao KH ve HTCMT vung TNB   12-12-2011" xfId="1366"/>
    <cellStyle name="2_Cau thuy dien Ban La (Cu Anh)_Bieu4HTMT_KH TPCP vung TNB (03-1-2012)" xfId="1367"/>
    <cellStyle name="2_Cau thuy dien Ban La (Cu Anh)_KH TPCP vung TNB (03-1-2012)" xfId="1368"/>
    <cellStyle name="2_Du toan 558 (Km17+508.12 - Km 22)" xfId="1369"/>
    <cellStyle name="2_Du toan 558 (Km17+508.12 - Km 22)_!1 1 bao cao giao KH ve HTCMT vung TNB   12-12-2011" xfId="1370"/>
    <cellStyle name="2_Du toan 558 (Km17+508.12 - Km 22)_Bieu4HTMT" xfId="1371"/>
    <cellStyle name="2_Du toan 558 (Km17+508.12 - Km 22)_Bieu4HTMT_!1 1 bao cao giao KH ve HTCMT vung TNB   12-12-2011" xfId="1372"/>
    <cellStyle name="2_Du toan 558 (Km17+508.12 - Km 22)_Bieu4HTMT_KH TPCP vung TNB (03-1-2012)" xfId="1373"/>
    <cellStyle name="2_Du toan 558 (Km17+508.12 - Km 22)_KH TPCP vung TNB (03-1-2012)" xfId="1374"/>
    <cellStyle name="2_Gia_VLQL48_duyet " xfId="1375"/>
    <cellStyle name="2_Gia_VLQL48_duyet _!1 1 bao cao giao KH ve HTCMT vung TNB   12-12-2011" xfId="1376"/>
    <cellStyle name="2_Gia_VLQL48_duyet _Bieu4HTMT" xfId="1377"/>
    <cellStyle name="2_Gia_VLQL48_duyet _Bieu4HTMT_!1 1 bao cao giao KH ve HTCMT vung TNB   12-12-2011" xfId="1378"/>
    <cellStyle name="2_Gia_VLQL48_duyet _Bieu4HTMT_KH TPCP vung TNB (03-1-2012)" xfId="1379"/>
    <cellStyle name="2_Gia_VLQL48_duyet _KH TPCP vung TNB (03-1-2012)" xfId="1380"/>
    <cellStyle name="2_KlQdinhduyet" xfId="1381"/>
    <cellStyle name="2_KlQdinhduyet_!1 1 bao cao giao KH ve HTCMT vung TNB   12-12-2011" xfId="1382"/>
    <cellStyle name="2_KlQdinhduyet_Bieu4HTMT" xfId="1383"/>
    <cellStyle name="2_KlQdinhduyet_Bieu4HTMT_!1 1 bao cao giao KH ve HTCMT vung TNB   12-12-2011" xfId="1384"/>
    <cellStyle name="2_KlQdinhduyet_Bieu4HTMT_KH TPCP vung TNB (03-1-2012)" xfId="1385"/>
    <cellStyle name="2_KlQdinhduyet_KH TPCP vung TNB (03-1-2012)" xfId="1386"/>
    <cellStyle name="2_TRUNG PMU 5" xfId="1387"/>
    <cellStyle name="2_ÿÿÿÿÿ" xfId="1388"/>
    <cellStyle name="2_ÿÿÿÿÿ_Bieu tong hop nhu cau ung 2011 da chon loc -Mien nui" xfId="1389"/>
    <cellStyle name="2_ÿÿÿÿÿ_Bieu tong hop nhu cau ung 2011 da chon loc -Mien nui 2" xfId="1390"/>
    <cellStyle name="20% - Accent1 2" xfId="1391"/>
    <cellStyle name="20% - Accent2 2" xfId="1392"/>
    <cellStyle name="20% - Accent3 2" xfId="1393"/>
    <cellStyle name="20% - Accent4 2" xfId="1394"/>
    <cellStyle name="20% - Accent5 2" xfId="1395"/>
    <cellStyle name="20% - Accent6 2" xfId="1396"/>
    <cellStyle name="-2001" xfId="1397"/>
    <cellStyle name="3" xfId="49"/>
    <cellStyle name="3_Book1" xfId="1398"/>
    <cellStyle name="3_Book1_1" xfId="1399"/>
    <cellStyle name="3_Book1_1_!1 1 bao cao giao KH ve HTCMT vung TNB   12-12-2011" xfId="1400"/>
    <cellStyle name="3_Book1_1_Bieu4HTMT" xfId="1401"/>
    <cellStyle name="3_Book1_1_Bieu4HTMT_!1 1 bao cao giao KH ve HTCMT vung TNB   12-12-2011" xfId="1402"/>
    <cellStyle name="3_Book1_1_Bieu4HTMT_KH TPCP vung TNB (03-1-2012)" xfId="1403"/>
    <cellStyle name="3_Book1_1_KH TPCP vung TNB (03-1-2012)" xfId="1404"/>
    <cellStyle name="3_Cau thuy dien Ban La (Cu Anh)" xfId="1405"/>
    <cellStyle name="3_Cau thuy dien Ban La (Cu Anh)_!1 1 bao cao giao KH ve HTCMT vung TNB   12-12-2011" xfId="1406"/>
    <cellStyle name="3_Cau thuy dien Ban La (Cu Anh)_Bieu4HTMT" xfId="1407"/>
    <cellStyle name="3_Cau thuy dien Ban La (Cu Anh)_Bieu4HTMT_!1 1 bao cao giao KH ve HTCMT vung TNB   12-12-2011" xfId="1408"/>
    <cellStyle name="3_Cau thuy dien Ban La (Cu Anh)_Bieu4HTMT_KH TPCP vung TNB (03-1-2012)" xfId="1409"/>
    <cellStyle name="3_Cau thuy dien Ban La (Cu Anh)_KH TPCP vung TNB (03-1-2012)" xfId="1410"/>
    <cellStyle name="3_Du toan 558 (Km17+508.12 - Km 22)" xfId="1411"/>
    <cellStyle name="3_Du toan 558 (Km17+508.12 - Km 22)_!1 1 bao cao giao KH ve HTCMT vung TNB   12-12-2011" xfId="1412"/>
    <cellStyle name="3_Du toan 558 (Km17+508.12 - Km 22)_Bieu4HTMT" xfId="1413"/>
    <cellStyle name="3_Du toan 558 (Km17+508.12 - Km 22)_Bieu4HTMT_!1 1 bao cao giao KH ve HTCMT vung TNB   12-12-2011" xfId="1414"/>
    <cellStyle name="3_Du toan 558 (Km17+508.12 - Km 22)_Bieu4HTMT_KH TPCP vung TNB (03-1-2012)" xfId="1415"/>
    <cellStyle name="3_Du toan 558 (Km17+508.12 - Km 22)_KH TPCP vung TNB (03-1-2012)" xfId="1416"/>
    <cellStyle name="3_Gia_VLQL48_duyet " xfId="1417"/>
    <cellStyle name="3_Gia_VLQL48_duyet _!1 1 bao cao giao KH ve HTCMT vung TNB   12-12-2011" xfId="1418"/>
    <cellStyle name="3_Gia_VLQL48_duyet _Bieu4HTMT" xfId="1419"/>
    <cellStyle name="3_Gia_VLQL48_duyet _Bieu4HTMT_!1 1 bao cao giao KH ve HTCMT vung TNB   12-12-2011" xfId="1420"/>
    <cellStyle name="3_Gia_VLQL48_duyet _Bieu4HTMT_KH TPCP vung TNB (03-1-2012)" xfId="1421"/>
    <cellStyle name="3_Gia_VLQL48_duyet _KH TPCP vung TNB (03-1-2012)" xfId="1422"/>
    <cellStyle name="3_KlQdinhduyet" xfId="1423"/>
    <cellStyle name="3_KlQdinhduyet_!1 1 bao cao giao KH ve HTCMT vung TNB   12-12-2011" xfId="1424"/>
    <cellStyle name="3_KlQdinhduyet_Bieu4HTMT" xfId="1425"/>
    <cellStyle name="3_KlQdinhduyet_Bieu4HTMT_!1 1 bao cao giao KH ve HTCMT vung TNB   12-12-2011" xfId="1426"/>
    <cellStyle name="3_KlQdinhduyet_Bieu4HTMT_KH TPCP vung TNB (03-1-2012)" xfId="1427"/>
    <cellStyle name="3_KlQdinhduyet_KH TPCP vung TNB (03-1-2012)" xfId="1428"/>
    <cellStyle name="3_ÿÿÿÿÿ" xfId="1429"/>
    <cellStyle name="4" xfId="50"/>
    <cellStyle name="4_Book1" xfId="1430"/>
    <cellStyle name="4_Book1_1" xfId="1431"/>
    <cellStyle name="4_Book1_1_!1 1 bao cao giao KH ve HTCMT vung TNB   12-12-2011" xfId="1432"/>
    <cellStyle name="4_Book1_1_Bieu4HTMT" xfId="1433"/>
    <cellStyle name="4_Book1_1_Bieu4HTMT_!1 1 bao cao giao KH ve HTCMT vung TNB   12-12-2011" xfId="1434"/>
    <cellStyle name="4_Book1_1_Bieu4HTMT_KH TPCP vung TNB (03-1-2012)" xfId="1435"/>
    <cellStyle name="4_Book1_1_KH TPCP vung TNB (03-1-2012)" xfId="1436"/>
    <cellStyle name="4_Cau thuy dien Ban La (Cu Anh)" xfId="1437"/>
    <cellStyle name="4_Cau thuy dien Ban La (Cu Anh)_!1 1 bao cao giao KH ve HTCMT vung TNB   12-12-2011" xfId="1438"/>
    <cellStyle name="4_Cau thuy dien Ban La (Cu Anh)_Bieu4HTMT" xfId="1439"/>
    <cellStyle name="4_Cau thuy dien Ban La (Cu Anh)_Bieu4HTMT_!1 1 bao cao giao KH ve HTCMT vung TNB   12-12-2011" xfId="1440"/>
    <cellStyle name="4_Cau thuy dien Ban La (Cu Anh)_Bieu4HTMT_KH TPCP vung TNB (03-1-2012)" xfId="1441"/>
    <cellStyle name="4_Cau thuy dien Ban La (Cu Anh)_KH TPCP vung TNB (03-1-2012)" xfId="1442"/>
    <cellStyle name="4_Du toan 558 (Km17+508.12 - Km 22)" xfId="1443"/>
    <cellStyle name="4_Du toan 558 (Km17+508.12 - Km 22)_!1 1 bao cao giao KH ve HTCMT vung TNB   12-12-2011" xfId="1444"/>
    <cellStyle name="4_Du toan 558 (Km17+508.12 - Km 22)_Bieu4HTMT" xfId="1445"/>
    <cellStyle name="4_Du toan 558 (Km17+508.12 - Km 22)_Bieu4HTMT_!1 1 bao cao giao KH ve HTCMT vung TNB   12-12-2011" xfId="1446"/>
    <cellStyle name="4_Du toan 558 (Km17+508.12 - Km 22)_Bieu4HTMT_KH TPCP vung TNB (03-1-2012)" xfId="1447"/>
    <cellStyle name="4_Du toan 558 (Km17+508.12 - Km 22)_KH TPCP vung TNB (03-1-2012)" xfId="1448"/>
    <cellStyle name="4_Gia_VLQL48_duyet " xfId="1449"/>
    <cellStyle name="4_Gia_VLQL48_duyet _!1 1 bao cao giao KH ve HTCMT vung TNB   12-12-2011" xfId="1450"/>
    <cellStyle name="4_Gia_VLQL48_duyet _Bieu4HTMT" xfId="1451"/>
    <cellStyle name="4_Gia_VLQL48_duyet _Bieu4HTMT_!1 1 bao cao giao KH ve HTCMT vung TNB   12-12-2011" xfId="1452"/>
    <cellStyle name="4_Gia_VLQL48_duyet _Bieu4HTMT_KH TPCP vung TNB (03-1-2012)" xfId="1453"/>
    <cellStyle name="4_Gia_VLQL48_duyet _KH TPCP vung TNB (03-1-2012)" xfId="1454"/>
    <cellStyle name="4_KlQdinhduyet" xfId="1455"/>
    <cellStyle name="4_KlQdinhduyet_!1 1 bao cao giao KH ve HTCMT vung TNB   12-12-2011" xfId="1456"/>
    <cellStyle name="4_KlQdinhduyet_Bieu4HTMT" xfId="1457"/>
    <cellStyle name="4_KlQdinhduyet_Bieu4HTMT_!1 1 bao cao giao KH ve HTCMT vung TNB   12-12-2011" xfId="1458"/>
    <cellStyle name="4_KlQdinhduyet_Bieu4HTMT_KH TPCP vung TNB (03-1-2012)" xfId="1459"/>
    <cellStyle name="4_KlQdinhduyet_KH TPCP vung TNB (03-1-2012)" xfId="1460"/>
    <cellStyle name="4_ÿÿÿÿÿ" xfId="1461"/>
    <cellStyle name="40% - Accent1 2" xfId="1462"/>
    <cellStyle name="40% - Accent2 2" xfId="1463"/>
    <cellStyle name="40% - Accent3 2" xfId="1464"/>
    <cellStyle name="40% - Accent4 2" xfId="1465"/>
    <cellStyle name="40% - Accent5 2" xfId="1466"/>
    <cellStyle name="40% - Accent6 2" xfId="1467"/>
    <cellStyle name="52" xfId="1468"/>
    <cellStyle name="6" xfId="51"/>
    <cellStyle name="6_15_10_2013 BC nhu cau von doi ung ODA (2014-2016) ngay 15102013 Sua" xfId="1469"/>
    <cellStyle name="6_BC nhu cau von doi ung ODA nganh NN (BKH)" xfId="1470"/>
    <cellStyle name="6_BC nhu cau von doi ung ODA nganh NN (BKH)_05-12  KH trung han 2016-2020 - Liem Thinh edited" xfId="1471"/>
    <cellStyle name="6_BC nhu cau von doi ung ODA nganh NN (BKH)_Copy of 05-12  KH trung han 2016-2020 - Liem Thinh edited (1)" xfId="1472"/>
    <cellStyle name="6_BC Tai co cau (bieu TH)" xfId="1473"/>
    <cellStyle name="6_BC Tai co cau (bieu TH)_05-12  KH trung han 2016-2020 - Liem Thinh edited" xfId="1474"/>
    <cellStyle name="6_BC Tai co cau (bieu TH)_Copy of 05-12  KH trung han 2016-2020 - Liem Thinh edited (1)" xfId="1475"/>
    <cellStyle name="6_Cong trinh co y kien LD_Dang_NN_2011-Tay nguyen-9-10" xfId="1476"/>
    <cellStyle name="6_Cong trinh co y kien LD_Dang_NN_2011-Tay nguyen-9-10_!1 1 bao cao giao KH ve HTCMT vung TNB   12-12-2011" xfId="1477"/>
    <cellStyle name="6_Cong trinh co y kien LD_Dang_NN_2011-Tay nguyen-9-10_Bieu4HTMT" xfId="1478"/>
    <cellStyle name="6_Cong trinh co y kien LD_Dang_NN_2011-Tay nguyen-9-10_Bieu4HTMT_!1 1 bao cao giao KH ve HTCMT vung TNB   12-12-2011" xfId="1479"/>
    <cellStyle name="6_Cong trinh co y kien LD_Dang_NN_2011-Tay nguyen-9-10_Bieu4HTMT_KH TPCP vung TNB (03-1-2012)" xfId="1480"/>
    <cellStyle name="6_Cong trinh co y kien LD_Dang_NN_2011-Tay nguyen-9-10_KH TPCP vung TNB (03-1-2012)" xfId="1481"/>
    <cellStyle name="6_DK 2014-2015 final" xfId="1482"/>
    <cellStyle name="6_DK 2014-2015 final_05-12  KH trung han 2016-2020 - Liem Thinh edited" xfId="1483"/>
    <cellStyle name="6_DK 2014-2015 final_Copy of 05-12  KH trung han 2016-2020 - Liem Thinh edited (1)" xfId="1484"/>
    <cellStyle name="6_DK 2014-2015 new" xfId="1485"/>
    <cellStyle name="6_DK 2014-2015 new_05-12  KH trung han 2016-2020 - Liem Thinh edited" xfId="1486"/>
    <cellStyle name="6_DK 2014-2015 new_Copy of 05-12  KH trung han 2016-2020 - Liem Thinh edited (1)" xfId="1487"/>
    <cellStyle name="6_DK KH CBDT 2014 11-11-2013" xfId="1488"/>
    <cellStyle name="6_DK KH CBDT 2014 11-11-2013(1)" xfId="1489"/>
    <cellStyle name="6_DK KH CBDT 2014 11-11-2013(1)_05-12  KH trung han 2016-2020 - Liem Thinh edited" xfId="1490"/>
    <cellStyle name="6_DK KH CBDT 2014 11-11-2013(1)_Copy of 05-12  KH trung han 2016-2020 - Liem Thinh edited (1)" xfId="1491"/>
    <cellStyle name="6_DK KH CBDT 2014 11-11-2013_05-12  KH trung han 2016-2020 - Liem Thinh edited" xfId="1492"/>
    <cellStyle name="6_DK KH CBDT 2014 11-11-2013_Copy of 05-12  KH trung han 2016-2020 - Liem Thinh edited (1)" xfId="1493"/>
    <cellStyle name="6_KH 2011-2015" xfId="1494"/>
    <cellStyle name="6_tai co cau dau tu (tong hop)1" xfId="1495"/>
    <cellStyle name="6_TN - Ho tro khac 2011" xfId="1496"/>
    <cellStyle name="6_TN - Ho tro khac 2011_!1 1 bao cao giao KH ve HTCMT vung TNB   12-12-2011" xfId="1497"/>
    <cellStyle name="6_TN - Ho tro khac 2011_Bieu4HTMT" xfId="1498"/>
    <cellStyle name="6_TN - Ho tro khac 2011_Bieu4HTMT_!1 1 bao cao giao KH ve HTCMT vung TNB   12-12-2011" xfId="1499"/>
    <cellStyle name="6_TN - Ho tro khac 2011_Bieu4HTMT_KH TPCP vung TNB (03-1-2012)" xfId="1500"/>
    <cellStyle name="6_TN - Ho tro khac 2011_KH TPCP vung TNB (03-1-2012)" xfId="1501"/>
    <cellStyle name="60% - Accent1 2" xfId="1502"/>
    <cellStyle name="60% - Accent2 2" xfId="1503"/>
    <cellStyle name="60% - Accent3 2" xfId="1504"/>
    <cellStyle name="60% - Accent4 2" xfId="1505"/>
    <cellStyle name="60% - Accent5 2" xfId="1506"/>
    <cellStyle name="60% - Accent6 2" xfId="1507"/>
    <cellStyle name="9" xfId="1508"/>
    <cellStyle name="9_!1 1 bao cao giao KH ve HTCMT vung TNB   12-12-2011" xfId="1509"/>
    <cellStyle name="9_Bieu4HTMT" xfId="1510"/>
    <cellStyle name="9_Bieu4HTMT_!1 1 bao cao giao KH ve HTCMT vung TNB   12-12-2011" xfId="1511"/>
    <cellStyle name="9_Bieu4HTMT_KH TPCP vung TNB (03-1-2012)" xfId="1512"/>
    <cellStyle name="9_KH TPCP vung TNB (03-1-2012)" xfId="1513"/>
    <cellStyle name="Accent1 2" xfId="1514"/>
    <cellStyle name="Accent2 2" xfId="1515"/>
    <cellStyle name="Accent3 2" xfId="1516"/>
    <cellStyle name="Accent4 2" xfId="1517"/>
    <cellStyle name="Accent5 2" xfId="1518"/>
    <cellStyle name="Accent6 2" xfId="1519"/>
    <cellStyle name="ÅëÈ­ [0]_      " xfId="1520"/>
    <cellStyle name="AeE­ [0]_INQUIRY ¿?¾÷AßAø " xfId="1521"/>
    <cellStyle name="ÅëÈ­ [0]_L601CPT" xfId="1522"/>
    <cellStyle name="ÅëÈ­_      " xfId="1523"/>
    <cellStyle name="AeE­_INQUIRY ¿?¾÷AßAø " xfId="1524"/>
    <cellStyle name="ÅëÈ­_L601CPT" xfId="1525"/>
    <cellStyle name="args.style" xfId="1526"/>
    <cellStyle name="args.style 2" xfId="1527"/>
    <cellStyle name="at" xfId="1528"/>
    <cellStyle name="ÄÞ¸¶ [0]_      " xfId="1529"/>
    <cellStyle name="AÞ¸¶ [0]_INQUIRY ¿?¾÷AßAø " xfId="52"/>
    <cellStyle name="ÄÞ¸¶ [0]_L601CPT" xfId="1530"/>
    <cellStyle name="ÄÞ¸¶_      " xfId="1531"/>
    <cellStyle name="AÞ¸¶_INQUIRY ¿?¾÷AßAø " xfId="53"/>
    <cellStyle name="ÄÞ¸¶_L601CPT" xfId="1532"/>
    <cellStyle name="AutoFormat Options" xfId="1533"/>
    <cellStyle name="AutoFormat Options 2" xfId="1534"/>
    <cellStyle name="Bad 2" xfId="1535"/>
    <cellStyle name="Bangchu" xfId="1536"/>
    <cellStyle name="Bình thường 2" xfId="140"/>
    <cellStyle name="Body" xfId="1537"/>
    <cellStyle name="C?AØ_¿?¾÷CoE² " xfId="54"/>
    <cellStyle name="C~1" xfId="1538"/>
    <cellStyle name="Ç¥ÁØ_      " xfId="1539"/>
    <cellStyle name="C￥AØ_¿μ¾÷CoE² " xfId="55"/>
    <cellStyle name="Ç¥ÁØ_±¸¹Ì´ëÃ¥" xfId="1540"/>
    <cellStyle name="C￥AØ_Sheet1_¿μ¾÷CoE² " xfId="1541"/>
    <cellStyle name="Ç¥ÁØ_ÿÿÿÿÿÿ_4_ÃÑÇÕ°è " xfId="1542"/>
    <cellStyle name="Calc Currency (0)" xfId="56"/>
    <cellStyle name="Calc Currency (0) 2" xfId="1543"/>
    <cellStyle name="Calc Currency (2)" xfId="1544"/>
    <cellStyle name="Calc Currency (2) 10" xfId="1545"/>
    <cellStyle name="Calc Currency (2) 11" xfId="1546"/>
    <cellStyle name="Calc Currency (2) 12" xfId="1547"/>
    <cellStyle name="Calc Currency (2) 13" xfId="1548"/>
    <cellStyle name="Calc Currency (2) 14" xfId="1549"/>
    <cellStyle name="Calc Currency (2) 15" xfId="1550"/>
    <cellStyle name="Calc Currency (2) 16" xfId="1551"/>
    <cellStyle name="Calc Currency (2) 2" xfId="1552"/>
    <cellStyle name="Calc Currency (2) 3" xfId="1553"/>
    <cellStyle name="Calc Currency (2) 4" xfId="1554"/>
    <cellStyle name="Calc Currency (2) 5" xfId="1555"/>
    <cellStyle name="Calc Currency (2) 6" xfId="1556"/>
    <cellStyle name="Calc Currency (2) 7" xfId="1557"/>
    <cellStyle name="Calc Currency (2) 8" xfId="1558"/>
    <cellStyle name="Calc Currency (2) 9" xfId="1559"/>
    <cellStyle name="Calc Percent (0)" xfId="1560"/>
    <cellStyle name="Calc Percent (0) 10" xfId="1561"/>
    <cellStyle name="Calc Percent (0) 11" xfId="1562"/>
    <cellStyle name="Calc Percent (0) 12" xfId="1563"/>
    <cellStyle name="Calc Percent (0) 13" xfId="1564"/>
    <cellStyle name="Calc Percent (0) 14" xfId="1565"/>
    <cellStyle name="Calc Percent (0) 15" xfId="1566"/>
    <cellStyle name="Calc Percent (0) 16" xfId="1567"/>
    <cellStyle name="Calc Percent (0) 2" xfId="1568"/>
    <cellStyle name="Calc Percent (0) 3" xfId="1569"/>
    <cellStyle name="Calc Percent (0) 4" xfId="1570"/>
    <cellStyle name="Calc Percent (0) 5" xfId="1571"/>
    <cellStyle name="Calc Percent (0) 6" xfId="1572"/>
    <cellStyle name="Calc Percent (0) 7" xfId="1573"/>
    <cellStyle name="Calc Percent (0) 8" xfId="1574"/>
    <cellStyle name="Calc Percent (0) 9" xfId="1575"/>
    <cellStyle name="Calc Percent (1)" xfId="1576"/>
    <cellStyle name="Calc Percent (1) 10" xfId="1577"/>
    <cellStyle name="Calc Percent (1) 11" xfId="1578"/>
    <cellStyle name="Calc Percent (1) 12" xfId="1579"/>
    <cellStyle name="Calc Percent (1) 13" xfId="1580"/>
    <cellStyle name="Calc Percent (1) 14" xfId="1581"/>
    <cellStyle name="Calc Percent (1) 15" xfId="1582"/>
    <cellStyle name="Calc Percent (1) 16" xfId="1583"/>
    <cellStyle name="Calc Percent (1) 2" xfId="1584"/>
    <cellStyle name="Calc Percent (1) 3" xfId="1585"/>
    <cellStyle name="Calc Percent (1) 4" xfId="1586"/>
    <cellStyle name="Calc Percent (1) 5" xfId="1587"/>
    <cellStyle name="Calc Percent (1) 6" xfId="1588"/>
    <cellStyle name="Calc Percent (1) 7" xfId="1589"/>
    <cellStyle name="Calc Percent (1) 8" xfId="1590"/>
    <cellStyle name="Calc Percent (1) 9" xfId="1591"/>
    <cellStyle name="Calc Percent (2)" xfId="1592"/>
    <cellStyle name="Calc Percent (2) 10" xfId="1593"/>
    <cellStyle name="Calc Percent (2) 11" xfId="1594"/>
    <cellStyle name="Calc Percent (2) 12" xfId="1595"/>
    <cellStyle name="Calc Percent (2) 13" xfId="1596"/>
    <cellStyle name="Calc Percent (2) 14" xfId="1597"/>
    <cellStyle name="Calc Percent (2) 15" xfId="1598"/>
    <cellStyle name="Calc Percent (2) 16" xfId="1599"/>
    <cellStyle name="Calc Percent (2) 2" xfId="1600"/>
    <cellStyle name="Calc Percent (2) 3" xfId="1601"/>
    <cellStyle name="Calc Percent (2) 4" xfId="1602"/>
    <cellStyle name="Calc Percent (2) 5" xfId="1603"/>
    <cellStyle name="Calc Percent (2) 6" xfId="1604"/>
    <cellStyle name="Calc Percent (2) 7" xfId="1605"/>
    <cellStyle name="Calc Percent (2) 8" xfId="1606"/>
    <cellStyle name="Calc Percent (2) 9" xfId="1607"/>
    <cellStyle name="Calc Units (0)" xfId="1608"/>
    <cellStyle name="Calc Units (0) 10" xfId="1609"/>
    <cellStyle name="Calc Units (0) 11" xfId="1610"/>
    <cellStyle name="Calc Units (0) 12" xfId="1611"/>
    <cellStyle name="Calc Units (0) 13" xfId="1612"/>
    <cellStyle name="Calc Units (0) 14" xfId="1613"/>
    <cellStyle name="Calc Units (0) 15" xfId="1614"/>
    <cellStyle name="Calc Units (0) 16" xfId="1615"/>
    <cellStyle name="Calc Units (0) 2" xfId="1616"/>
    <cellStyle name="Calc Units (0) 3" xfId="1617"/>
    <cellStyle name="Calc Units (0) 4" xfId="1618"/>
    <cellStyle name="Calc Units (0) 5" xfId="1619"/>
    <cellStyle name="Calc Units (0) 6" xfId="1620"/>
    <cellStyle name="Calc Units (0) 7" xfId="1621"/>
    <cellStyle name="Calc Units (0) 8" xfId="1622"/>
    <cellStyle name="Calc Units (0) 9" xfId="1623"/>
    <cellStyle name="Calc Units (1)" xfId="1624"/>
    <cellStyle name="Calc Units (1) 10" xfId="1625"/>
    <cellStyle name="Calc Units (1) 11" xfId="1626"/>
    <cellStyle name="Calc Units (1) 12" xfId="1627"/>
    <cellStyle name="Calc Units (1) 13" xfId="1628"/>
    <cellStyle name="Calc Units (1) 14" xfId="1629"/>
    <cellStyle name="Calc Units (1) 15" xfId="1630"/>
    <cellStyle name="Calc Units (1) 16" xfId="1631"/>
    <cellStyle name="Calc Units (1) 2" xfId="1632"/>
    <cellStyle name="Calc Units (1) 3" xfId="1633"/>
    <cellStyle name="Calc Units (1) 4" xfId="1634"/>
    <cellStyle name="Calc Units (1) 5" xfId="1635"/>
    <cellStyle name="Calc Units (1) 6" xfId="1636"/>
    <cellStyle name="Calc Units (1) 7" xfId="1637"/>
    <cellStyle name="Calc Units (1) 8" xfId="1638"/>
    <cellStyle name="Calc Units (1) 9" xfId="1639"/>
    <cellStyle name="Calc Units (2)" xfId="1640"/>
    <cellStyle name="Calc Units (2) 10" xfId="1641"/>
    <cellStyle name="Calc Units (2) 11" xfId="1642"/>
    <cellStyle name="Calc Units (2) 12" xfId="1643"/>
    <cellStyle name="Calc Units (2) 13" xfId="1644"/>
    <cellStyle name="Calc Units (2) 14" xfId="1645"/>
    <cellStyle name="Calc Units (2) 15" xfId="1646"/>
    <cellStyle name="Calc Units (2) 16" xfId="1647"/>
    <cellStyle name="Calc Units (2) 2" xfId="1648"/>
    <cellStyle name="Calc Units (2) 3" xfId="1649"/>
    <cellStyle name="Calc Units (2) 4" xfId="1650"/>
    <cellStyle name="Calc Units (2) 5" xfId="1651"/>
    <cellStyle name="Calc Units (2) 6" xfId="1652"/>
    <cellStyle name="Calc Units (2) 7" xfId="1653"/>
    <cellStyle name="Calc Units (2) 8" xfId="1654"/>
    <cellStyle name="Calc Units (2) 9" xfId="1655"/>
    <cellStyle name="Calculation 2" xfId="1656"/>
    <cellStyle name="category" xfId="57"/>
    <cellStyle name="category 2" xfId="1657"/>
    <cellStyle name="Centered Heading" xfId="1658"/>
    <cellStyle name="Cerrency_Sheet2_XANGDAU" xfId="1659"/>
    <cellStyle name="Check Cell 2" xfId="1660"/>
    <cellStyle name="Chi phÝ kh¸c_Book1" xfId="1661"/>
    <cellStyle name="CHUONG" xfId="1662"/>
    <cellStyle name="Column_Title" xfId="1663"/>
    <cellStyle name="Comma" xfId="1" builtinId="3"/>
    <cellStyle name="Comma  - Style1" xfId="1664"/>
    <cellStyle name="Comma  - Style2" xfId="1665"/>
    <cellStyle name="Comma  - Style3" xfId="1666"/>
    <cellStyle name="Comma  - Style4" xfId="1667"/>
    <cellStyle name="Comma  - Style5" xfId="1668"/>
    <cellStyle name="Comma  - Style6" xfId="1669"/>
    <cellStyle name="Comma  - Style7" xfId="1670"/>
    <cellStyle name="Comma  - Style8" xfId="1671"/>
    <cellStyle name="Comma %" xfId="1672"/>
    <cellStyle name="Comma % 10" xfId="1673"/>
    <cellStyle name="Comma % 11" xfId="1674"/>
    <cellStyle name="Comma % 12" xfId="1675"/>
    <cellStyle name="Comma % 13" xfId="1676"/>
    <cellStyle name="Comma % 14" xfId="1677"/>
    <cellStyle name="Comma % 15" xfId="1678"/>
    <cellStyle name="Comma % 2" xfId="1679"/>
    <cellStyle name="Comma % 3" xfId="1680"/>
    <cellStyle name="Comma % 4" xfId="1681"/>
    <cellStyle name="Comma % 5" xfId="1682"/>
    <cellStyle name="Comma % 6" xfId="1683"/>
    <cellStyle name="Comma % 7" xfId="1684"/>
    <cellStyle name="Comma % 8" xfId="1685"/>
    <cellStyle name="Comma % 9" xfId="1686"/>
    <cellStyle name="Comma [0] 10" xfId="1687"/>
    <cellStyle name="Comma [0] 11" xfId="1688"/>
    <cellStyle name="Comma [0] 12" xfId="1689"/>
    <cellStyle name="Comma [0] 13" xfId="1690"/>
    <cellStyle name="Comma [0] 14" xfId="1691"/>
    <cellStyle name="Comma [0] 15" xfId="1692"/>
    <cellStyle name="Comma [0] 16" xfId="1693"/>
    <cellStyle name="Comma [0] 17" xfId="1694"/>
    <cellStyle name="Comma [0] 18" xfId="1695"/>
    <cellStyle name="Comma [0] 19" xfId="1696"/>
    <cellStyle name="Comma [0] 2" xfId="1697"/>
    <cellStyle name="Comma [0] 2 10" xfId="1698"/>
    <cellStyle name="Comma [0] 2 11" xfId="1699"/>
    <cellStyle name="Comma [0] 2 12" xfId="1700"/>
    <cellStyle name="Comma [0] 2 13" xfId="1701"/>
    <cellStyle name="Comma [0] 2 14" xfId="1702"/>
    <cellStyle name="Comma [0] 2 15" xfId="1703"/>
    <cellStyle name="Comma [0] 2 16" xfId="1704"/>
    <cellStyle name="Comma [0] 2 17" xfId="1705"/>
    <cellStyle name="Comma [0] 2 18" xfId="1706"/>
    <cellStyle name="Comma [0] 2 19" xfId="1707"/>
    <cellStyle name="Comma [0] 2 2" xfId="1708"/>
    <cellStyle name="Comma [0] 2 2 2" xfId="1709"/>
    <cellStyle name="Comma [0] 2 2 3" xfId="1710"/>
    <cellStyle name="Comma [0] 2 2 3 2" xfId="1711"/>
    <cellStyle name="Comma [0] 2 2 3 2 2" xfId="1712"/>
    <cellStyle name="Comma [0] 2 2 3 3" xfId="1713"/>
    <cellStyle name="Comma [0] 2 2 4" xfId="1714"/>
    <cellStyle name="Comma [0] 2 2 4 2" xfId="1715"/>
    <cellStyle name="Comma [0] 2 20" xfId="1716"/>
    <cellStyle name="Comma [0] 2 21" xfId="1717"/>
    <cellStyle name="Comma [0] 2 22" xfId="1718"/>
    <cellStyle name="Comma [0] 2 23" xfId="1719"/>
    <cellStyle name="Comma [0] 2 24" xfId="1720"/>
    <cellStyle name="Comma [0] 2 25" xfId="1721"/>
    <cellStyle name="Comma [0] 2 26" xfId="1722"/>
    <cellStyle name="Comma [0] 2 3" xfId="1723"/>
    <cellStyle name="Comma [0] 2 4" xfId="1724"/>
    <cellStyle name="Comma [0] 2 5" xfId="1725"/>
    <cellStyle name="Comma [0] 2 6" xfId="1726"/>
    <cellStyle name="Comma [0] 2 7" xfId="1727"/>
    <cellStyle name="Comma [0] 2 8" xfId="1728"/>
    <cellStyle name="Comma [0] 2 9" xfId="1729"/>
    <cellStyle name="Comma [0] 2_05-12  KH trung han 2016-2020 - Liem Thinh edited" xfId="1730"/>
    <cellStyle name="Comma [0] 20" xfId="1731"/>
    <cellStyle name="Comma [0] 21" xfId="1732"/>
    <cellStyle name="Comma [0] 22" xfId="1733"/>
    <cellStyle name="Comma [0] 23" xfId="1734"/>
    <cellStyle name="Comma [0] 24" xfId="1735"/>
    <cellStyle name="Comma [0] 25" xfId="1736"/>
    <cellStyle name="Comma [0] 26" xfId="1737"/>
    <cellStyle name="Comma [0] 27" xfId="1738"/>
    <cellStyle name="Comma [0] 28" xfId="1739"/>
    <cellStyle name="Comma [0] 29" xfId="1740"/>
    <cellStyle name="Comma [0] 3" xfId="1741"/>
    <cellStyle name="Comma [0] 3 2" xfId="1742"/>
    <cellStyle name="Comma [0] 3 2 2" xfId="1743"/>
    <cellStyle name="Comma [0] 3 3" xfId="1744"/>
    <cellStyle name="Comma [0] 31" xfId="1745"/>
    <cellStyle name="Comma [0] 33" xfId="1746"/>
    <cellStyle name="Comma [0] 34" xfId="1747"/>
    <cellStyle name="Comma [0] 35" xfId="1748"/>
    <cellStyle name="Comma [0] 39" xfId="1749"/>
    <cellStyle name="Comma [0] 4" xfId="1750"/>
    <cellStyle name="Comma [0] 40" xfId="1751"/>
    <cellStyle name="Comma [0] 41" xfId="1752"/>
    <cellStyle name="Comma [0] 42" xfId="1753"/>
    <cellStyle name="Comma [0] 43" xfId="1754"/>
    <cellStyle name="Comma [0] 44" xfId="1755"/>
    <cellStyle name="Comma [0] 45" xfId="1756"/>
    <cellStyle name="Comma [0] 46" xfId="1757"/>
    <cellStyle name="Comma [0] 47" xfId="1758"/>
    <cellStyle name="Comma [0] 48" xfId="1759"/>
    <cellStyle name="Comma [0] 49" xfId="1760"/>
    <cellStyle name="Comma [0] 5" xfId="1761"/>
    <cellStyle name="Comma [0] 50" xfId="1762"/>
    <cellStyle name="Comma [0] 51" xfId="1763"/>
    <cellStyle name="Comma [0] 52" xfId="1764"/>
    <cellStyle name="Comma [0] 53" xfId="1765"/>
    <cellStyle name="Comma [0] 54" xfId="1766"/>
    <cellStyle name="Comma [0] 55" xfId="1767"/>
    <cellStyle name="Comma [0] 56" xfId="1768"/>
    <cellStyle name="Comma [0] 57" xfId="1769"/>
    <cellStyle name="Comma [0] 58" xfId="1770"/>
    <cellStyle name="Comma [0] 59" xfId="1771"/>
    <cellStyle name="Comma [0] 6" xfId="1772"/>
    <cellStyle name="Comma [0] 60" xfId="1773"/>
    <cellStyle name="Comma [0] 61" xfId="1774"/>
    <cellStyle name="Comma [0] 62" xfId="1775"/>
    <cellStyle name="Comma [0] 63" xfId="1776"/>
    <cellStyle name="Comma [0] 64" xfId="1777"/>
    <cellStyle name="Comma [0] 66" xfId="1778"/>
    <cellStyle name="Comma [0] 68" xfId="1779"/>
    <cellStyle name="Comma [0] 69" xfId="1780"/>
    <cellStyle name="Comma [0] 7" xfId="1781"/>
    <cellStyle name="Comma [0] 70" xfId="1782"/>
    <cellStyle name="Comma [0] 71" xfId="1783"/>
    <cellStyle name="Comma [0] 72" xfId="1784"/>
    <cellStyle name="Comma [0] 73" xfId="1785"/>
    <cellStyle name="Comma [0] 8" xfId="1786"/>
    <cellStyle name="Comma [0] 87" xfId="1787"/>
    <cellStyle name="Comma [0] 88" xfId="1788"/>
    <cellStyle name="Comma [0] 89" xfId="1789"/>
    <cellStyle name="Comma [0] 9" xfId="1790"/>
    <cellStyle name="Comma [00]" xfId="1791"/>
    <cellStyle name="Comma [00] 10" xfId="1792"/>
    <cellStyle name="Comma [00] 11" xfId="1793"/>
    <cellStyle name="Comma [00] 12" xfId="1794"/>
    <cellStyle name="Comma [00] 13" xfId="1795"/>
    <cellStyle name="Comma [00] 14" xfId="1796"/>
    <cellStyle name="Comma [00] 15" xfId="1797"/>
    <cellStyle name="Comma [00] 16" xfId="1798"/>
    <cellStyle name="Comma [00] 2" xfId="1799"/>
    <cellStyle name="Comma [00] 3" xfId="1800"/>
    <cellStyle name="Comma [00] 4" xfId="1801"/>
    <cellStyle name="Comma [00] 5" xfId="1802"/>
    <cellStyle name="Comma [00] 6" xfId="1803"/>
    <cellStyle name="Comma [00] 7" xfId="1804"/>
    <cellStyle name="Comma [00] 8" xfId="1805"/>
    <cellStyle name="Comma [00] 9" xfId="1806"/>
    <cellStyle name="Comma 0.0" xfId="1807"/>
    <cellStyle name="Comma 0.0%" xfId="1808"/>
    <cellStyle name="Comma 0.00" xfId="1809"/>
    <cellStyle name="Comma 0.00%" xfId="1810"/>
    <cellStyle name="Comma 0.000" xfId="1811"/>
    <cellStyle name="Comma 0.000%" xfId="1812"/>
    <cellStyle name="Comma 10" xfId="1813"/>
    <cellStyle name="Comma 10 10" xfId="58"/>
    <cellStyle name="Comma 10 10 2" xfId="1814"/>
    <cellStyle name="Comma 10 10 2 2" xfId="1815"/>
    <cellStyle name="Comma 10 10 3" xfId="1816"/>
    <cellStyle name="Comma 10 10 4" xfId="1817"/>
    <cellStyle name="Comma 10 2" xfId="1818"/>
    <cellStyle name="Comma 10 2 2" xfId="1819"/>
    <cellStyle name="Comma 10 3" xfId="1820"/>
    <cellStyle name="Comma 10 3 2" xfId="1821"/>
    <cellStyle name="Comma 10 3 2 2_08-01-2014- BiÓu 6 - ODA - Phßng KT§N -mxt" xfId="1822"/>
    <cellStyle name="Comma 10 3 3 2" xfId="1823"/>
    <cellStyle name="Comma 10 4" xfId="1824"/>
    <cellStyle name="Comma 10_Phan bo kh trung han theo tb 916_gui HĐND (2)" xfId="1825"/>
    <cellStyle name="Comma 11" xfId="1826"/>
    <cellStyle name="Comma 11 2" xfId="143"/>
    <cellStyle name="Comma 11 3" xfId="1827"/>
    <cellStyle name="Comma 12" xfId="1828"/>
    <cellStyle name="Comma 12 2" xfId="1829"/>
    <cellStyle name="Comma 12 3" xfId="1830"/>
    <cellStyle name="Comma 12 4" xfId="1831"/>
    <cellStyle name="Comma 13" xfId="1832"/>
    <cellStyle name="Comma 13 2" xfId="1833"/>
    <cellStyle name="Comma 13 2 2" xfId="1834"/>
    <cellStyle name="Comma 13 2 2 2" xfId="1835"/>
    <cellStyle name="Comma 13 2 2 2 2" xfId="1836"/>
    <cellStyle name="Comma 13 2 2 3" xfId="1837"/>
    <cellStyle name="Comma 13 2 2 4" xfId="1838"/>
    <cellStyle name="Comma 13 2 2 4 2" xfId="1839"/>
    <cellStyle name="Comma 13 2 3" xfId="1840"/>
    <cellStyle name="Comma 13 2 3 2" xfId="1841"/>
    <cellStyle name="Comma 13 2 4" xfId="1842"/>
    <cellStyle name="Comma 13 2 5" xfId="1843"/>
    <cellStyle name="Comma 13 2 5 3" xfId="1844"/>
    <cellStyle name="Comma 13 2 6" xfId="1845"/>
    <cellStyle name="Comma 13 3" xfId="1846"/>
    <cellStyle name="Comma 13 3 2" xfId="1847"/>
    <cellStyle name="Comma 13 4" xfId="1848"/>
    <cellStyle name="Comma 14" xfId="59"/>
    <cellStyle name="Comma 14 2" xfId="1849"/>
    <cellStyle name="Comma 14 2 2" xfId="1850"/>
    <cellStyle name="Comma 14 2 2 3 2" xfId="1851"/>
    <cellStyle name="Comma 14 3" xfId="1852"/>
    <cellStyle name="Comma 15" xfId="60"/>
    <cellStyle name="Comma 15 2" xfId="1853"/>
    <cellStyle name="Comma 15 3" xfId="1854"/>
    <cellStyle name="Comma 16" xfId="1855"/>
    <cellStyle name="Comma 16 2" xfId="1856"/>
    <cellStyle name="Comma 16 3" xfId="1857"/>
    <cellStyle name="Comma 16 3 2" xfId="1858"/>
    <cellStyle name="Comma 16 3 2 2" xfId="1859"/>
    <cellStyle name="Comma 16 3 2 2 2" xfId="1860"/>
    <cellStyle name="Comma 16 3 2 2 2 3" xfId="4565"/>
    <cellStyle name="Comma 16 3 2 3" xfId="1861"/>
    <cellStyle name="Comma 16 3 2 4" xfId="1862"/>
    <cellStyle name="Comma 16 3 3" xfId="1863"/>
    <cellStyle name="Comma 16 3 3 2" xfId="1864"/>
    <cellStyle name="Comma 16 3 3 2 2" xfId="1865"/>
    <cellStyle name="Comma 16 3 3 3" xfId="1866"/>
    <cellStyle name="Comma 16 3 4" xfId="1867"/>
    <cellStyle name="Comma 16 3 4 2" xfId="1868"/>
    <cellStyle name="Comma 16 3 4 2 4 3" xfId="1869"/>
    <cellStyle name="Comma 16 3 5" xfId="1870"/>
    <cellStyle name="Comma 17" xfId="1871"/>
    <cellStyle name="Comma 17 2" xfId="1872"/>
    <cellStyle name="Comma 17 2 2" xfId="1873"/>
    <cellStyle name="Comma 17 3" xfId="1874"/>
    <cellStyle name="Comma 17 4" xfId="1875"/>
    <cellStyle name="Comma 18" xfId="1876"/>
    <cellStyle name="Comma 18 2" xfId="1877"/>
    <cellStyle name="Comma 18 3" xfId="1878"/>
    <cellStyle name="Comma 19" xfId="1879"/>
    <cellStyle name="Comma 19 2" xfId="1880"/>
    <cellStyle name="Comma 2" xfId="2"/>
    <cellStyle name="Comma 2 10" xfId="1881"/>
    <cellStyle name="Comma 2 11" xfId="1882"/>
    <cellStyle name="Comma 2 12" xfId="1883"/>
    <cellStyle name="Comma 2 13" xfId="1884"/>
    <cellStyle name="Comma 2 14" xfId="1885"/>
    <cellStyle name="Comma 2 15" xfId="1886"/>
    <cellStyle name="Comma 2 16" xfId="1887"/>
    <cellStyle name="Comma 2 17" xfId="1888"/>
    <cellStyle name="Comma 2 18" xfId="1889"/>
    <cellStyle name="Comma 2 19" xfId="1890"/>
    <cellStyle name="Comma 2 2" xfId="144"/>
    <cellStyle name="Comma 2 2 10" xfId="1891"/>
    <cellStyle name="Comma 2 2 11" xfId="1892"/>
    <cellStyle name="Comma 2 2 12" xfId="1893"/>
    <cellStyle name="Comma 2 2 13" xfId="1894"/>
    <cellStyle name="Comma 2 2 14" xfId="1895"/>
    <cellStyle name="Comma 2 2 15" xfId="1896"/>
    <cellStyle name="Comma 2 2 16" xfId="1897"/>
    <cellStyle name="Comma 2 2 17" xfId="1898"/>
    <cellStyle name="Comma 2 2 18" xfId="1899"/>
    <cellStyle name="Comma 2 2 19" xfId="1900"/>
    <cellStyle name="Comma 2 2 2" xfId="1901"/>
    <cellStyle name="Comma 2 2 2 10" xfId="1902"/>
    <cellStyle name="Comma 2 2 2 11" xfId="1903"/>
    <cellStyle name="Comma 2 2 2 12" xfId="1904"/>
    <cellStyle name="Comma 2 2 2 13" xfId="1905"/>
    <cellStyle name="Comma 2 2 2 14" xfId="1906"/>
    <cellStyle name="Comma 2 2 2 15" xfId="1907"/>
    <cellStyle name="Comma 2 2 2 16" xfId="1908"/>
    <cellStyle name="Comma 2 2 2 17" xfId="1909"/>
    <cellStyle name="Comma 2 2 2 18" xfId="1910"/>
    <cellStyle name="Comma 2 2 2 19" xfId="1911"/>
    <cellStyle name="Comma 2 2 2 2" xfId="1912"/>
    <cellStyle name="Comma 2 2 2 20" xfId="1913"/>
    <cellStyle name="Comma 2 2 2 21" xfId="1914"/>
    <cellStyle name="Comma 2 2 2 22" xfId="1915"/>
    <cellStyle name="Comma 2 2 2 23" xfId="1916"/>
    <cellStyle name="Comma 2 2 2 24" xfId="1917"/>
    <cellStyle name="Comma 2 2 2 3" xfId="1918"/>
    <cellStyle name="Comma 2 2 2 4" xfId="1919"/>
    <cellStyle name="Comma 2 2 2 5" xfId="1920"/>
    <cellStyle name="Comma 2 2 2 6" xfId="1921"/>
    <cellStyle name="Comma 2 2 2 7" xfId="1922"/>
    <cellStyle name="Comma 2 2 2 8" xfId="1923"/>
    <cellStyle name="Comma 2 2 2 9" xfId="1924"/>
    <cellStyle name="Comma 2 2 20" xfId="1925"/>
    <cellStyle name="Comma 2 2 21" xfId="1926"/>
    <cellStyle name="Comma 2 2 22" xfId="1927"/>
    <cellStyle name="Comma 2 2 23" xfId="1928"/>
    <cellStyle name="Comma 2 2 24" xfId="1929"/>
    <cellStyle name="Comma 2 2 25" xfId="1930"/>
    <cellStyle name="Comma 2 2 3" xfId="1931"/>
    <cellStyle name="Comma 2 2 4" xfId="1932"/>
    <cellStyle name="Comma 2 2 5" xfId="1933"/>
    <cellStyle name="Comma 2 2 6" xfId="1934"/>
    <cellStyle name="Comma 2 2 7" xfId="1935"/>
    <cellStyle name="Comma 2 2 8" xfId="1936"/>
    <cellStyle name="Comma 2 2 9" xfId="1937"/>
    <cellStyle name="Comma 2 2_05-12  KH trung han 2016-2020 - Liem Thinh edited" xfId="1938"/>
    <cellStyle name="Comma 2 20" xfId="1939"/>
    <cellStyle name="Comma 2 21" xfId="1940"/>
    <cellStyle name="Comma 2 22" xfId="1941"/>
    <cellStyle name="Comma 2 23" xfId="1942"/>
    <cellStyle name="Comma 2 24" xfId="1943"/>
    <cellStyle name="Comma 2 25" xfId="1944"/>
    <cellStyle name="Comma 2 26" xfId="1945"/>
    <cellStyle name="Comma 2 28" xfId="61"/>
    <cellStyle name="Comma 2 3" xfId="1946"/>
    <cellStyle name="Comma 2 3 2" xfId="1947"/>
    <cellStyle name="Comma 2 3 2 11 5" xfId="1948"/>
    <cellStyle name="Comma 2 3 2 13 2 2" xfId="1949"/>
    <cellStyle name="Comma 2 3 2 14 2" xfId="1950"/>
    <cellStyle name="Comma 2 3 2 2" xfId="1951"/>
    <cellStyle name="Comma 2 3 2 3" xfId="1952"/>
    <cellStyle name="Comma 2 3 2 5 9" xfId="1953"/>
    <cellStyle name="Comma 2 3 2 7 9" xfId="1954"/>
    <cellStyle name="Comma 2 3 3" xfId="1955"/>
    <cellStyle name="Comma 2 4" xfId="1956"/>
    <cellStyle name="Comma 2 4 2" xfId="1957"/>
    <cellStyle name="Comma 2 5" xfId="1958"/>
    <cellStyle name="Comma 2 5 2" xfId="1959"/>
    <cellStyle name="Comma 2 5 3" xfId="1960"/>
    <cellStyle name="Comma 2 6" xfId="1961"/>
    <cellStyle name="Comma 2 7" xfId="1962"/>
    <cellStyle name="Comma 2 8" xfId="1963"/>
    <cellStyle name="Comma 2 9" xfId="1964"/>
    <cellStyle name="Comma 2_05-12  KH trung han 2016-2020 - Liem Thinh edited" xfId="1965"/>
    <cellStyle name="Comma 20" xfId="1966"/>
    <cellStyle name="Comma 20 2" xfId="1967"/>
    <cellStyle name="Comma 20 3" xfId="1968"/>
    <cellStyle name="Comma 21" xfId="1969"/>
    <cellStyle name="Comma 21 2" xfId="1970"/>
    <cellStyle name="Comma 21 3" xfId="1971"/>
    <cellStyle name="Comma 22" xfId="1972"/>
    <cellStyle name="Comma 22 2" xfId="1973"/>
    <cellStyle name="Comma 22 3" xfId="1974"/>
    <cellStyle name="Comma 23" xfId="1975"/>
    <cellStyle name="Comma 23 2" xfId="1976"/>
    <cellStyle name="Comma 23 3" xfId="1977"/>
    <cellStyle name="Comma 24" xfId="1978"/>
    <cellStyle name="Comma 24 2" xfId="1979"/>
    <cellStyle name="Comma 24 3" xfId="1980"/>
    <cellStyle name="Comma 25" xfId="1981"/>
    <cellStyle name="Comma 25 2" xfId="1982"/>
    <cellStyle name="Comma 26" xfId="1983"/>
    <cellStyle name="Comma 26 2" xfId="1984"/>
    <cellStyle name="Comma 27" xfId="1985"/>
    <cellStyle name="Comma 27 2" xfId="1986"/>
    <cellStyle name="Comma 28" xfId="1987"/>
    <cellStyle name="Comma 28 2" xfId="1988"/>
    <cellStyle name="Comma 28 2 2 4 2" xfId="1989"/>
    <cellStyle name="Comma 28 2 2 9" xfId="1990"/>
    <cellStyle name="Comma 29" xfId="1991"/>
    <cellStyle name="Comma 29 2" xfId="1992"/>
    <cellStyle name="Comma 3" xfId="3"/>
    <cellStyle name="Comma 3 2" xfId="145"/>
    <cellStyle name="Comma 3 2 10" xfId="1993"/>
    <cellStyle name="Comma 3 2 11" xfId="1994"/>
    <cellStyle name="Comma 3 2 12" xfId="1995"/>
    <cellStyle name="Comma 3 2 13" xfId="1996"/>
    <cellStyle name="Comma 3 2 14" xfId="1997"/>
    <cellStyle name="Comma 3 2 15" xfId="1998"/>
    <cellStyle name="Comma 3 2 2" xfId="1999"/>
    <cellStyle name="Comma 3 2 2 2" xfId="2000"/>
    <cellStyle name="Comma 3 2 2 3" xfId="2001"/>
    <cellStyle name="Comma 3 2 3" xfId="2002"/>
    <cellStyle name="Comma 3 2 3 2" xfId="2003"/>
    <cellStyle name="Comma 3 2 3 3" xfId="2004"/>
    <cellStyle name="Comma 3 2 4" xfId="2005"/>
    <cellStyle name="Comma 3 2 5" xfId="2006"/>
    <cellStyle name="Comma 3 2 6" xfId="2007"/>
    <cellStyle name="Comma 3 2 7" xfId="2008"/>
    <cellStyle name="Comma 3 2 8" xfId="2009"/>
    <cellStyle name="Comma 3 2 9" xfId="2010"/>
    <cellStyle name="Comma 3 3" xfId="146"/>
    <cellStyle name="Comma 3 3 2" xfId="2011"/>
    <cellStyle name="Comma 3 3 3" xfId="2012"/>
    <cellStyle name="Comma 3 4" xfId="2013"/>
    <cellStyle name="Comma 3 4 2" xfId="2014"/>
    <cellStyle name="Comma 3 4 3" xfId="2015"/>
    <cellStyle name="Comma 3 5" xfId="2016"/>
    <cellStyle name="Comma 3 5 2" xfId="2017"/>
    <cellStyle name="Comma 3 6" xfId="2018"/>
    <cellStyle name="Comma 3 6 2" xfId="2019"/>
    <cellStyle name="Comma 3 7" xfId="2020"/>
    <cellStyle name="Comma 30" xfId="2021"/>
    <cellStyle name="Comma 30 2" xfId="2022"/>
    <cellStyle name="Comma 31" xfId="2023"/>
    <cellStyle name="Comma 31 2" xfId="2024"/>
    <cellStyle name="Comma 32" xfId="2025"/>
    <cellStyle name="Comma 32 2" xfId="2026"/>
    <cellStyle name="Comma 32 2 2" xfId="2027"/>
    <cellStyle name="Comma 32 3" xfId="2028"/>
    <cellStyle name="Comma 33" xfId="2029"/>
    <cellStyle name="Comma 33 2" xfId="2030"/>
    <cellStyle name="Comma 34" xfId="2031"/>
    <cellStyle name="Comma 34 2" xfId="2032"/>
    <cellStyle name="Comma 35" xfId="2033"/>
    <cellStyle name="Comma 35 2" xfId="2034"/>
    <cellStyle name="Comma 35 3" xfId="2035"/>
    <cellStyle name="Comma 35 3 2" xfId="2036"/>
    <cellStyle name="Comma 35 3 2 2" xfId="2037"/>
    <cellStyle name="Comma 35 3 3" xfId="2038"/>
    <cellStyle name="Comma 35 4" xfId="2039"/>
    <cellStyle name="Comma 35 4 2" xfId="2040"/>
    <cellStyle name="Comma 35 4 2 2" xfId="2041"/>
    <cellStyle name="Comma 35 4 3" xfId="2042"/>
    <cellStyle name="Comma 35 5" xfId="2043"/>
    <cellStyle name="Comma 36" xfId="2044"/>
    <cellStyle name="Comma 36 2" xfId="2045"/>
    <cellStyle name="Comma 36 3" xfId="2046"/>
    <cellStyle name="Comma 36 3 3" xfId="2047"/>
    <cellStyle name="Comma 37" xfId="2048"/>
    <cellStyle name="Comma 37 2" xfId="2049"/>
    <cellStyle name="Comma 38" xfId="2050"/>
    <cellStyle name="Comma 39" xfId="2051"/>
    <cellStyle name="Comma 39 2" xfId="2052"/>
    <cellStyle name="Comma 4" xfId="4"/>
    <cellStyle name="Comma 4 10" xfId="5"/>
    <cellStyle name="Comma 4 10 2" xfId="32"/>
    <cellStyle name="Comma 4 10 3" xfId="147"/>
    <cellStyle name="Comma 4 11" xfId="2053"/>
    <cellStyle name="Comma 4 12" xfId="2054"/>
    <cellStyle name="Comma 4 13" xfId="2055"/>
    <cellStyle name="Comma 4 14" xfId="2056"/>
    <cellStyle name="Comma 4 15" xfId="2057"/>
    <cellStyle name="Comma 4 16" xfId="2058"/>
    <cellStyle name="Comma 4 17" xfId="2059"/>
    <cellStyle name="Comma 4 18" xfId="2060"/>
    <cellStyle name="Comma 4 19" xfId="2061"/>
    <cellStyle name="Comma 4 2" xfId="6"/>
    <cellStyle name="Comma 4 2 2" xfId="33"/>
    <cellStyle name="Comma 4 2 3" xfId="2062"/>
    <cellStyle name="Comma 4 2 3 2" xfId="2063"/>
    <cellStyle name="Comma 4 20" xfId="62"/>
    <cellStyle name="Comma 4 25" xfId="2064"/>
    <cellStyle name="Comma 4 3" xfId="2065"/>
    <cellStyle name="Comma 4 3 2" xfId="2066"/>
    <cellStyle name="Comma 4 3 2 2" xfId="2067"/>
    <cellStyle name="Comma 4 3 3" xfId="2068"/>
    <cellStyle name="Comma 4 3 4" xfId="2069"/>
    <cellStyle name="Comma 4 4" xfId="2070"/>
    <cellStyle name="Comma 4 4 2" xfId="2071"/>
    <cellStyle name="Comma 4 4 3" xfId="2072"/>
    <cellStyle name="Comma 4 4 4" xfId="2073"/>
    <cellStyle name="Comma 4 5" xfId="2074"/>
    <cellStyle name="Comma 4 6" xfId="2075"/>
    <cellStyle name="Comma 4 7" xfId="2076"/>
    <cellStyle name="Comma 4 8" xfId="2077"/>
    <cellStyle name="Comma 4 9" xfId="2078"/>
    <cellStyle name="Comma 4_Bieu Bao cao no XDCB den 31.12.14 Le Thuy" xfId="148"/>
    <cellStyle name="Comma 40" xfId="2079"/>
    <cellStyle name="Comma 40 2" xfId="2080"/>
    <cellStyle name="Comma 41" xfId="2081"/>
    <cellStyle name="Comma 42" xfId="2082"/>
    <cellStyle name="Comma 43" xfId="2083"/>
    <cellStyle name="Comma 44" xfId="2084"/>
    <cellStyle name="Comma 45" xfId="2085"/>
    <cellStyle name="Comma 46" xfId="2086"/>
    <cellStyle name="Comma 47" xfId="2087"/>
    <cellStyle name="Comma 48" xfId="2088"/>
    <cellStyle name="Comma 49" xfId="2089"/>
    <cellStyle name="Comma 5" xfId="31"/>
    <cellStyle name="Comma 5 10" xfId="2090"/>
    <cellStyle name="Comma 5 11" xfId="2091"/>
    <cellStyle name="Comma 5 12" xfId="2092"/>
    <cellStyle name="Comma 5 13" xfId="2093"/>
    <cellStyle name="Comma 5 14" xfId="2094"/>
    <cellStyle name="Comma 5 15" xfId="2095"/>
    <cellStyle name="Comma 5 16" xfId="2096"/>
    <cellStyle name="Comma 5 17" xfId="2097"/>
    <cellStyle name="Comma 5 17 2" xfId="2098"/>
    <cellStyle name="Comma 5 17 3" xfId="2099"/>
    <cellStyle name="Comma 5 18" xfId="2100"/>
    <cellStyle name="Comma 5 19" xfId="2101"/>
    <cellStyle name="Comma 5 2" xfId="149"/>
    <cellStyle name="Comma 5 20" xfId="2102"/>
    <cellStyle name="Comma 5 21" xfId="2103"/>
    <cellStyle name="Comma 5 21 2" xfId="2104"/>
    <cellStyle name="Comma 5 21 2 2" xfId="2105"/>
    <cellStyle name="Comma 5 21 2 3" xfId="2106"/>
    <cellStyle name="Comma 5 21 2 3 2" xfId="2107"/>
    <cellStyle name="Comma 5 21 3" xfId="2108"/>
    <cellStyle name="Comma 5 21 3 2" xfId="2109"/>
    <cellStyle name="Comma 5 21 4" xfId="2110"/>
    <cellStyle name="Comma 5 22" xfId="2111"/>
    <cellStyle name="Comma 5 22 2" xfId="2112"/>
    <cellStyle name="Comma 5 3" xfId="2113"/>
    <cellStyle name="Comma 5 3 2" xfId="2114"/>
    <cellStyle name="Comma 5 4" xfId="2115"/>
    <cellStyle name="Comma 5 4 2" xfId="2116"/>
    <cellStyle name="Comma 5 5" xfId="2117"/>
    <cellStyle name="Comma 5 5 2" xfId="2118"/>
    <cellStyle name="Comma 5 5 3" xfId="2119"/>
    <cellStyle name="Comma 5 6" xfId="2120"/>
    <cellStyle name="Comma 5 7" xfId="2121"/>
    <cellStyle name="Comma 5 8" xfId="2122"/>
    <cellStyle name="Comma 5 9" xfId="2123"/>
    <cellStyle name="Comma 5_05-12  KH trung han 2016-2020 - Liem Thinh edited" xfId="2124"/>
    <cellStyle name="Comma 50" xfId="2125"/>
    <cellStyle name="Comma 50 2" xfId="2126"/>
    <cellStyle name="Comma 50 2 2" xfId="2127"/>
    <cellStyle name="Comma 50 3" xfId="2128"/>
    <cellStyle name="Comma 51" xfId="2129"/>
    <cellStyle name="Comma 51 2" xfId="2130"/>
    <cellStyle name="Comma 51 2 2" xfId="2131"/>
    <cellStyle name="Comma 51 3" xfId="2132"/>
    <cellStyle name="Comma 52" xfId="2133"/>
    <cellStyle name="Comma 53" xfId="2134"/>
    <cellStyle name="Comma 53 2" xfId="2135"/>
    <cellStyle name="Comma 54" xfId="2136"/>
    <cellStyle name="Comma 55" xfId="2137"/>
    <cellStyle name="Comma 56" xfId="2138"/>
    <cellStyle name="Comma 56 2 2" xfId="2139"/>
    <cellStyle name="Comma 6" xfId="7"/>
    <cellStyle name="Comma 6 2" xfId="2140"/>
    <cellStyle name="Comma 6 2 2" xfId="2141"/>
    <cellStyle name="Comma 6 3" xfId="2142"/>
    <cellStyle name="Comma 6 4" xfId="2143"/>
    <cellStyle name="Comma 7" xfId="8"/>
    <cellStyle name="Comma 7 2" xfId="2144"/>
    <cellStyle name="Comma 7 2 11" xfId="2145"/>
    <cellStyle name="Comma 7 3" xfId="2146"/>
    <cellStyle name="Comma 7 3 2" xfId="2147"/>
    <cellStyle name="Comma 7 4" xfId="2148"/>
    <cellStyle name="Comma 7_20131129 Nhu cau 2014_TPCP ODA (co hoan ung)" xfId="2149"/>
    <cellStyle name="Comma 76 2" xfId="2150"/>
    <cellStyle name="Comma 8" xfId="63"/>
    <cellStyle name="Comma 8 2" xfId="2151"/>
    <cellStyle name="Comma 8 2 2" xfId="2152"/>
    <cellStyle name="Comma 8 3" xfId="2153"/>
    <cellStyle name="Comma 8 4" xfId="2154"/>
    <cellStyle name="Comma 8 5" xfId="2155"/>
    <cellStyle name="Comma 9" xfId="142"/>
    <cellStyle name="Comma 9 2" xfId="2156"/>
    <cellStyle name="Comma 9 2 2" xfId="2157"/>
    <cellStyle name="Comma 9 2 3" xfId="2158"/>
    <cellStyle name="Comma 9 3" xfId="2159"/>
    <cellStyle name="Comma 9 3 2" xfId="2160"/>
    <cellStyle name="Comma 9 4" xfId="2161"/>
    <cellStyle name="Comma 9 5" xfId="2162"/>
    <cellStyle name="Comma 9 6" xfId="2163"/>
    <cellStyle name="Comma 9 6 2 2" xfId="2164"/>
    <cellStyle name="comma zerodec" xfId="2165"/>
    <cellStyle name="Comma0" xfId="64"/>
    <cellStyle name="Comma0 10" xfId="2166"/>
    <cellStyle name="Comma0 11" xfId="2167"/>
    <cellStyle name="Comma0 12" xfId="2168"/>
    <cellStyle name="Comma0 13" xfId="2169"/>
    <cellStyle name="Comma0 14" xfId="2170"/>
    <cellStyle name="Comma0 15" xfId="2171"/>
    <cellStyle name="Comma0 16" xfId="2172"/>
    <cellStyle name="Comma0 2" xfId="2173"/>
    <cellStyle name="Comma0 2 2" xfId="2174"/>
    <cellStyle name="Comma0 3" xfId="2175"/>
    <cellStyle name="Comma0 4" xfId="2176"/>
    <cellStyle name="Comma0 5" xfId="2177"/>
    <cellStyle name="Comma0 6" xfId="2178"/>
    <cellStyle name="Comma0 7" xfId="2179"/>
    <cellStyle name="Comma0 8" xfId="2180"/>
    <cellStyle name="Comma0 9" xfId="2181"/>
    <cellStyle name="Company Name" xfId="2182"/>
    <cellStyle name="cong" xfId="2183"/>
    <cellStyle name="Copied" xfId="2184"/>
    <cellStyle name="Co聭ma_Sheet1" xfId="2185"/>
    <cellStyle name="CR Comma" xfId="2186"/>
    <cellStyle name="CR Currency" xfId="2187"/>
    <cellStyle name="Credit" xfId="2188"/>
    <cellStyle name="Credit subtotal" xfId="2189"/>
    <cellStyle name="Credit Total" xfId="2190"/>
    <cellStyle name="Cࡵrrency_Sheet1_PRODUCTĠ" xfId="2191"/>
    <cellStyle name="Curråncy [0]_FCST_RESULTS" xfId="2192"/>
    <cellStyle name="Currency %" xfId="2193"/>
    <cellStyle name="Currency % 10" xfId="2194"/>
    <cellStyle name="Currency % 11" xfId="2195"/>
    <cellStyle name="Currency % 12" xfId="2196"/>
    <cellStyle name="Currency % 13" xfId="2197"/>
    <cellStyle name="Currency % 14" xfId="2198"/>
    <cellStyle name="Currency % 15" xfId="2199"/>
    <cellStyle name="Currency % 2" xfId="2200"/>
    <cellStyle name="Currency % 3" xfId="2201"/>
    <cellStyle name="Currency % 4" xfId="2202"/>
    <cellStyle name="Currency % 5" xfId="2203"/>
    <cellStyle name="Currency % 6" xfId="2204"/>
    <cellStyle name="Currency % 7" xfId="2205"/>
    <cellStyle name="Currency % 8" xfId="2206"/>
    <cellStyle name="Currency % 9" xfId="2207"/>
    <cellStyle name="Currency %_05-12  KH trung han 2016-2020 - Liem Thinh edited" xfId="2208"/>
    <cellStyle name="Currency [0]ßmud plant bolted_RESULTS" xfId="2209"/>
    <cellStyle name="Currency [00]" xfId="2210"/>
    <cellStyle name="Currency [00] 10" xfId="2211"/>
    <cellStyle name="Currency [00] 11" xfId="2212"/>
    <cellStyle name="Currency [00] 12" xfId="2213"/>
    <cellStyle name="Currency [00] 13" xfId="2214"/>
    <cellStyle name="Currency [00] 14" xfId="2215"/>
    <cellStyle name="Currency [00] 15" xfId="2216"/>
    <cellStyle name="Currency [00] 16" xfId="2217"/>
    <cellStyle name="Currency [00] 2" xfId="2218"/>
    <cellStyle name="Currency [00] 3" xfId="2219"/>
    <cellStyle name="Currency [00] 4" xfId="2220"/>
    <cellStyle name="Currency [00] 5" xfId="2221"/>
    <cellStyle name="Currency [00] 6" xfId="2222"/>
    <cellStyle name="Currency [00] 7" xfId="2223"/>
    <cellStyle name="Currency [00] 8" xfId="2224"/>
    <cellStyle name="Currency [00] 9" xfId="2225"/>
    <cellStyle name="Currency 0.0" xfId="2226"/>
    <cellStyle name="Currency 0.0%" xfId="2227"/>
    <cellStyle name="Currency 0.0_05-12  KH trung han 2016-2020 - Liem Thinh edited" xfId="2228"/>
    <cellStyle name="Currency 0.00" xfId="2229"/>
    <cellStyle name="Currency 0.00%" xfId="2230"/>
    <cellStyle name="Currency 0.00_05-12  KH trung han 2016-2020 - Liem Thinh edited" xfId="2231"/>
    <cellStyle name="Currency 0.000" xfId="2232"/>
    <cellStyle name="Currency 0.000%" xfId="2233"/>
    <cellStyle name="Currency 0.000_05-12  KH trung han 2016-2020 - Liem Thinh edited" xfId="2234"/>
    <cellStyle name="Currency 2" xfId="2235"/>
    <cellStyle name="Currency 2 10" xfId="2236"/>
    <cellStyle name="Currency 2 11" xfId="2237"/>
    <cellStyle name="Currency 2 12" xfId="2238"/>
    <cellStyle name="Currency 2 13" xfId="2239"/>
    <cellStyle name="Currency 2 14" xfId="2240"/>
    <cellStyle name="Currency 2 15" xfId="2241"/>
    <cellStyle name="Currency 2 16" xfId="2242"/>
    <cellStyle name="Currency 2 2" xfId="2243"/>
    <cellStyle name="Currency 2 3" xfId="2244"/>
    <cellStyle name="Currency 2 4" xfId="2245"/>
    <cellStyle name="Currency 2 5" xfId="2246"/>
    <cellStyle name="Currency 2 6" xfId="2247"/>
    <cellStyle name="Currency 2 7" xfId="2248"/>
    <cellStyle name="Currency 2 8" xfId="2249"/>
    <cellStyle name="Currency 2 9" xfId="2250"/>
    <cellStyle name="Currency![0]_FCSt (2)" xfId="2251"/>
    <cellStyle name="Currency0" xfId="65"/>
    <cellStyle name="Currency0 10" xfId="2252"/>
    <cellStyle name="Currency0 11" xfId="2253"/>
    <cellStyle name="Currency0 12" xfId="2254"/>
    <cellStyle name="Currency0 13" xfId="2255"/>
    <cellStyle name="Currency0 14" xfId="2256"/>
    <cellStyle name="Currency0 15" xfId="2257"/>
    <cellStyle name="Currency0 16" xfId="2258"/>
    <cellStyle name="Currency0 2" xfId="2259"/>
    <cellStyle name="Currency0 2 2" xfId="2260"/>
    <cellStyle name="Currency0 3" xfId="2261"/>
    <cellStyle name="Currency0 4" xfId="2262"/>
    <cellStyle name="Currency0 5" xfId="2263"/>
    <cellStyle name="Currency0 6" xfId="2264"/>
    <cellStyle name="Currency0 7" xfId="2265"/>
    <cellStyle name="Currency0 8" xfId="2266"/>
    <cellStyle name="Currency0 9" xfId="2267"/>
    <cellStyle name="Currency1" xfId="2268"/>
    <cellStyle name="Currency1 10" xfId="2269"/>
    <cellStyle name="Currency1 11" xfId="2270"/>
    <cellStyle name="Currency1 12" xfId="2271"/>
    <cellStyle name="Currency1 13" xfId="2272"/>
    <cellStyle name="Currency1 14" xfId="2273"/>
    <cellStyle name="Currency1 15" xfId="2274"/>
    <cellStyle name="Currency1 16" xfId="2275"/>
    <cellStyle name="Currency1 2" xfId="2276"/>
    <cellStyle name="Currency1 2 2" xfId="2277"/>
    <cellStyle name="Currency1 3" xfId="2278"/>
    <cellStyle name="Currency1 4" xfId="2279"/>
    <cellStyle name="Currency1 5" xfId="2280"/>
    <cellStyle name="Currency1 6" xfId="2281"/>
    <cellStyle name="Currency1 7" xfId="2282"/>
    <cellStyle name="Currency1 8" xfId="2283"/>
    <cellStyle name="Currency1 9" xfId="2284"/>
    <cellStyle name="D1" xfId="2285"/>
    <cellStyle name="Date" xfId="66"/>
    <cellStyle name="Date 10" xfId="2286"/>
    <cellStyle name="Date 11" xfId="2287"/>
    <cellStyle name="Date 12" xfId="2288"/>
    <cellStyle name="Date 13" xfId="2289"/>
    <cellStyle name="Date 14" xfId="2290"/>
    <cellStyle name="Date 15" xfId="2291"/>
    <cellStyle name="Date 16" xfId="2292"/>
    <cellStyle name="Date 2" xfId="2293"/>
    <cellStyle name="Date 2 2" xfId="2294"/>
    <cellStyle name="Date 3" xfId="2295"/>
    <cellStyle name="Date 4" xfId="2296"/>
    <cellStyle name="Date 5" xfId="2297"/>
    <cellStyle name="Date 6" xfId="2298"/>
    <cellStyle name="Date 7" xfId="2299"/>
    <cellStyle name="Date 8" xfId="2300"/>
    <cellStyle name="Date 9" xfId="2301"/>
    <cellStyle name="Date Short" xfId="2302"/>
    <cellStyle name="Date Short 2" xfId="2303"/>
    <cellStyle name="Date_Book1" xfId="2304"/>
    <cellStyle name="Dấu phẩy 2" xfId="141"/>
    <cellStyle name="Dấu_phảy 2" xfId="2305"/>
    <cellStyle name="DAUDE" xfId="2306"/>
    <cellStyle name="Debit" xfId="2307"/>
    <cellStyle name="Debit subtotal" xfId="2308"/>
    <cellStyle name="Debit Total" xfId="2309"/>
    <cellStyle name="DELTA" xfId="2310"/>
    <cellStyle name="DELTA 10" xfId="2311"/>
    <cellStyle name="DELTA 11" xfId="2312"/>
    <cellStyle name="DELTA 12" xfId="2313"/>
    <cellStyle name="DELTA 13" xfId="2314"/>
    <cellStyle name="DELTA 14" xfId="2315"/>
    <cellStyle name="DELTA 15" xfId="2316"/>
    <cellStyle name="DELTA 2" xfId="2317"/>
    <cellStyle name="DELTA 3" xfId="2318"/>
    <cellStyle name="DELTA 4" xfId="2319"/>
    <cellStyle name="DELTA 5" xfId="2320"/>
    <cellStyle name="DELTA 6" xfId="2321"/>
    <cellStyle name="DELTA 7" xfId="2322"/>
    <cellStyle name="DELTA 8" xfId="2323"/>
    <cellStyle name="DELTA 9" xfId="2324"/>
    <cellStyle name="Dezimal [0]_35ERI8T2gbIEMixb4v26icuOo" xfId="2325"/>
    <cellStyle name="Dezimal_35ERI8T2gbIEMixb4v26icuOo" xfId="2326"/>
    <cellStyle name="Dg" xfId="2327"/>
    <cellStyle name="Dgia" xfId="2328"/>
    <cellStyle name="Dgia 2" xfId="2329"/>
    <cellStyle name="Dollar (zero dec)" xfId="2330"/>
    <cellStyle name="Dollar (zero dec) 10" xfId="2331"/>
    <cellStyle name="Dollar (zero dec) 11" xfId="2332"/>
    <cellStyle name="Dollar (zero dec) 12" xfId="2333"/>
    <cellStyle name="Dollar (zero dec) 13" xfId="2334"/>
    <cellStyle name="Dollar (zero dec) 14" xfId="2335"/>
    <cellStyle name="Dollar (zero dec) 15" xfId="2336"/>
    <cellStyle name="Dollar (zero dec) 16" xfId="2337"/>
    <cellStyle name="Dollar (zero dec) 2" xfId="2338"/>
    <cellStyle name="Dollar (zero dec) 2 2" xfId="2339"/>
    <cellStyle name="Dollar (zero dec) 3" xfId="2340"/>
    <cellStyle name="Dollar (zero dec) 4" xfId="2341"/>
    <cellStyle name="Dollar (zero dec) 5" xfId="2342"/>
    <cellStyle name="Dollar (zero dec) 6" xfId="2343"/>
    <cellStyle name="Dollar (zero dec) 7" xfId="2344"/>
    <cellStyle name="Dollar (zero dec) 8" xfId="2345"/>
    <cellStyle name="Dollar (zero dec) 9" xfId="2346"/>
    <cellStyle name="Don gia" xfId="2347"/>
    <cellStyle name="Dziesi?tny [0]_Invoices2001Slovakia" xfId="2348"/>
    <cellStyle name="Dziesi?tny_Invoices2001Slovakia" xfId="2349"/>
    <cellStyle name="Dziesietny [0]_Invoices2001Slovakia" xfId="2350"/>
    <cellStyle name="Dziesiętny [0]_Invoices2001Slovakia" xfId="2351"/>
    <cellStyle name="Dziesietny [0]_Invoices2001Slovakia 2" xfId="2352"/>
    <cellStyle name="Dziesiętny [0]_Invoices2001Slovakia 2" xfId="2353"/>
    <cellStyle name="Dziesietny [0]_Invoices2001Slovakia 3" xfId="2354"/>
    <cellStyle name="Dziesiętny [0]_Invoices2001Slovakia 3" xfId="2355"/>
    <cellStyle name="Dziesietny [0]_Invoices2001Slovakia 4" xfId="2356"/>
    <cellStyle name="Dziesiętny [0]_Invoices2001Slovakia 4" xfId="2357"/>
    <cellStyle name="Dziesietny [0]_Invoices2001Slovakia 5" xfId="2358"/>
    <cellStyle name="Dziesiętny [0]_Invoices2001Slovakia 5" xfId="2359"/>
    <cellStyle name="Dziesietny [0]_Invoices2001Slovakia 6" xfId="2360"/>
    <cellStyle name="Dziesiętny [0]_Invoices2001Slovakia 6" xfId="2361"/>
    <cellStyle name="Dziesietny [0]_Invoices2001Slovakia 7" xfId="2362"/>
    <cellStyle name="Dziesiętny [0]_Invoices2001Slovakia 7" xfId="2363"/>
    <cellStyle name="Dziesietny [0]_Invoices2001Slovakia_01_Nha so 1_Dien" xfId="2364"/>
    <cellStyle name="Dziesiętny [0]_Invoices2001Slovakia_01_Nha so 1_Dien" xfId="2365"/>
    <cellStyle name="Dziesietny [0]_Invoices2001Slovakia_05-12  KH trung han 2016-2020 - Liem Thinh edited" xfId="2366"/>
    <cellStyle name="Dziesiętny [0]_Invoices2001Slovakia_05-12  KH trung han 2016-2020 - Liem Thinh edited" xfId="2367"/>
    <cellStyle name="Dziesietny [0]_Invoices2001Slovakia_10_Nha so 10_Dien1" xfId="2368"/>
    <cellStyle name="Dziesiętny [0]_Invoices2001Slovakia_10_Nha so 10_Dien1" xfId="2369"/>
    <cellStyle name="Dziesietny [0]_Invoices2001Slovakia_Book1" xfId="2370"/>
    <cellStyle name="Dziesiętny [0]_Invoices2001Slovakia_Book1" xfId="2371"/>
    <cellStyle name="Dziesietny [0]_Invoices2001Slovakia_Book1_1" xfId="2372"/>
    <cellStyle name="Dziesiętny [0]_Invoices2001Slovakia_Book1_1" xfId="2373"/>
    <cellStyle name="Dziesietny [0]_Invoices2001Slovakia_Book1_1_Book1" xfId="2374"/>
    <cellStyle name="Dziesiętny [0]_Invoices2001Slovakia_Book1_1_Book1" xfId="2375"/>
    <cellStyle name="Dziesietny [0]_Invoices2001Slovakia_Book1_2" xfId="2376"/>
    <cellStyle name="Dziesiętny [0]_Invoices2001Slovakia_Book1_2" xfId="2377"/>
    <cellStyle name="Dziesietny [0]_Invoices2001Slovakia_Book1_Nhu cau von ung truoc 2011 Tha h Hoa + Nge An gui TW" xfId="2378"/>
    <cellStyle name="Dziesiętny [0]_Invoices2001Slovakia_Book1_Nhu cau von ung truoc 2011 Tha h Hoa + Nge An gui TW" xfId="2379"/>
    <cellStyle name="Dziesietny [0]_Invoices2001Slovakia_Book1_Tong hop Cac tuyen(9-1-06)" xfId="2380"/>
    <cellStyle name="Dziesiętny [0]_Invoices2001Slovakia_Book1_Tong hop Cac tuyen(9-1-06)" xfId="2381"/>
    <cellStyle name="Dziesietny [0]_Invoices2001Slovakia_Book1_ung truoc 2011 NSTW Thanh Hoa + Nge An gui Thu 12-5" xfId="2382"/>
    <cellStyle name="Dziesiętny [0]_Invoices2001Slovakia_Book1_ung truoc 2011 NSTW Thanh Hoa + Nge An gui Thu 12-5" xfId="2383"/>
    <cellStyle name="Dziesietny [0]_Invoices2001Slovakia_Copy of 05-12  KH trung han 2016-2020 - Liem Thinh edited (1)" xfId="2384"/>
    <cellStyle name="Dziesiętny [0]_Invoices2001Slovakia_Copy of 05-12  KH trung han 2016-2020 - Liem Thinh edited (1)" xfId="2385"/>
    <cellStyle name="Dziesietny [0]_Invoices2001Slovakia_d-uong+TDT" xfId="2386"/>
    <cellStyle name="Dziesiętny [0]_Invoices2001Slovakia_KH TPCP 2016-2020 (tong hop)" xfId="2387"/>
    <cellStyle name="Dziesietny [0]_Invoices2001Slovakia_Nha bao ve(28-7-05)" xfId="2388"/>
    <cellStyle name="Dziesiętny [0]_Invoices2001Slovakia_Nha bao ve(28-7-05)" xfId="2389"/>
    <cellStyle name="Dziesietny [0]_Invoices2001Slovakia_NHA de xe nguyen du" xfId="2390"/>
    <cellStyle name="Dziesiętny [0]_Invoices2001Slovakia_NHA de xe nguyen du" xfId="2391"/>
    <cellStyle name="Dziesietny [0]_Invoices2001Slovakia_Nhalamviec VTC(25-1-05)" xfId="2392"/>
    <cellStyle name="Dziesiętny [0]_Invoices2001Slovakia_Nhalamviec VTC(25-1-05)" xfId="2393"/>
    <cellStyle name="Dziesietny [0]_Invoices2001Slovakia_Nhu cau von ung truoc 2011 Tha h Hoa + Nge An gui TW" xfId="2394"/>
    <cellStyle name="Dziesiętny [0]_Invoices2001Slovakia_TDT KHANH HOA" xfId="2395"/>
    <cellStyle name="Dziesietny [0]_Invoices2001Slovakia_TDT KHANH HOA_Tong hop Cac tuyen(9-1-06)" xfId="2396"/>
    <cellStyle name="Dziesiętny [0]_Invoices2001Slovakia_TDT KHANH HOA_Tong hop Cac tuyen(9-1-06)" xfId="2397"/>
    <cellStyle name="Dziesietny [0]_Invoices2001Slovakia_TDT quangngai" xfId="2398"/>
    <cellStyle name="Dziesiętny [0]_Invoices2001Slovakia_TDT quangngai" xfId="2399"/>
    <cellStyle name="Dziesietny [0]_Invoices2001Slovakia_TMDT(10-5-06)" xfId="2400"/>
    <cellStyle name="Dziesietny_Invoices2001Slovakia" xfId="2401"/>
    <cellStyle name="Dziesiętny_Invoices2001Slovakia" xfId="2402"/>
    <cellStyle name="Dziesietny_Invoices2001Slovakia 2" xfId="2403"/>
    <cellStyle name="Dziesiętny_Invoices2001Slovakia 2" xfId="2404"/>
    <cellStyle name="Dziesietny_Invoices2001Slovakia 3" xfId="2405"/>
    <cellStyle name="Dziesiętny_Invoices2001Slovakia 3" xfId="2406"/>
    <cellStyle name="Dziesietny_Invoices2001Slovakia 4" xfId="2407"/>
    <cellStyle name="Dziesiętny_Invoices2001Slovakia 4" xfId="2408"/>
    <cellStyle name="Dziesietny_Invoices2001Slovakia 5" xfId="2409"/>
    <cellStyle name="Dziesiętny_Invoices2001Slovakia 5" xfId="2410"/>
    <cellStyle name="Dziesietny_Invoices2001Slovakia 6" xfId="2411"/>
    <cellStyle name="Dziesiętny_Invoices2001Slovakia 6" xfId="2412"/>
    <cellStyle name="Dziesietny_Invoices2001Slovakia 7" xfId="2413"/>
    <cellStyle name="Dziesiętny_Invoices2001Slovakia 7" xfId="2414"/>
    <cellStyle name="Dziesietny_Invoices2001Slovakia_01_Nha so 1_Dien" xfId="2415"/>
    <cellStyle name="Dziesiętny_Invoices2001Slovakia_01_Nha so 1_Dien" xfId="2416"/>
    <cellStyle name="Dziesietny_Invoices2001Slovakia_05-12  KH trung han 2016-2020 - Liem Thinh edited" xfId="2417"/>
    <cellStyle name="Dziesiętny_Invoices2001Slovakia_05-12  KH trung han 2016-2020 - Liem Thinh edited" xfId="2418"/>
    <cellStyle name="Dziesietny_Invoices2001Slovakia_10_Nha so 10_Dien1" xfId="2419"/>
    <cellStyle name="Dziesiętny_Invoices2001Slovakia_10_Nha so 10_Dien1" xfId="2420"/>
    <cellStyle name="Dziesietny_Invoices2001Slovakia_Book1" xfId="2421"/>
    <cellStyle name="Dziesiętny_Invoices2001Slovakia_Book1" xfId="2422"/>
    <cellStyle name="Dziesietny_Invoices2001Slovakia_Book1_1" xfId="2423"/>
    <cellStyle name="Dziesiętny_Invoices2001Slovakia_Book1_1" xfId="2424"/>
    <cellStyle name="Dziesietny_Invoices2001Slovakia_Book1_1_Book1" xfId="2425"/>
    <cellStyle name="Dziesiętny_Invoices2001Slovakia_Book1_1_Book1" xfId="2426"/>
    <cellStyle name="Dziesietny_Invoices2001Slovakia_Book1_2" xfId="2427"/>
    <cellStyle name="Dziesiętny_Invoices2001Slovakia_Book1_2" xfId="2428"/>
    <cellStyle name="Dziesietny_Invoices2001Slovakia_Book1_Nhu cau von ung truoc 2011 Tha h Hoa + Nge An gui TW" xfId="2429"/>
    <cellStyle name="Dziesiętny_Invoices2001Slovakia_Book1_Nhu cau von ung truoc 2011 Tha h Hoa + Nge An gui TW" xfId="2430"/>
    <cellStyle name="Dziesietny_Invoices2001Slovakia_Book1_Tong hop Cac tuyen(9-1-06)" xfId="2431"/>
    <cellStyle name="Dziesiętny_Invoices2001Slovakia_Book1_Tong hop Cac tuyen(9-1-06)" xfId="2432"/>
    <cellStyle name="Dziesietny_Invoices2001Slovakia_Book1_ung truoc 2011 NSTW Thanh Hoa + Nge An gui Thu 12-5" xfId="2433"/>
    <cellStyle name="Dziesiętny_Invoices2001Slovakia_Book1_ung truoc 2011 NSTW Thanh Hoa + Nge An gui Thu 12-5" xfId="2434"/>
    <cellStyle name="Dziesietny_Invoices2001Slovakia_Copy of 05-12  KH trung han 2016-2020 - Liem Thinh edited (1)" xfId="2435"/>
    <cellStyle name="Dziesiętny_Invoices2001Slovakia_Copy of 05-12  KH trung han 2016-2020 - Liem Thinh edited (1)" xfId="2436"/>
    <cellStyle name="Dziesietny_Invoices2001Slovakia_d-uong+TDT" xfId="2437"/>
    <cellStyle name="Dziesiętny_Invoices2001Slovakia_KH TPCP 2016-2020 (tong hop)" xfId="2438"/>
    <cellStyle name="Dziesietny_Invoices2001Slovakia_Nha bao ve(28-7-05)" xfId="2439"/>
    <cellStyle name="Dziesiętny_Invoices2001Slovakia_Nha bao ve(28-7-05)" xfId="2440"/>
    <cellStyle name="Dziesietny_Invoices2001Slovakia_NHA de xe nguyen du" xfId="2441"/>
    <cellStyle name="Dziesiętny_Invoices2001Slovakia_NHA de xe nguyen du" xfId="2442"/>
    <cellStyle name="Dziesietny_Invoices2001Slovakia_Nhalamviec VTC(25-1-05)" xfId="2443"/>
    <cellStyle name="Dziesiętny_Invoices2001Slovakia_Nhalamviec VTC(25-1-05)" xfId="2444"/>
    <cellStyle name="Dziesietny_Invoices2001Slovakia_Nhu cau von ung truoc 2011 Tha h Hoa + Nge An gui TW" xfId="2445"/>
    <cellStyle name="Dziesiętny_Invoices2001Slovakia_TDT KHANH HOA" xfId="2446"/>
    <cellStyle name="Dziesietny_Invoices2001Slovakia_TDT KHANH HOA_Tong hop Cac tuyen(9-1-06)" xfId="2447"/>
    <cellStyle name="Dziesiętny_Invoices2001Slovakia_TDT KHANH HOA_Tong hop Cac tuyen(9-1-06)" xfId="2448"/>
    <cellStyle name="Dziesietny_Invoices2001Slovakia_TDT quangngai" xfId="2449"/>
    <cellStyle name="Dziesiętny_Invoices2001Slovakia_TDT quangngai" xfId="2450"/>
    <cellStyle name="Dziesietny_Invoices2001Slovakia_TMDT(10-5-06)" xfId="2451"/>
    <cellStyle name="e" xfId="2452"/>
    <cellStyle name="Enter Currency (0)" xfId="2453"/>
    <cellStyle name="Enter Currency (0) 10" xfId="2454"/>
    <cellStyle name="Enter Currency (0) 11" xfId="2455"/>
    <cellStyle name="Enter Currency (0) 12" xfId="2456"/>
    <cellStyle name="Enter Currency (0) 13" xfId="2457"/>
    <cellStyle name="Enter Currency (0) 14" xfId="2458"/>
    <cellStyle name="Enter Currency (0) 15" xfId="2459"/>
    <cellStyle name="Enter Currency (0) 16" xfId="2460"/>
    <cellStyle name="Enter Currency (0) 2" xfId="2461"/>
    <cellStyle name="Enter Currency (0) 3" xfId="2462"/>
    <cellStyle name="Enter Currency (0) 4" xfId="2463"/>
    <cellStyle name="Enter Currency (0) 5" xfId="2464"/>
    <cellStyle name="Enter Currency (0) 6" xfId="2465"/>
    <cellStyle name="Enter Currency (0) 7" xfId="2466"/>
    <cellStyle name="Enter Currency (0) 8" xfId="2467"/>
    <cellStyle name="Enter Currency (0) 9" xfId="2468"/>
    <cellStyle name="Enter Currency (2)" xfId="2469"/>
    <cellStyle name="Enter Currency (2) 10" xfId="2470"/>
    <cellStyle name="Enter Currency (2) 11" xfId="2471"/>
    <cellStyle name="Enter Currency (2) 12" xfId="2472"/>
    <cellStyle name="Enter Currency (2) 13" xfId="2473"/>
    <cellStyle name="Enter Currency (2) 14" xfId="2474"/>
    <cellStyle name="Enter Currency (2) 15" xfId="2475"/>
    <cellStyle name="Enter Currency (2) 16" xfId="2476"/>
    <cellStyle name="Enter Currency (2) 2" xfId="2477"/>
    <cellStyle name="Enter Currency (2) 3" xfId="2478"/>
    <cellStyle name="Enter Currency (2) 4" xfId="2479"/>
    <cellStyle name="Enter Currency (2) 5" xfId="2480"/>
    <cellStyle name="Enter Currency (2) 6" xfId="2481"/>
    <cellStyle name="Enter Currency (2) 7" xfId="2482"/>
    <cellStyle name="Enter Currency (2) 8" xfId="2483"/>
    <cellStyle name="Enter Currency (2) 9" xfId="2484"/>
    <cellStyle name="Enter Units (0)" xfId="2485"/>
    <cellStyle name="Enter Units (0) 10" xfId="2486"/>
    <cellStyle name="Enter Units (0) 11" xfId="2487"/>
    <cellStyle name="Enter Units (0) 12" xfId="2488"/>
    <cellStyle name="Enter Units (0) 13" xfId="2489"/>
    <cellStyle name="Enter Units (0) 14" xfId="2490"/>
    <cellStyle name="Enter Units (0) 15" xfId="2491"/>
    <cellStyle name="Enter Units (0) 16" xfId="2492"/>
    <cellStyle name="Enter Units (0) 2" xfId="2493"/>
    <cellStyle name="Enter Units (0) 3" xfId="2494"/>
    <cellStyle name="Enter Units (0) 4" xfId="2495"/>
    <cellStyle name="Enter Units (0) 5" xfId="2496"/>
    <cellStyle name="Enter Units (0) 6" xfId="2497"/>
    <cellStyle name="Enter Units (0) 7" xfId="2498"/>
    <cellStyle name="Enter Units (0) 8" xfId="2499"/>
    <cellStyle name="Enter Units (0) 9" xfId="2500"/>
    <cellStyle name="Enter Units (1)" xfId="2501"/>
    <cellStyle name="Enter Units (1) 10" xfId="2502"/>
    <cellStyle name="Enter Units (1) 11" xfId="2503"/>
    <cellStyle name="Enter Units (1) 12" xfId="2504"/>
    <cellStyle name="Enter Units (1) 13" xfId="2505"/>
    <cellStyle name="Enter Units (1) 14" xfId="2506"/>
    <cellStyle name="Enter Units (1) 15" xfId="2507"/>
    <cellStyle name="Enter Units (1) 16" xfId="2508"/>
    <cellStyle name="Enter Units (1) 2" xfId="2509"/>
    <cellStyle name="Enter Units (1) 3" xfId="2510"/>
    <cellStyle name="Enter Units (1) 4" xfId="2511"/>
    <cellStyle name="Enter Units (1) 5" xfId="2512"/>
    <cellStyle name="Enter Units (1) 6" xfId="2513"/>
    <cellStyle name="Enter Units (1) 7" xfId="2514"/>
    <cellStyle name="Enter Units (1) 8" xfId="2515"/>
    <cellStyle name="Enter Units (1) 9" xfId="2516"/>
    <cellStyle name="Enter Units (2)" xfId="2517"/>
    <cellStyle name="Enter Units (2) 10" xfId="2518"/>
    <cellStyle name="Enter Units (2) 11" xfId="2519"/>
    <cellStyle name="Enter Units (2) 12" xfId="2520"/>
    <cellStyle name="Enter Units (2) 13" xfId="2521"/>
    <cellStyle name="Enter Units (2) 14" xfId="2522"/>
    <cellStyle name="Enter Units (2) 15" xfId="2523"/>
    <cellStyle name="Enter Units (2) 16" xfId="2524"/>
    <cellStyle name="Enter Units (2) 2" xfId="2525"/>
    <cellStyle name="Enter Units (2) 3" xfId="2526"/>
    <cellStyle name="Enter Units (2) 4" xfId="2527"/>
    <cellStyle name="Enter Units (2) 5" xfId="2528"/>
    <cellStyle name="Enter Units (2) 6" xfId="2529"/>
    <cellStyle name="Enter Units (2) 7" xfId="2530"/>
    <cellStyle name="Enter Units (2) 8" xfId="2531"/>
    <cellStyle name="Enter Units (2) 9" xfId="2532"/>
    <cellStyle name="Entered" xfId="2533"/>
    <cellStyle name="Euro" xfId="67"/>
    <cellStyle name="Euro 10" xfId="2534"/>
    <cellStyle name="Euro 11" xfId="2535"/>
    <cellStyle name="Euro 12" xfId="2536"/>
    <cellStyle name="Euro 13" xfId="2537"/>
    <cellStyle name="Euro 14" xfId="2538"/>
    <cellStyle name="Euro 15" xfId="2539"/>
    <cellStyle name="Euro 16" xfId="2540"/>
    <cellStyle name="Euro 2" xfId="2541"/>
    <cellStyle name="Euro 3" xfId="2542"/>
    <cellStyle name="Euro 4" xfId="2543"/>
    <cellStyle name="Euro 5" xfId="2544"/>
    <cellStyle name="Euro 6" xfId="2545"/>
    <cellStyle name="Euro 7" xfId="2546"/>
    <cellStyle name="Euro 8" xfId="2547"/>
    <cellStyle name="Euro 9" xfId="2548"/>
    <cellStyle name="Excel Built-in Normal" xfId="2549"/>
    <cellStyle name="Explanatory Text 2" xfId="2550"/>
    <cellStyle name="f" xfId="2551"/>
    <cellStyle name="f_Danhmuc_Quyhoach2009" xfId="2552"/>
    <cellStyle name="f_Danhmuc_Quyhoach2009 2" xfId="2553"/>
    <cellStyle name="f_Danhmuc_Quyhoach2009 2 2" xfId="2554"/>
    <cellStyle name="Fixed" xfId="68"/>
    <cellStyle name="Fixed 10" xfId="2555"/>
    <cellStyle name="Fixed 11" xfId="2556"/>
    <cellStyle name="Fixed 12" xfId="2557"/>
    <cellStyle name="Fixed 13" xfId="2558"/>
    <cellStyle name="Fixed 14" xfId="2559"/>
    <cellStyle name="Fixed 15" xfId="2560"/>
    <cellStyle name="Fixed 16" xfId="2561"/>
    <cellStyle name="Fixed 2" xfId="2562"/>
    <cellStyle name="Fixed 2 2" xfId="2563"/>
    <cellStyle name="Fixed 3" xfId="2564"/>
    <cellStyle name="Fixed 4" xfId="2565"/>
    <cellStyle name="Fixed 5" xfId="2566"/>
    <cellStyle name="Fixed 6" xfId="2567"/>
    <cellStyle name="Fixed 7" xfId="2568"/>
    <cellStyle name="Fixed 8" xfId="2569"/>
    <cellStyle name="Fixed 9" xfId="2570"/>
    <cellStyle name="Font Britannic16" xfId="2571"/>
    <cellStyle name="Font Britannic18" xfId="2572"/>
    <cellStyle name="Font CenturyCond 18" xfId="2573"/>
    <cellStyle name="Font Cond20" xfId="2574"/>
    <cellStyle name="Font LucidaSans16" xfId="2575"/>
    <cellStyle name="Font NewCenturyCond18" xfId="2576"/>
    <cellStyle name="Font Ottawa14" xfId="2577"/>
    <cellStyle name="Font Ottawa16" xfId="2578"/>
    <cellStyle name="gia" xfId="2579"/>
    <cellStyle name="GIA-MOI" xfId="2580"/>
    <cellStyle name="Good 2" xfId="2581"/>
    <cellStyle name="Grey" xfId="69"/>
    <cellStyle name="Grey 10" xfId="2582"/>
    <cellStyle name="Grey 11" xfId="2583"/>
    <cellStyle name="Grey 12" xfId="2584"/>
    <cellStyle name="Grey 13" xfId="2585"/>
    <cellStyle name="Grey 14" xfId="2586"/>
    <cellStyle name="Grey 15" xfId="2587"/>
    <cellStyle name="Grey 16" xfId="2588"/>
    <cellStyle name="Grey 2" xfId="2589"/>
    <cellStyle name="Grey 3" xfId="2590"/>
    <cellStyle name="Grey 4" xfId="2591"/>
    <cellStyle name="Grey 5" xfId="2592"/>
    <cellStyle name="Grey 6" xfId="2593"/>
    <cellStyle name="Grey 7" xfId="2594"/>
    <cellStyle name="Grey 8" xfId="2595"/>
    <cellStyle name="Grey 9" xfId="2596"/>
    <cellStyle name="Grey_KH TPCP 2016-2020 (tong hop)" xfId="2597"/>
    <cellStyle name="Group" xfId="2598"/>
    <cellStyle name="H" xfId="2599"/>
    <cellStyle name="ha" xfId="2600"/>
    <cellStyle name="HAI" xfId="2601"/>
    <cellStyle name="Head 1" xfId="2602"/>
    <cellStyle name="HEADER" xfId="70"/>
    <cellStyle name="HEADER 2" xfId="2603"/>
    <cellStyle name="Header1" xfId="71"/>
    <cellStyle name="Header1 2" xfId="2604"/>
    <cellStyle name="Header2" xfId="72"/>
    <cellStyle name="Header2 2" xfId="2605"/>
    <cellStyle name="Heading" xfId="2606"/>
    <cellStyle name="Heading 1 2" xfId="2607"/>
    <cellStyle name="Heading 2 2" xfId="2608"/>
    <cellStyle name="Heading 3 2" xfId="2609"/>
    <cellStyle name="Heading 4 2" xfId="2610"/>
    <cellStyle name="Heading No Underline" xfId="2611"/>
    <cellStyle name="Heading With Underline" xfId="2612"/>
    <cellStyle name="Heading1" xfId="73"/>
    <cellStyle name="Heading2" xfId="74"/>
    <cellStyle name="HEADINGS" xfId="2613"/>
    <cellStyle name="HEADINGSTOP" xfId="2614"/>
    <cellStyle name="headoption" xfId="2615"/>
    <cellStyle name="headoption 2" xfId="2616"/>
    <cellStyle name="headoption 3" xfId="2617"/>
    <cellStyle name="Hoa-Scholl" xfId="2618"/>
    <cellStyle name="Hoa-Scholl 2" xfId="2619"/>
    <cellStyle name="HUY" xfId="2620"/>
    <cellStyle name="i phÝ kh¸c_B¶ng 2" xfId="2621"/>
    <cellStyle name="I.3" xfId="2622"/>
    <cellStyle name="i·0" xfId="2623"/>
    <cellStyle name="i·0 2" xfId="2624"/>
    <cellStyle name="ï-¾È»ê_BiÓu TB" xfId="2625"/>
    <cellStyle name="Input [yellow]" xfId="75"/>
    <cellStyle name="Input [yellow] 10" xfId="2626"/>
    <cellStyle name="Input [yellow] 11" xfId="2627"/>
    <cellStyle name="Input [yellow] 12" xfId="2628"/>
    <cellStyle name="Input [yellow] 13" xfId="2629"/>
    <cellStyle name="Input [yellow] 14" xfId="2630"/>
    <cellStyle name="Input [yellow] 15" xfId="2631"/>
    <cellStyle name="Input [yellow] 16" xfId="2632"/>
    <cellStyle name="Input [yellow] 2" xfId="2633"/>
    <cellStyle name="Input [yellow] 2 2" xfId="2634"/>
    <cellStyle name="Input [yellow] 3" xfId="2635"/>
    <cellStyle name="Input [yellow] 4" xfId="2636"/>
    <cellStyle name="Input [yellow] 5" xfId="2637"/>
    <cellStyle name="Input [yellow] 6" xfId="2638"/>
    <cellStyle name="Input [yellow] 7" xfId="2639"/>
    <cellStyle name="Input [yellow] 8" xfId="2640"/>
    <cellStyle name="Input [yellow] 9" xfId="2641"/>
    <cellStyle name="Input [yellow]_KH TPCP 2016-2020 (tong hop)" xfId="2642"/>
    <cellStyle name="Input 2" xfId="2643"/>
    <cellStyle name="Input 3" xfId="2644"/>
    <cellStyle name="Input 4" xfId="2645"/>
    <cellStyle name="Input 5" xfId="2646"/>
    <cellStyle name="Input 6" xfId="2647"/>
    <cellStyle name="Input 7" xfId="2648"/>
    <cellStyle name="k_TONG HOP KINH PHI" xfId="2649"/>
    <cellStyle name="k_TONG HOP KINH PHI_!1 1 bao cao giao KH ve HTCMT vung TNB   12-12-2011" xfId="2650"/>
    <cellStyle name="k_TONG HOP KINH PHI_Bieu4HTMT" xfId="2651"/>
    <cellStyle name="k_TONG HOP KINH PHI_Bieu4HTMT_!1 1 bao cao giao KH ve HTCMT vung TNB   12-12-2011" xfId="2652"/>
    <cellStyle name="k_TONG HOP KINH PHI_Bieu4HTMT_KH TPCP vung TNB (03-1-2012)" xfId="2653"/>
    <cellStyle name="k_TONG HOP KINH PHI_KH TPCP vung TNB (03-1-2012)" xfId="2654"/>
    <cellStyle name="k_ÿÿÿÿÿ" xfId="2655"/>
    <cellStyle name="k_ÿÿÿÿÿ_!1 1 bao cao giao KH ve HTCMT vung TNB   12-12-2011" xfId="2656"/>
    <cellStyle name="k_ÿÿÿÿÿ_1" xfId="2657"/>
    <cellStyle name="k_ÿÿÿÿÿ_2" xfId="2658"/>
    <cellStyle name="k_ÿÿÿÿÿ_2_!1 1 bao cao giao KH ve HTCMT vung TNB   12-12-2011" xfId="2659"/>
    <cellStyle name="k_ÿÿÿÿÿ_2_Bieu4HTMT" xfId="2660"/>
    <cellStyle name="k_ÿÿÿÿÿ_2_Bieu4HTMT_!1 1 bao cao giao KH ve HTCMT vung TNB   12-12-2011" xfId="2661"/>
    <cellStyle name="k_ÿÿÿÿÿ_2_Bieu4HTMT_KH TPCP vung TNB (03-1-2012)" xfId="2662"/>
    <cellStyle name="k_ÿÿÿÿÿ_2_KH TPCP vung TNB (03-1-2012)" xfId="2663"/>
    <cellStyle name="k_ÿÿÿÿÿ_Bieu4HTMT" xfId="2664"/>
    <cellStyle name="k_ÿÿÿÿÿ_Bieu4HTMT_!1 1 bao cao giao KH ve HTCMT vung TNB   12-12-2011" xfId="2665"/>
    <cellStyle name="k_ÿÿÿÿÿ_Bieu4HTMT_KH TPCP vung TNB (03-1-2012)" xfId="2666"/>
    <cellStyle name="k_ÿÿÿÿÿ_KH TPCP vung TNB (03-1-2012)" xfId="2667"/>
    <cellStyle name="kh¸c_Bang Chi tieu" xfId="2668"/>
    <cellStyle name="khanh" xfId="2669"/>
    <cellStyle name="khung" xfId="2670"/>
    <cellStyle name="KLBXUNG" xfId="2671"/>
    <cellStyle name="Ledger 17 x 11 in" xfId="9"/>
    <cellStyle name="Ledger 17 x 11 in 2" xfId="76"/>
    <cellStyle name="Ledger 17 x 11 in 2 2 2" xfId="2672"/>
    <cellStyle name="Ledger 17 x 11 in 3" xfId="77"/>
    <cellStyle name="left" xfId="2673"/>
    <cellStyle name="Line" xfId="2674"/>
    <cellStyle name="Link Currency (0)" xfId="2675"/>
    <cellStyle name="Link Currency (0) 10" xfId="2676"/>
    <cellStyle name="Link Currency (0) 11" xfId="2677"/>
    <cellStyle name="Link Currency (0) 12" xfId="2678"/>
    <cellStyle name="Link Currency (0) 13" xfId="2679"/>
    <cellStyle name="Link Currency (0) 14" xfId="2680"/>
    <cellStyle name="Link Currency (0) 15" xfId="2681"/>
    <cellStyle name="Link Currency (0) 16" xfId="2682"/>
    <cellStyle name="Link Currency (0) 2" xfId="2683"/>
    <cellStyle name="Link Currency (0) 3" xfId="2684"/>
    <cellStyle name="Link Currency (0) 4" xfId="2685"/>
    <cellStyle name="Link Currency (0) 5" xfId="2686"/>
    <cellStyle name="Link Currency (0) 6" xfId="2687"/>
    <cellStyle name="Link Currency (0) 7" xfId="2688"/>
    <cellStyle name="Link Currency (0) 8" xfId="2689"/>
    <cellStyle name="Link Currency (0) 9" xfId="2690"/>
    <cellStyle name="Link Currency (2)" xfId="2691"/>
    <cellStyle name="Link Currency (2) 10" xfId="2692"/>
    <cellStyle name="Link Currency (2) 11" xfId="2693"/>
    <cellStyle name="Link Currency (2) 12" xfId="2694"/>
    <cellStyle name="Link Currency (2) 13" xfId="2695"/>
    <cellStyle name="Link Currency (2) 14" xfId="2696"/>
    <cellStyle name="Link Currency (2) 15" xfId="2697"/>
    <cellStyle name="Link Currency (2) 16" xfId="2698"/>
    <cellStyle name="Link Currency (2) 2" xfId="2699"/>
    <cellStyle name="Link Currency (2) 3" xfId="2700"/>
    <cellStyle name="Link Currency (2) 4" xfId="2701"/>
    <cellStyle name="Link Currency (2) 5" xfId="2702"/>
    <cellStyle name="Link Currency (2) 6" xfId="2703"/>
    <cellStyle name="Link Currency (2) 7" xfId="2704"/>
    <cellStyle name="Link Currency (2) 8" xfId="2705"/>
    <cellStyle name="Link Currency (2) 9" xfId="2706"/>
    <cellStyle name="Link Units (0)" xfId="2707"/>
    <cellStyle name="Link Units (0) 10" xfId="2708"/>
    <cellStyle name="Link Units (0) 11" xfId="2709"/>
    <cellStyle name="Link Units (0) 12" xfId="2710"/>
    <cellStyle name="Link Units (0) 13" xfId="2711"/>
    <cellStyle name="Link Units (0) 14" xfId="2712"/>
    <cellStyle name="Link Units (0) 15" xfId="2713"/>
    <cellStyle name="Link Units (0) 16" xfId="2714"/>
    <cellStyle name="Link Units (0) 2" xfId="2715"/>
    <cellStyle name="Link Units (0) 3" xfId="2716"/>
    <cellStyle name="Link Units (0) 4" xfId="2717"/>
    <cellStyle name="Link Units (0) 5" xfId="2718"/>
    <cellStyle name="Link Units (0) 6" xfId="2719"/>
    <cellStyle name="Link Units (0) 7" xfId="2720"/>
    <cellStyle name="Link Units (0) 8" xfId="2721"/>
    <cellStyle name="Link Units (0) 9" xfId="2722"/>
    <cellStyle name="Link Units (1)" xfId="2723"/>
    <cellStyle name="Link Units (1) 10" xfId="2724"/>
    <cellStyle name="Link Units (1) 11" xfId="2725"/>
    <cellStyle name="Link Units (1) 12" xfId="2726"/>
    <cellStyle name="Link Units (1) 13" xfId="2727"/>
    <cellStyle name="Link Units (1) 14" xfId="2728"/>
    <cellStyle name="Link Units (1) 15" xfId="2729"/>
    <cellStyle name="Link Units (1) 16" xfId="2730"/>
    <cellStyle name="Link Units (1) 2" xfId="2731"/>
    <cellStyle name="Link Units (1) 3" xfId="2732"/>
    <cellStyle name="Link Units (1) 4" xfId="2733"/>
    <cellStyle name="Link Units (1) 5" xfId="2734"/>
    <cellStyle name="Link Units (1) 6" xfId="2735"/>
    <cellStyle name="Link Units (1) 7" xfId="2736"/>
    <cellStyle name="Link Units (1) 8" xfId="2737"/>
    <cellStyle name="Link Units (1) 9" xfId="2738"/>
    <cellStyle name="Link Units (2)" xfId="2739"/>
    <cellStyle name="Link Units (2) 10" xfId="2740"/>
    <cellStyle name="Link Units (2) 11" xfId="2741"/>
    <cellStyle name="Link Units (2) 12" xfId="2742"/>
    <cellStyle name="Link Units (2) 13" xfId="2743"/>
    <cellStyle name="Link Units (2) 14" xfId="2744"/>
    <cellStyle name="Link Units (2) 15" xfId="2745"/>
    <cellStyle name="Link Units (2) 16" xfId="2746"/>
    <cellStyle name="Link Units (2) 2" xfId="2747"/>
    <cellStyle name="Link Units (2) 3" xfId="2748"/>
    <cellStyle name="Link Units (2) 4" xfId="2749"/>
    <cellStyle name="Link Units (2) 5" xfId="2750"/>
    <cellStyle name="Link Units (2) 6" xfId="2751"/>
    <cellStyle name="Link Units (2) 7" xfId="2752"/>
    <cellStyle name="Link Units (2) 8" xfId="2753"/>
    <cellStyle name="Link Units (2) 9" xfId="2754"/>
    <cellStyle name="Linked Cell 2" xfId="2755"/>
    <cellStyle name="Loai CBDT" xfId="2756"/>
    <cellStyle name="Loai CT" xfId="2757"/>
    <cellStyle name="Loai GD" xfId="2758"/>
    <cellStyle name="MAU" xfId="2759"/>
    <cellStyle name="MAU 2" xfId="2760"/>
    <cellStyle name="Migliaia (0)_CALPREZZ" xfId="78"/>
    <cellStyle name="Migliaia_ PESO ELETTR." xfId="79"/>
    <cellStyle name="Millares [0]_Well Timing" xfId="80"/>
    <cellStyle name="Millares_Well Timing" xfId="81"/>
    <cellStyle name="Milliers [0]_      " xfId="2761"/>
    <cellStyle name="Milliers_      " xfId="2762"/>
    <cellStyle name="Model" xfId="82"/>
    <cellStyle name="Model 2" xfId="2763"/>
    <cellStyle name="moi" xfId="83"/>
    <cellStyle name="moi 2" xfId="2764"/>
    <cellStyle name="moi 3" xfId="2765"/>
    <cellStyle name="Moneda [0]_Well Timing" xfId="84"/>
    <cellStyle name="Moneda_Well Timing" xfId="85"/>
    <cellStyle name="Monétaire [0]_      " xfId="2766"/>
    <cellStyle name="Monétaire_      " xfId="2767"/>
    <cellStyle name="n" xfId="86"/>
    <cellStyle name="n_Book1_Bieu du thao QD von ho tro co MT 3 2" xfId="2768"/>
    <cellStyle name="Neutral 2" xfId="2769"/>
    <cellStyle name="New" xfId="2770"/>
    <cellStyle name="New Times Roman" xfId="2771"/>
    <cellStyle name="nga" xfId="2772"/>
    <cellStyle name="no dec" xfId="2773"/>
    <cellStyle name="no dec 2" xfId="2774"/>
    <cellStyle name="no dec 2 2" xfId="2775"/>
    <cellStyle name="ÑONVÒ" xfId="2776"/>
    <cellStyle name="ÑONVÒ 2" xfId="2777"/>
    <cellStyle name="Normal" xfId="0" builtinId="0"/>
    <cellStyle name="Normal - Style1" xfId="87"/>
    <cellStyle name="Normal - Style1 2" xfId="2778"/>
    <cellStyle name="Normal - Style1 2 2" xfId="2779"/>
    <cellStyle name="Normal - Style1 3" xfId="2780"/>
    <cellStyle name="Normal - Style1_KH TPCP 2016-2020 (tong hop)" xfId="2781"/>
    <cellStyle name="Normal - 유형1" xfId="2782"/>
    <cellStyle name="Normal 10" xfId="139"/>
    <cellStyle name="Normal 10 2" xfId="150"/>
    <cellStyle name="Normal 10 2 10" xfId="2783"/>
    <cellStyle name="Normal 10 2 2" xfId="2784"/>
    <cellStyle name="Normal 10 2 24" xfId="2785"/>
    <cellStyle name="Normal 10 2 4" xfId="2786"/>
    <cellStyle name="Normal 10 3" xfId="2787"/>
    <cellStyle name="Normal 10 3 2" xfId="2788"/>
    <cellStyle name="Normal 10 3 2 2" xfId="2789"/>
    <cellStyle name="Normal 10 4" xfId="2790"/>
    <cellStyle name="Normal 10 5" xfId="2791"/>
    <cellStyle name="Normal 10 6" xfId="10"/>
    <cellStyle name="Normal 10 7" xfId="2792"/>
    <cellStyle name="Normal 10 7 2" xfId="2793"/>
    <cellStyle name="Normal 10 7 3" xfId="2794"/>
    <cellStyle name="Normal 10 7 3 2" xfId="2795"/>
    <cellStyle name="Normal 10 7 4" xfId="2796"/>
    <cellStyle name="Normal 10 8" xfId="2797"/>
    <cellStyle name="Normal 10 9" xfId="2798"/>
    <cellStyle name="Normal 10_05-12  KH trung han 2016-2020 - Liem Thinh edited" xfId="2799"/>
    <cellStyle name="Normal 11" xfId="151"/>
    <cellStyle name="Normal 11 2" xfId="152"/>
    <cellStyle name="Normal 11 2 2" xfId="2800"/>
    <cellStyle name="Normal 11 3" xfId="2801"/>
    <cellStyle name="Normal 11 3 2" xfId="2802"/>
    <cellStyle name="Normal 11 3 2 2" xfId="2803"/>
    <cellStyle name="Normal 11 3 3" xfId="2804"/>
    <cellStyle name="Normal 11 3 3 2" xfId="2805"/>
    <cellStyle name="Normal 11 3 3 2 2" xfId="2806"/>
    <cellStyle name="Normal 11 3 3 3" xfId="2807"/>
    <cellStyle name="Normal 11 3 4" xfId="2808"/>
    <cellStyle name="Normal 11 3 4 2" xfId="2809"/>
    <cellStyle name="Normal 11 3 4 2 2" xfId="2810"/>
    <cellStyle name="Normal 11 3 4 2 2 2" xfId="2811"/>
    <cellStyle name="Normal 11 3 4 2 2 2 2" xfId="2812"/>
    <cellStyle name="Normal 11 3 4 2 2 2 3" xfId="2813"/>
    <cellStyle name="Normal 11 3 4 2 2 3" xfId="2814"/>
    <cellStyle name="Normal 11 3 4 2 2 4" xfId="2815"/>
    <cellStyle name="Normal 11 3 4 2 3" xfId="2816"/>
    <cellStyle name="Normal 11 3 4 2 3 2" xfId="2817"/>
    <cellStyle name="Normal 11 3 4 2 4" xfId="2818"/>
    <cellStyle name="Normal 11 3 4 3" xfId="2819"/>
    <cellStyle name="Normal 11 3 4 3 2" xfId="2820"/>
    <cellStyle name="Normal 11 3 4 3 2 2" xfId="2821"/>
    <cellStyle name="Normal 11 3 4 3 2 2 2" xfId="2822"/>
    <cellStyle name="Normal 11 3 4 3 2 3" xfId="2823"/>
    <cellStyle name="Normal 11 3 4 3 2 4" xfId="2824"/>
    <cellStyle name="Normal 11 3 4 3 3" xfId="2825"/>
    <cellStyle name="Normal 11 3 4 3 3 2" xfId="2826"/>
    <cellStyle name="Normal 11 3 4 3 4" xfId="2827"/>
    <cellStyle name="Normal 11 3 4 3 5" xfId="2828"/>
    <cellStyle name="Normal 11 3 4 4" xfId="2829"/>
    <cellStyle name="Normal 11 3 4 4 2" xfId="2830"/>
    <cellStyle name="Normal 11 3 4 5" xfId="2831"/>
    <cellStyle name="Normal 11 3 4 6" xfId="2832"/>
    <cellStyle name="Normal 11 3 5" xfId="2833"/>
    <cellStyle name="Normal 11 4" xfId="2834"/>
    <cellStyle name="Normal 11 4 2" xfId="4566"/>
    <cellStyle name="Normal 12" xfId="2835"/>
    <cellStyle name="Normal 12 2" xfId="2836"/>
    <cellStyle name="Normal 12 3" xfId="2837"/>
    <cellStyle name="Normal 12 4 2" xfId="2838"/>
    <cellStyle name="Normal 12 4 2 4" xfId="2839"/>
    <cellStyle name="Normal 13" xfId="2840"/>
    <cellStyle name="Normal 13 2" xfId="2841"/>
    <cellStyle name="Normal 14" xfId="2842"/>
    <cellStyle name="Normal 14 2" xfId="2843"/>
    <cellStyle name="Normal 14 3" xfId="2844"/>
    <cellStyle name="Normal 14_KẾ HOẠCH VỐN NSNN NĂM 2014-CT CHUYEN TIEP-16-11-2013-CT - theo NQ 2 2" xfId="2845"/>
    <cellStyle name="Normal 15" xfId="2846"/>
    <cellStyle name="Normal 15 2" xfId="2847"/>
    <cellStyle name="Normal 15 3" xfId="2848"/>
    <cellStyle name="Normal 16" xfId="2849"/>
    <cellStyle name="Normal 16 2" xfId="2850"/>
    <cellStyle name="Normal 16 2 2" xfId="2851"/>
    <cellStyle name="Normal 16 2 2 2" xfId="2852"/>
    <cellStyle name="Normal 16 2 2 2 2" xfId="2853"/>
    <cellStyle name="Normal 16 2 2 3" xfId="2854"/>
    <cellStyle name="Normal 16 2 2 4" xfId="2855"/>
    <cellStyle name="Normal 16 2 3" xfId="2856"/>
    <cellStyle name="Normal 16 2 3 2" xfId="2857"/>
    <cellStyle name="Normal 16 2 3 2 2" xfId="2858"/>
    <cellStyle name="Normal 16 2 3 3" xfId="2859"/>
    <cellStyle name="Normal 16 2 4" xfId="2860"/>
    <cellStyle name="Normal 16 3" xfId="2861"/>
    <cellStyle name="Normal 16 4" xfId="2862"/>
    <cellStyle name="Normal 16 4 2" xfId="2863"/>
    <cellStyle name="Normal 16 4 2 2" xfId="2864"/>
    <cellStyle name="Normal 16 4 3" xfId="2865"/>
    <cellStyle name="Normal 16 5" xfId="2866"/>
    <cellStyle name="Normal 16 5 2" xfId="2867"/>
    <cellStyle name="Normal 16 5 2 2" xfId="2868"/>
    <cellStyle name="Normal 16 5 3" xfId="2869"/>
    <cellStyle name="Normal 17" xfId="2870"/>
    <cellStyle name="Normal 17 2" xfId="2871"/>
    <cellStyle name="Normal 17 3 2" xfId="2872"/>
    <cellStyle name="Normal 17 3 2 2" xfId="2873"/>
    <cellStyle name="Normal 17 3 2 2 2" xfId="2874"/>
    <cellStyle name="Normal 17 3 2 2 2 2" xfId="2875"/>
    <cellStyle name="Normal 17 3 2 2 3" xfId="2876"/>
    <cellStyle name="Normal 17 3 2 3" xfId="2877"/>
    <cellStyle name="Normal 17 3 2 3 2" xfId="2878"/>
    <cellStyle name="Normal 17 3 2 3 2 2" xfId="2879"/>
    <cellStyle name="Normal 17 3 2 3 3" xfId="2880"/>
    <cellStyle name="Normal 17 3 2 4" xfId="2881"/>
    <cellStyle name="Normal 17 3 2 4 2" xfId="2882"/>
    <cellStyle name="Normal 17 3 2 5" xfId="2883"/>
    <cellStyle name="Normal 17_Tong hop no XDCB 31.12 (TH chung 1.12)" xfId="153"/>
    <cellStyle name="Normal 18" xfId="2884"/>
    <cellStyle name="Normal 18 2" xfId="2885"/>
    <cellStyle name="Normal 18 2 2" xfId="2886"/>
    <cellStyle name="Normal 18 3" xfId="2887"/>
    <cellStyle name="Normal 18_05-12  KH trung han 2016-2020 - Liem Thinh edited" xfId="2888"/>
    <cellStyle name="Normal 19" xfId="154"/>
    <cellStyle name="Normal 19 2" xfId="2889"/>
    <cellStyle name="Normal 19 3" xfId="2890"/>
    <cellStyle name="Normal 2" xfId="11"/>
    <cellStyle name="Normal 2 10" xfId="2891"/>
    <cellStyle name="Normal 2 10 2" xfId="2892"/>
    <cellStyle name="Normal 2 11" xfId="2893"/>
    <cellStyle name="Normal 2 11 2" xfId="2894"/>
    <cellStyle name="Normal 2 12" xfId="2895"/>
    <cellStyle name="Normal 2 12 2" xfId="2896"/>
    <cellStyle name="Normal 2 13" xfId="2897"/>
    <cellStyle name="Normal 2 13 2" xfId="2898"/>
    <cellStyle name="Normal 2 14" xfId="2899"/>
    <cellStyle name="Normal 2 14 2" xfId="2900"/>
    <cellStyle name="Normal 2 15" xfId="2901"/>
    <cellStyle name="Normal 2 16" xfId="2902"/>
    <cellStyle name="Normal 2 17" xfId="2903"/>
    <cellStyle name="Normal 2 18" xfId="2904"/>
    <cellStyle name="Normal 2 19" xfId="2905"/>
    <cellStyle name="Normal 2 2" xfId="12"/>
    <cellStyle name="Normal 2 2 10" xfId="2906"/>
    <cellStyle name="Normal 2 2 10 2" xfId="2907"/>
    <cellStyle name="Normal 2 2 11" xfId="2908"/>
    <cellStyle name="Normal 2 2 12" xfId="2909"/>
    <cellStyle name="Normal 2 2 13" xfId="2910"/>
    <cellStyle name="Normal 2 2 14" xfId="2911"/>
    <cellStyle name="Normal 2 2 15" xfId="2912"/>
    <cellStyle name="Normal 2 2 16" xfId="2913"/>
    <cellStyle name="Normal 2 2 2" xfId="2914"/>
    <cellStyle name="Normal 2 2 2 2" xfId="2915"/>
    <cellStyle name="Normal 2 2 2 2 2" xfId="2916"/>
    <cellStyle name="Normal 2 2 2 3" xfId="2917"/>
    <cellStyle name="Normal 2 2 3" xfId="2918"/>
    <cellStyle name="Normal 2 2 33 4" xfId="2919"/>
    <cellStyle name="Normal 2 2 33 4 2" xfId="2920"/>
    <cellStyle name="Normal 2 2 33 4 2 2" xfId="2921"/>
    <cellStyle name="Normal 2 2 33 4 2 2 2" xfId="2922"/>
    <cellStyle name="Normal 2 2 33 4 2 3" xfId="2923"/>
    <cellStyle name="Normal 2 2 33 4 3" xfId="2924"/>
    <cellStyle name="Normal 2 2 33 4 3 2" xfId="2925"/>
    <cellStyle name="Normal 2 2 33 4 4" xfId="2926"/>
    <cellStyle name="Normal 2 2 4" xfId="2927"/>
    <cellStyle name="Normal 2 2 4 2" xfId="2928"/>
    <cellStyle name="Normal 2 2 4 3" xfId="2929"/>
    <cellStyle name="Normal 2 2 5" xfId="2930"/>
    <cellStyle name="Normal 2 2 6" xfId="2931"/>
    <cellStyle name="Normal 2 2 7" xfId="2932"/>
    <cellStyle name="Normal 2 2 8" xfId="2933"/>
    <cellStyle name="Normal 2 2 9" xfId="2934"/>
    <cellStyle name="Normal 2 2_Biểu 17 - Ứng trước NSTW chưa thu hồi" xfId="2935"/>
    <cellStyle name="Normal 2 20" xfId="2936"/>
    <cellStyle name="Normal 2 21" xfId="2937"/>
    <cellStyle name="Normal 2 22" xfId="2938"/>
    <cellStyle name="Normal 2 23" xfId="2939"/>
    <cellStyle name="Normal 2 24" xfId="2940"/>
    <cellStyle name="Normal 2 25" xfId="2941"/>
    <cellStyle name="Normal 2 26" xfId="2942"/>
    <cellStyle name="Normal 2 26 2" xfId="2943"/>
    <cellStyle name="Normal 2 27" xfId="2944"/>
    <cellStyle name="Normal 2 28" xfId="2945"/>
    <cellStyle name="Normal 2 28 2" xfId="2946"/>
    <cellStyle name="Normal 2 28 2 2" xfId="2947"/>
    <cellStyle name="Normal 2 28 3" xfId="2948"/>
    <cellStyle name="Normal 2 29" xfId="2949"/>
    <cellStyle name="Normal 2 29 2" xfId="2950"/>
    <cellStyle name="Normal 2 3" xfId="13"/>
    <cellStyle name="Normal 2 3 10" xfId="155"/>
    <cellStyle name="Normal 2 3 10 2" xfId="156"/>
    <cellStyle name="Normal 2 3 17" xfId="2951"/>
    <cellStyle name="Normal 2 3 2" xfId="88"/>
    <cellStyle name="Normal 2 3 2 2" xfId="2952"/>
    <cellStyle name="Normal 2 3 3" xfId="2953"/>
    <cellStyle name="Normal 2 3_Bieu KH 5 nam_So GTVT_final" xfId="157"/>
    <cellStyle name="Normal 2 32" xfId="2954"/>
    <cellStyle name="Normal 2 32 4" xfId="2955"/>
    <cellStyle name="Normal 2 4" xfId="158"/>
    <cellStyle name="Normal 2 4 2" xfId="2956"/>
    <cellStyle name="Normal 2 4 2 2" xfId="2957"/>
    <cellStyle name="Normal 2 4 3" xfId="2958"/>
    <cellStyle name="Normal 2 4 3 2" xfId="2959"/>
    <cellStyle name="Normal 2 4 4" xfId="2960"/>
    <cellStyle name="Normal 2 5" xfId="2961"/>
    <cellStyle name="Normal 2 5 2" xfId="2962"/>
    <cellStyle name="Normal 2 6" xfId="2963"/>
    <cellStyle name="Normal 2 6 2" xfId="2964"/>
    <cellStyle name="Normal 2 7" xfId="2965"/>
    <cellStyle name="Normal 2 7 2" xfId="2966"/>
    <cellStyle name="Normal 2 8" xfId="2967"/>
    <cellStyle name="Normal 2 8 2" xfId="2968"/>
    <cellStyle name="Normal 2 9" xfId="2969"/>
    <cellStyle name="Normal 2 9 2" xfId="2970"/>
    <cellStyle name="Normal 2_05-12  KH trung han 2016-2020 - Liem Thinh edited" xfId="2971"/>
    <cellStyle name="Normal 20" xfId="2972"/>
    <cellStyle name="Normal 20 2" xfId="2973"/>
    <cellStyle name="Normal 21" xfId="2974"/>
    <cellStyle name="Normal 21 2" xfId="2975"/>
    <cellStyle name="Normal 22" xfId="2976"/>
    <cellStyle name="Normal 22 2" xfId="2977"/>
    <cellStyle name="Normal 23" xfId="89"/>
    <cellStyle name="Normal 23 2" xfId="2978"/>
    <cellStyle name="Normal 23 3" xfId="2979"/>
    <cellStyle name="Normal 24" xfId="90"/>
    <cellStyle name="Normal 24 2" xfId="2980"/>
    <cellStyle name="Normal 24 2 2" xfId="2981"/>
    <cellStyle name="Normal 25" xfId="91"/>
    <cellStyle name="Normal 25 2" xfId="2982"/>
    <cellStyle name="Normal 25 3" xfId="2983"/>
    <cellStyle name="Normal 25 3 2" xfId="2984"/>
    <cellStyle name="Normal 26" xfId="92"/>
    <cellStyle name="Normal 26 2" xfId="2985"/>
    <cellStyle name="Normal 27" xfId="93"/>
    <cellStyle name="Normal 27 2" xfId="2986"/>
    <cellStyle name="Normal 28" xfId="94"/>
    <cellStyle name="Normal 28 2" xfId="2987"/>
    <cellStyle name="Normal 29" xfId="95"/>
    <cellStyle name="Normal 29 2" xfId="2988"/>
    <cellStyle name="Normal 3" xfId="14"/>
    <cellStyle name="Normal 3 10" xfId="2989"/>
    <cellStyle name="Normal 3 11" xfId="2990"/>
    <cellStyle name="Normal 3 12" xfId="2991"/>
    <cellStyle name="Normal 3 13" xfId="2992"/>
    <cellStyle name="Normal 3 14" xfId="2993"/>
    <cellStyle name="Normal 3 15" xfId="2994"/>
    <cellStyle name="Normal 3 16" xfId="2995"/>
    <cellStyle name="Normal 3 17" xfId="2996"/>
    <cellStyle name="Normal 3 18" xfId="2997"/>
    <cellStyle name="Normal 3 2" xfId="2998"/>
    <cellStyle name="Normal 3 2 2" xfId="2999"/>
    <cellStyle name="Normal 3 2 2 2" xfId="3000"/>
    <cellStyle name="Normal 3 2 3" xfId="3001"/>
    <cellStyle name="Normal 3 2 3 2" xfId="96"/>
    <cellStyle name="Normal 3 2 4" xfId="3002"/>
    <cellStyle name="Normal 3 2 5" xfId="3003"/>
    <cellStyle name="Normal 3 2 5 2" xfId="3004"/>
    <cellStyle name="Normal 3 2 5 2 2" xfId="3005"/>
    <cellStyle name="Normal 3 2 5 3" xfId="3006"/>
    <cellStyle name="Normal 3 2 6" xfId="3007"/>
    <cellStyle name="Normal 3 2 6 2" xfId="3008"/>
    <cellStyle name="Normal 3 2 6 2 2" xfId="3009"/>
    <cellStyle name="Normal 3 2 6 3" xfId="3010"/>
    <cellStyle name="Normal 3 2 7" xfId="3011"/>
    <cellStyle name="Normal 3 2 7 2" xfId="3012"/>
    <cellStyle name="Normal 3 2 8" xfId="3013"/>
    <cellStyle name="Normal 3 2 8 2" xfId="3014"/>
    <cellStyle name="Normal 3 2 9" xfId="3015"/>
    <cellStyle name="Normal 3 3" xfId="3016"/>
    <cellStyle name="Normal 3 3 2" xfId="3017"/>
    <cellStyle name="Normal 3 4" xfId="3018"/>
    <cellStyle name="Normal 3 4 2" xfId="3019"/>
    <cellStyle name="Normal 3 5" xfId="3020"/>
    <cellStyle name="Normal 3 6" xfId="3021"/>
    <cellStyle name="Normal 3 7" xfId="3022"/>
    <cellStyle name="Normal 3 8" xfId="3023"/>
    <cellStyle name="Normal 3 9" xfId="3024"/>
    <cellStyle name="Normal 3_Bieu TH TPCP Vung TNB ngay 4-1-2012" xfId="3025"/>
    <cellStyle name="Normal 30" xfId="97"/>
    <cellStyle name="Normal 30 2" xfId="3026"/>
    <cellStyle name="Normal 30 2 2" xfId="3027"/>
    <cellStyle name="Normal 30 2 2 2" xfId="3028"/>
    <cellStyle name="Normal 30 2 3" xfId="3029"/>
    <cellStyle name="Normal 30 3" xfId="3030"/>
    <cellStyle name="Normal 30 3 2" xfId="3031"/>
    <cellStyle name="Normal 30 3 2 2" xfId="3032"/>
    <cellStyle name="Normal 30 3 3" xfId="3033"/>
    <cellStyle name="Normal 30 4" xfId="3034"/>
    <cellStyle name="Normal 30 4 2" xfId="3035"/>
    <cellStyle name="Normal 30 5" xfId="3036"/>
    <cellStyle name="Normal 30 6" xfId="3037"/>
    <cellStyle name="Normal 31" xfId="98"/>
    <cellStyle name="Normal 31 2" xfId="3038"/>
    <cellStyle name="Normal 31 2 2" xfId="3039"/>
    <cellStyle name="Normal 31 2 2 2" xfId="3040"/>
    <cellStyle name="Normal 31 2 3" xfId="3041"/>
    <cellStyle name="Normal 31 2 3 2" xfId="3042"/>
    <cellStyle name="Normal 31 3" xfId="3043"/>
    <cellStyle name="Normal 31 3 2" xfId="3044"/>
    <cellStyle name="Normal 31 3 2 2" xfId="3045"/>
    <cellStyle name="Normal 31 3 3" xfId="3046"/>
    <cellStyle name="Normal 31 4" xfId="3047"/>
    <cellStyle name="Normal 31 4 2" xfId="3048"/>
    <cellStyle name="Normal 31 5" xfId="3049"/>
    <cellStyle name="Normal 32" xfId="99"/>
    <cellStyle name="Normal 32 2" xfId="3050"/>
    <cellStyle name="Normal 32 2 2" xfId="3051"/>
    <cellStyle name="Normal 32 2 2 2" xfId="3052"/>
    <cellStyle name="Normal 32 2 3" xfId="3053"/>
    <cellStyle name="Normal 33" xfId="3054"/>
    <cellStyle name="Normal 33 2" xfId="3055"/>
    <cellStyle name="Normal 34" xfId="3056"/>
    <cellStyle name="Normal 34 3" xfId="3057"/>
    <cellStyle name="Normal 35" xfId="3058"/>
    <cellStyle name="Normal 36" xfId="3059"/>
    <cellStyle name="Normal 37" xfId="3060"/>
    <cellStyle name="Normal 37 2" xfId="3061"/>
    <cellStyle name="Normal 37 2 2" xfId="3062"/>
    <cellStyle name="Normal 37 2 3" xfId="3063"/>
    <cellStyle name="Normal 37 3" xfId="3064"/>
    <cellStyle name="Normal 37 3 2" xfId="3065"/>
    <cellStyle name="Normal 37 4" xfId="3066"/>
    <cellStyle name="Normal 38" xfId="3067"/>
    <cellStyle name="Normal 38 2" xfId="3068"/>
    <cellStyle name="Normal 38 2 2" xfId="3069"/>
    <cellStyle name="Normal 39" xfId="3070"/>
    <cellStyle name="Normal 39 2" xfId="3071"/>
    <cellStyle name="Normal 39 2 2" xfId="3072"/>
    <cellStyle name="Normal 39 2 2 2" xfId="3073"/>
    <cellStyle name="Normal 39 2 3" xfId="3074"/>
    <cellStyle name="Normal 39 3" xfId="3075"/>
    <cellStyle name="Normal 39 3 2" xfId="3076"/>
    <cellStyle name="Normal 39 3 2 2" xfId="3077"/>
    <cellStyle name="Normal 39 3 3" xfId="3078"/>
    <cellStyle name="Normal 4" xfId="15"/>
    <cellStyle name="Normal 4 10" xfId="3079"/>
    <cellStyle name="Normal 4 11" xfId="3080"/>
    <cellStyle name="Normal 4 12" xfId="3081"/>
    <cellStyle name="Normal 4 13" xfId="3082"/>
    <cellStyle name="Normal 4 14" xfId="3083"/>
    <cellStyle name="Normal 4 15" xfId="3084"/>
    <cellStyle name="Normal 4 16" xfId="3085"/>
    <cellStyle name="Normal 4 17" xfId="3086"/>
    <cellStyle name="Normal 4 2" xfId="16"/>
    <cellStyle name="Normal 4 2 2" xfId="3087"/>
    <cellStyle name="Normal 4 2 2 2" xfId="3088"/>
    <cellStyle name="Normal 4 3" xfId="3089"/>
    <cellStyle name="Normal 4 4" xfId="3090"/>
    <cellStyle name="Normal 4 5" xfId="3091"/>
    <cellStyle name="Normal 4 6" xfId="3092"/>
    <cellStyle name="Normal 4 7" xfId="3093"/>
    <cellStyle name="Normal 4 8" xfId="3094"/>
    <cellStyle name="Normal 4 9" xfId="3095"/>
    <cellStyle name="Normal 4_Bang bieu" xfId="100"/>
    <cellStyle name="Normal 40" xfId="3096"/>
    <cellStyle name="Normal 41" xfId="3097"/>
    <cellStyle name="Normal 42" xfId="3098"/>
    <cellStyle name="Normal 43" xfId="3099"/>
    <cellStyle name="Normal 44" xfId="3100"/>
    <cellStyle name="Normal 45" xfId="3101"/>
    <cellStyle name="Normal 46" xfId="3102"/>
    <cellStyle name="Normal 46 2" xfId="3103"/>
    <cellStyle name="Normal 46 2 2" xfId="3104"/>
    <cellStyle name="Normal 46 3" xfId="3105"/>
    <cellStyle name="Normal 47" xfId="3106"/>
    <cellStyle name="Normal 48" xfId="3107"/>
    <cellStyle name="Normal 49" xfId="3108"/>
    <cellStyle name="Normal 5" xfId="17"/>
    <cellStyle name="Normal 5 2" xfId="3109"/>
    <cellStyle name="Normal 5 2 2" xfId="3110"/>
    <cellStyle name="Normal 5 3" xfId="3111"/>
    <cellStyle name="Normal 50" xfId="3112"/>
    <cellStyle name="Normal 51" xfId="3113"/>
    <cellStyle name="Normal 52" xfId="3114"/>
    <cellStyle name="Normal 52 2" xfId="3115"/>
    <cellStyle name="Normal 53" xfId="3116"/>
    <cellStyle name="Normal 53 2" xfId="3117"/>
    <cellStyle name="Normal 54" xfId="3118"/>
    <cellStyle name="Normal 54 2" xfId="3119"/>
    <cellStyle name="Normal 55" xfId="3120"/>
    <cellStyle name="Normal 55 2" xfId="3121"/>
    <cellStyle name="Normal 55 2 2" xfId="3122"/>
    <cellStyle name="Normal 55 3" xfId="3123"/>
    <cellStyle name="Normal 56" xfId="3124"/>
    <cellStyle name="Normal 56 2" xfId="3125"/>
    <cellStyle name="Normal 56 2 2" xfId="3126"/>
    <cellStyle name="Normal 56 2 2 2" xfId="3127"/>
    <cellStyle name="Normal 56 2 3" xfId="3128"/>
    <cellStyle name="Normal 56 3" xfId="3129"/>
    <cellStyle name="Normal 56 3 2" xfId="3130"/>
    <cellStyle name="Normal 56 4" xfId="3131"/>
    <cellStyle name="Normal 57" xfId="3132"/>
    <cellStyle name="Normal 57 2" xfId="3133"/>
    <cellStyle name="Normal 58" xfId="3134"/>
    <cellStyle name="Normal 59" xfId="3135"/>
    <cellStyle name="Normal 6" xfId="18"/>
    <cellStyle name="Normal 6 10" xfId="3136"/>
    <cellStyle name="Normal 6 11" xfId="3137"/>
    <cellStyle name="Normal 6 12" xfId="3138"/>
    <cellStyle name="Normal 6 13" xfId="3139"/>
    <cellStyle name="Normal 6 14" xfId="3140"/>
    <cellStyle name="Normal 6 15" xfId="3141"/>
    <cellStyle name="Normal 6 16" xfId="3142"/>
    <cellStyle name="Normal 6 2" xfId="3143"/>
    <cellStyle name="Normal 6 2 2" xfId="3144"/>
    <cellStyle name="Normal 6 3" xfId="3145"/>
    <cellStyle name="Normal 6 4" xfId="3146"/>
    <cellStyle name="Normal 6 4 2" xfId="3147"/>
    <cellStyle name="Normal 6 5" xfId="3148"/>
    <cellStyle name="Normal 6 6" xfId="3149"/>
    <cellStyle name="Normal 6 7" xfId="3150"/>
    <cellStyle name="Normal 6 8" xfId="3151"/>
    <cellStyle name="Normal 6 9" xfId="3152"/>
    <cellStyle name="Normal 6_Bieu von BSCDNS 2013 va 2013-2015" xfId="3153"/>
    <cellStyle name="Normal 60" xfId="3154"/>
    <cellStyle name="Normal 7" xfId="19"/>
    <cellStyle name="Normal 7 2" xfId="3155"/>
    <cellStyle name="Normal 7 2 3" xfId="3156"/>
    <cellStyle name="Normal 7 3" xfId="3157"/>
    <cellStyle name="Normal 7 3 2" xfId="3158"/>
    <cellStyle name="Normal 7 3 2 2" xfId="3159"/>
    <cellStyle name="Normal 7 3 3" xfId="3160"/>
    <cellStyle name="Normal 7_!1 1 bao cao giao KH ve HTCMT vung TNB   12-12-2011" xfId="3161"/>
    <cellStyle name="Normal 79" xfId="3162"/>
    <cellStyle name="Normal 79 2" xfId="3163"/>
    <cellStyle name="Normal 79 2 2" xfId="3164"/>
    <cellStyle name="Normal 79 2 2 2" xfId="3165"/>
    <cellStyle name="Normal 79 2 3" xfId="3166"/>
    <cellStyle name="Normal 79 3" xfId="3167"/>
    <cellStyle name="Normal 79 3 2" xfId="3168"/>
    <cellStyle name="Normal 79 4" xfId="3169"/>
    <cellStyle name="Normal 8" xfId="20"/>
    <cellStyle name="Normal 8 2" xfId="3170"/>
    <cellStyle name="Normal 8 2 2" xfId="3171"/>
    <cellStyle name="Normal 8 2 2 2" xfId="3172"/>
    <cellStyle name="Normal 8 2 3" xfId="3173"/>
    <cellStyle name="Normal 8 3" xfId="3174"/>
    <cellStyle name="Normal 8_21.3.2012Tong hop von ung nam 2012(banBCa.Hong)" xfId="3175"/>
    <cellStyle name="Normal 9" xfId="21"/>
    <cellStyle name="Normal 9 10" xfId="22"/>
    <cellStyle name="Normal 9 2" xfId="23"/>
    <cellStyle name="Normal 9 3" xfId="3176"/>
    <cellStyle name="Normal 9 4" xfId="3177"/>
    <cellStyle name="Normal 9_Bieu 5" xfId="24"/>
    <cellStyle name="Normal_Bieu mau (CV )" xfId="25"/>
    <cellStyle name="Normal_Bieu mau huong dan" xfId="26"/>
    <cellStyle name="Normal_Bieu so 15 - KCMTPCP" xfId="27"/>
    <cellStyle name="Normal_Bieu so 15 - KCMTPCP 2" xfId="30"/>
    <cellStyle name="Normal_KH 2012- Dak Lak_chinhthuc" xfId="28"/>
    <cellStyle name="Normal1" xfId="101"/>
    <cellStyle name="Normal8" xfId="3178"/>
    <cellStyle name="Normale_ PESO ELETTR." xfId="102"/>
    <cellStyle name="Normalny_Cennik obowiazuje od 06-08-2001 r (1)" xfId="3179"/>
    <cellStyle name="Note 2" xfId="3180"/>
    <cellStyle name="Note 2 2" xfId="3181"/>
    <cellStyle name="Note 3" xfId="3182"/>
    <cellStyle name="Note 3 2" xfId="3183"/>
    <cellStyle name="Note 4" xfId="3184"/>
    <cellStyle name="Note 4 2" xfId="3185"/>
    <cellStyle name="Note 5" xfId="3186"/>
    <cellStyle name="NWM" xfId="3187"/>
    <cellStyle name="Ò_x000d_Normal_123569" xfId="3188"/>
    <cellStyle name="Ò_x005f_x000d_Normal_123569" xfId="3189"/>
    <cellStyle name="Ò_x005f_x005f_x005f_x000d_Normal_123569" xfId="3190"/>
    <cellStyle name="Œ…‹æØ‚è [0.00]_ÆÂ¹²" xfId="3191"/>
    <cellStyle name="Œ…‹æØ‚è_laroux" xfId="103"/>
    <cellStyle name="oft Excel]_x000a__x000a_Comment=open=/f ‚ðw’è‚·‚é‚ÆAƒ†[ƒU[’è‹`ŠÖ”‚ðŠÖ”“\‚è•t‚¯‚Ìˆê——‚É“o˜^‚·‚é‚±‚Æ‚ª‚Å‚«‚Ü‚·B_x000a__x000a_Maximized" xfId="3192"/>
    <cellStyle name="oft Excel]_x000a__x000a_Comment=The open=/f lines load custom functions into the Paste Function list._x000a__x000a_Maximized=2_x000a__x000a_Basics=1_x000a__x000a_A" xfId="3193"/>
    <cellStyle name="oft Excel]_x000a__x000a_Comment=The open=/f lines load custom functions into the Paste Function list._x000a__x000a_Maximized=3_x000a__x000a_Basics=1_x000a__x000a_A" xfId="3194"/>
    <cellStyle name="oft Excel]_x000d__x000a_Comment=open=/f ‚ðw’è‚·‚é‚ÆAƒ†[ƒU[’è‹`ŠÖ”‚ðŠÖ”“\‚è•t‚¯‚Ìˆê——‚É“o˜^‚·‚é‚±‚Æ‚ª‚Å‚«‚Ü‚·B_x000d__x000a_Maximized" xfId="3195"/>
    <cellStyle name="oft Excel]_x000d__x000a_Comment=open=/f ‚ðŽw’è‚·‚é‚ÆAƒ†[ƒU[’è‹`ŠÖ”‚ðŠÖ”“\‚è•t‚¯‚Ìˆê——‚É“o˜^‚·‚é‚±‚Æ‚ª‚Å‚«‚Ü‚·B_x000d__x000a_Maximized" xfId="3196"/>
    <cellStyle name="oft Excel]_x000d__x000a_Comment=The open=/f lines load custom functions into the Paste Function list._x000d__x000a_Maximized=2_x000d__x000a_Basics=1_x000d__x000a_A" xfId="104"/>
    <cellStyle name="oft Excel]_x000d__x000a_Comment=The open=/f lines load custom functions into the Paste Function list._x000d__x000a_Maximized=3_x000d__x000a_Basics=1_x000d__x000a_A" xfId="105"/>
    <cellStyle name="oft Excel]_x005f_x000d__x005f_x000a_Comment=open=/f ‚ðw’è‚·‚é‚ÆAƒ†[ƒU[’è‹`ŠÖ”‚ðŠÖ”“\‚è•t‚¯‚Ìˆê——‚É“o˜^‚·‚é‚±‚Æ‚ª‚Å‚«‚Ü‚·B_x005f_x000d__x005f_x000a_Maximized" xfId="3197"/>
    <cellStyle name="omma [0]_Mktg Prog" xfId="106"/>
    <cellStyle name="ormal_Sheet1_1" xfId="107"/>
    <cellStyle name="Output 2" xfId="3198"/>
    <cellStyle name="p" xfId="3199"/>
    <cellStyle name="paint" xfId="3200"/>
    <cellStyle name="paint 2" xfId="3201"/>
    <cellStyle name="paint_05-12  KH trung han 2016-2020 - Liem Thinh edited" xfId="3202"/>
    <cellStyle name="Pattern" xfId="3203"/>
    <cellStyle name="Pattern 10" xfId="3204"/>
    <cellStyle name="Pattern 11" xfId="3205"/>
    <cellStyle name="Pattern 12" xfId="3206"/>
    <cellStyle name="Pattern 13" xfId="3207"/>
    <cellStyle name="Pattern 14" xfId="3208"/>
    <cellStyle name="Pattern 15" xfId="3209"/>
    <cellStyle name="Pattern 16" xfId="3210"/>
    <cellStyle name="Pattern 2" xfId="3211"/>
    <cellStyle name="Pattern 3" xfId="3212"/>
    <cellStyle name="Pattern 4" xfId="3213"/>
    <cellStyle name="Pattern 5" xfId="3214"/>
    <cellStyle name="Pattern 6" xfId="3215"/>
    <cellStyle name="Pattern 7" xfId="3216"/>
    <cellStyle name="Pattern 8" xfId="3217"/>
    <cellStyle name="Pattern 9" xfId="3218"/>
    <cellStyle name="per.style" xfId="3219"/>
    <cellStyle name="per.style 2" xfId="3220"/>
    <cellStyle name="Percent %" xfId="3221"/>
    <cellStyle name="Percent % Long Underline" xfId="3222"/>
    <cellStyle name="Percent %_Worksheet in  US Financial Statements Ref. Workbook - Single Co" xfId="3223"/>
    <cellStyle name="Percent (0)" xfId="3224"/>
    <cellStyle name="Percent (0) 10" xfId="3225"/>
    <cellStyle name="Percent (0) 11" xfId="3226"/>
    <cellStyle name="Percent (0) 12" xfId="3227"/>
    <cellStyle name="Percent (0) 13" xfId="3228"/>
    <cellStyle name="Percent (0) 14" xfId="3229"/>
    <cellStyle name="Percent (0) 15" xfId="3230"/>
    <cellStyle name="Percent (0) 2" xfId="3231"/>
    <cellStyle name="Percent (0) 3" xfId="3232"/>
    <cellStyle name="Percent (0) 4" xfId="3233"/>
    <cellStyle name="Percent (0) 5" xfId="3234"/>
    <cellStyle name="Percent (0) 6" xfId="3235"/>
    <cellStyle name="Percent (0) 7" xfId="3236"/>
    <cellStyle name="Percent (0) 8" xfId="3237"/>
    <cellStyle name="Percent (0) 9" xfId="3238"/>
    <cellStyle name="Percent [0]" xfId="3239"/>
    <cellStyle name="Percent [0] 10" xfId="3240"/>
    <cellStyle name="Percent [0] 11" xfId="3241"/>
    <cellStyle name="Percent [0] 12" xfId="3242"/>
    <cellStyle name="Percent [0] 13" xfId="3243"/>
    <cellStyle name="Percent [0] 14" xfId="3244"/>
    <cellStyle name="Percent [0] 15" xfId="3245"/>
    <cellStyle name="Percent [0] 16" xfId="3246"/>
    <cellStyle name="Percent [0] 2" xfId="3247"/>
    <cellStyle name="Percent [0] 3" xfId="3248"/>
    <cellStyle name="Percent [0] 4" xfId="3249"/>
    <cellStyle name="Percent [0] 5" xfId="3250"/>
    <cellStyle name="Percent [0] 6" xfId="3251"/>
    <cellStyle name="Percent [0] 7" xfId="3252"/>
    <cellStyle name="Percent [0] 8" xfId="3253"/>
    <cellStyle name="Percent [0] 9" xfId="3254"/>
    <cellStyle name="Percent [00]" xfId="3255"/>
    <cellStyle name="Percent [00] 10" xfId="3256"/>
    <cellStyle name="Percent [00] 11" xfId="3257"/>
    <cellStyle name="Percent [00] 12" xfId="3258"/>
    <cellStyle name="Percent [00] 13" xfId="3259"/>
    <cellStyle name="Percent [00] 14" xfId="3260"/>
    <cellStyle name="Percent [00] 15" xfId="3261"/>
    <cellStyle name="Percent [00] 16" xfId="3262"/>
    <cellStyle name="Percent [00] 2" xfId="3263"/>
    <cellStyle name="Percent [00] 3" xfId="3264"/>
    <cellStyle name="Percent [00] 4" xfId="3265"/>
    <cellStyle name="Percent [00] 5" xfId="3266"/>
    <cellStyle name="Percent [00] 6" xfId="3267"/>
    <cellStyle name="Percent [00] 7" xfId="3268"/>
    <cellStyle name="Percent [00] 8" xfId="3269"/>
    <cellStyle name="Percent [00] 9" xfId="3270"/>
    <cellStyle name="Percent [2]" xfId="108"/>
    <cellStyle name="Percent [2] 10" xfId="3271"/>
    <cellStyle name="Percent [2] 11" xfId="3272"/>
    <cellStyle name="Percent [2] 12" xfId="3273"/>
    <cellStyle name="Percent [2] 13" xfId="3274"/>
    <cellStyle name="Percent [2] 14" xfId="3275"/>
    <cellStyle name="Percent [2] 15" xfId="3276"/>
    <cellStyle name="Percent [2] 16" xfId="3277"/>
    <cellStyle name="Percent [2] 2" xfId="3278"/>
    <cellStyle name="Percent [2] 2 2" xfId="3279"/>
    <cellStyle name="Percent [2] 3" xfId="3280"/>
    <cellStyle name="Percent [2] 4" xfId="3281"/>
    <cellStyle name="Percent [2] 5" xfId="3282"/>
    <cellStyle name="Percent [2] 6" xfId="3283"/>
    <cellStyle name="Percent [2] 7" xfId="3284"/>
    <cellStyle name="Percent [2] 8" xfId="3285"/>
    <cellStyle name="Percent [2] 9" xfId="3286"/>
    <cellStyle name="Percent 0.0%" xfId="3287"/>
    <cellStyle name="Percent 0.0% Long Underline" xfId="3288"/>
    <cellStyle name="Percent 0.00%" xfId="3289"/>
    <cellStyle name="Percent 0.00% Long Underline" xfId="3290"/>
    <cellStyle name="Percent 0.000%" xfId="3291"/>
    <cellStyle name="Percent 0.000% Long Underline" xfId="3292"/>
    <cellStyle name="Percent 10" xfId="3293"/>
    <cellStyle name="Percent 10 2" xfId="3294"/>
    <cellStyle name="Percent 11" xfId="3295"/>
    <cellStyle name="Percent 11 2" xfId="3296"/>
    <cellStyle name="Percent 12" xfId="3297"/>
    <cellStyle name="Percent 12 2" xfId="3298"/>
    <cellStyle name="Percent 13" xfId="3299"/>
    <cellStyle name="Percent 13 2" xfId="3300"/>
    <cellStyle name="Percent 14" xfId="3301"/>
    <cellStyle name="Percent 14 2" xfId="3302"/>
    <cellStyle name="Percent 15" xfId="3303"/>
    <cellStyle name="Percent 16" xfId="3304"/>
    <cellStyle name="Percent 17" xfId="3305"/>
    <cellStyle name="Percent 18" xfId="3306"/>
    <cellStyle name="Percent 19" xfId="3307"/>
    <cellStyle name="Percent 19 2" xfId="3308"/>
    <cellStyle name="Percent 2" xfId="29"/>
    <cellStyle name="Percent 2 2" xfId="3309"/>
    <cellStyle name="Percent 2 2 2" xfId="3310"/>
    <cellStyle name="Percent 2 2 3" xfId="3311"/>
    <cellStyle name="Percent 2 3" xfId="3312"/>
    <cellStyle name="Percent 2 4" xfId="3313"/>
    <cellStyle name="Percent 20" xfId="3314"/>
    <cellStyle name="Percent 20 2" xfId="3315"/>
    <cellStyle name="Percent 21" xfId="3316"/>
    <cellStyle name="Percent 22" xfId="3317"/>
    <cellStyle name="Percent 23" xfId="3318"/>
    <cellStyle name="Percent 3" xfId="3319"/>
    <cellStyle name="Percent 3 2" xfId="3320"/>
    <cellStyle name="Percent 3 3" xfId="3321"/>
    <cellStyle name="Percent 3 3 2" xfId="3322"/>
    <cellStyle name="Percent 4" xfId="3323"/>
    <cellStyle name="Percent 5" xfId="3324"/>
    <cellStyle name="Percent 5 2" xfId="3325"/>
    <cellStyle name="Percent 6" xfId="3326"/>
    <cellStyle name="Percent 6 2" xfId="3327"/>
    <cellStyle name="Percent 7" xfId="3328"/>
    <cellStyle name="Percent 7 2" xfId="3329"/>
    <cellStyle name="Percent 8" xfId="3330"/>
    <cellStyle name="Percent 8 2" xfId="3331"/>
    <cellStyle name="Percent 9" xfId="3332"/>
    <cellStyle name="Percent 9 2" xfId="3333"/>
    <cellStyle name="PERCENTAGE" xfId="3334"/>
    <cellStyle name="PERCENTAGE 2" xfId="3335"/>
    <cellStyle name="PrePop Currency (0)" xfId="3336"/>
    <cellStyle name="PrePop Currency (0) 10" xfId="3337"/>
    <cellStyle name="PrePop Currency (0) 11" xfId="3338"/>
    <cellStyle name="PrePop Currency (0) 12" xfId="3339"/>
    <cellStyle name="PrePop Currency (0) 13" xfId="3340"/>
    <cellStyle name="PrePop Currency (0) 14" xfId="3341"/>
    <cellStyle name="PrePop Currency (0) 15" xfId="3342"/>
    <cellStyle name="PrePop Currency (0) 16" xfId="3343"/>
    <cellStyle name="PrePop Currency (0) 2" xfId="3344"/>
    <cellStyle name="PrePop Currency (0) 3" xfId="3345"/>
    <cellStyle name="PrePop Currency (0) 4" xfId="3346"/>
    <cellStyle name="PrePop Currency (0) 5" xfId="3347"/>
    <cellStyle name="PrePop Currency (0) 6" xfId="3348"/>
    <cellStyle name="PrePop Currency (0) 7" xfId="3349"/>
    <cellStyle name="PrePop Currency (0) 8" xfId="3350"/>
    <cellStyle name="PrePop Currency (0) 9" xfId="3351"/>
    <cellStyle name="PrePop Currency (2)" xfId="3352"/>
    <cellStyle name="PrePop Currency (2) 10" xfId="3353"/>
    <cellStyle name="PrePop Currency (2) 11" xfId="3354"/>
    <cellStyle name="PrePop Currency (2) 12" xfId="3355"/>
    <cellStyle name="PrePop Currency (2) 13" xfId="3356"/>
    <cellStyle name="PrePop Currency (2) 14" xfId="3357"/>
    <cellStyle name="PrePop Currency (2) 15" xfId="3358"/>
    <cellStyle name="PrePop Currency (2) 16" xfId="3359"/>
    <cellStyle name="PrePop Currency (2) 2" xfId="3360"/>
    <cellStyle name="PrePop Currency (2) 3" xfId="3361"/>
    <cellStyle name="PrePop Currency (2) 4" xfId="3362"/>
    <cellStyle name="PrePop Currency (2) 5" xfId="3363"/>
    <cellStyle name="PrePop Currency (2) 6" xfId="3364"/>
    <cellStyle name="PrePop Currency (2) 7" xfId="3365"/>
    <cellStyle name="PrePop Currency (2) 8" xfId="3366"/>
    <cellStyle name="PrePop Currency (2) 9" xfId="3367"/>
    <cellStyle name="PrePop Units (0)" xfId="3368"/>
    <cellStyle name="PrePop Units (0) 10" xfId="3369"/>
    <cellStyle name="PrePop Units (0) 11" xfId="3370"/>
    <cellStyle name="PrePop Units (0) 12" xfId="3371"/>
    <cellStyle name="PrePop Units (0) 13" xfId="3372"/>
    <cellStyle name="PrePop Units (0) 14" xfId="3373"/>
    <cellStyle name="PrePop Units (0) 15" xfId="3374"/>
    <cellStyle name="PrePop Units (0) 16" xfId="3375"/>
    <cellStyle name="PrePop Units (0) 2" xfId="3376"/>
    <cellStyle name="PrePop Units (0) 3" xfId="3377"/>
    <cellStyle name="PrePop Units (0) 4" xfId="3378"/>
    <cellStyle name="PrePop Units (0) 5" xfId="3379"/>
    <cellStyle name="PrePop Units (0) 6" xfId="3380"/>
    <cellStyle name="PrePop Units (0) 7" xfId="3381"/>
    <cellStyle name="PrePop Units (0) 8" xfId="3382"/>
    <cellStyle name="PrePop Units (0) 9" xfId="3383"/>
    <cellStyle name="PrePop Units (1)" xfId="3384"/>
    <cellStyle name="PrePop Units (1) 10" xfId="3385"/>
    <cellStyle name="PrePop Units (1) 11" xfId="3386"/>
    <cellStyle name="PrePop Units (1) 12" xfId="3387"/>
    <cellStyle name="PrePop Units (1) 13" xfId="3388"/>
    <cellStyle name="PrePop Units (1) 14" xfId="3389"/>
    <cellStyle name="PrePop Units (1) 15" xfId="3390"/>
    <cellStyle name="PrePop Units (1) 16" xfId="3391"/>
    <cellStyle name="PrePop Units (1) 2" xfId="3392"/>
    <cellStyle name="PrePop Units (1) 3" xfId="3393"/>
    <cellStyle name="PrePop Units (1) 4" xfId="3394"/>
    <cellStyle name="PrePop Units (1) 5" xfId="3395"/>
    <cellStyle name="PrePop Units (1) 6" xfId="3396"/>
    <cellStyle name="PrePop Units (1) 7" xfId="3397"/>
    <cellStyle name="PrePop Units (1) 8" xfId="3398"/>
    <cellStyle name="PrePop Units (1) 9" xfId="3399"/>
    <cellStyle name="PrePop Units (2)" xfId="3400"/>
    <cellStyle name="PrePop Units (2) 10" xfId="3401"/>
    <cellStyle name="PrePop Units (2) 11" xfId="3402"/>
    <cellStyle name="PrePop Units (2) 12" xfId="3403"/>
    <cellStyle name="PrePop Units (2) 13" xfId="3404"/>
    <cellStyle name="PrePop Units (2) 14" xfId="3405"/>
    <cellStyle name="PrePop Units (2) 15" xfId="3406"/>
    <cellStyle name="PrePop Units (2) 16" xfId="3407"/>
    <cellStyle name="PrePop Units (2) 2" xfId="3408"/>
    <cellStyle name="PrePop Units (2) 3" xfId="3409"/>
    <cellStyle name="PrePop Units (2) 4" xfId="3410"/>
    <cellStyle name="PrePop Units (2) 5" xfId="3411"/>
    <cellStyle name="PrePop Units (2) 6" xfId="3412"/>
    <cellStyle name="PrePop Units (2) 7" xfId="3413"/>
    <cellStyle name="PrePop Units (2) 8" xfId="3414"/>
    <cellStyle name="PrePop Units (2) 9" xfId="3415"/>
    <cellStyle name="pricing" xfId="3416"/>
    <cellStyle name="pricing 2" xfId="3417"/>
    <cellStyle name="PSChar" xfId="3418"/>
    <cellStyle name="PSHeading" xfId="3419"/>
    <cellStyle name="Quantity" xfId="3420"/>
    <cellStyle name="regstoresfromspecstores" xfId="3421"/>
    <cellStyle name="regstoresfromspecstores 2" xfId="3422"/>
    <cellStyle name="RevList" xfId="3423"/>
    <cellStyle name="rlink_tiªn l­în_x005f_x001b_Hyperlink_TONG HOP KINH PHI" xfId="3424"/>
    <cellStyle name="rmal_ADAdot" xfId="3425"/>
    <cellStyle name="S—_x0008_" xfId="3426"/>
    <cellStyle name="S—_x0008_ 2" xfId="3427"/>
    <cellStyle name="s]_x000a__x000a_spooler=yes_x000a__x000a_load=_x000a__x000a_Beep=yes_x000a__x000a_NullPort=None_x000a__x000a_BorderWidth=3_x000a__x000a_CursorBlinkRate=1200_x000a__x000a_DoubleClickSpeed=452_x000a__x000a_Programs=co" xfId="3428"/>
    <cellStyle name="s]_x000d__x000a_spooler=yes_x000d__x000a_load=_x000d__x000a_Beep=yes_x000d__x000a_NullPort=None_x000d__x000a_BorderWidth=3_x000d__x000a_CursorBlinkRate=1200_x000d__x000a_DoubleClickSpeed=452_x000d__x000a_Programs=co" xfId="109"/>
    <cellStyle name="s]_x005f_x000d__x005f_x000a_spooler=yes_x005f_x000d__x005f_x000a_load=_x005f_x000d__x005f_x000a_Beep=yes_x005f_x000d__x005f_x000a_NullPort=None_x005f_x000d__x005f_x000a_BorderWidth=3_x005f_x000d__x005f_x000a_CursorBlinkRate=1200_x005f_x000d__x005f_x000a_DoubleClickSpeed=452_x005f_x000d__x005f_x000a_Programs=co" xfId="3429"/>
    <cellStyle name="S—_x0008__KH TPCP vung TNB (03-1-2012)" xfId="3430"/>
    <cellStyle name="S—_x005f_x0008_" xfId="3431"/>
    <cellStyle name="SAPBEXaggData" xfId="3432"/>
    <cellStyle name="SAPBEXaggData 2" xfId="3433"/>
    <cellStyle name="SAPBEXaggDataEmph" xfId="3434"/>
    <cellStyle name="SAPBEXaggDataEmph 2" xfId="3435"/>
    <cellStyle name="SAPBEXaggItem" xfId="3436"/>
    <cellStyle name="SAPBEXaggItem 2" xfId="3437"/>
    <cellStyle name="SAPBEXchaText" xfId="3438"/>
    <cellStyle name="SAPBEXchaText 2" xfId="3439"/>
    <cellStyle name="SAPBEXexcBad7" xfId="3440"/>
    <cellStyle name="SAPBEXexcBad7 2" xfId="3441"/>
    <cellStyle name="SAPBEXexcBad8" xfId="3442"/>
    <cellStyle name="SAPBEXexcBad8 2" xfId="3443"/>
    <cellStyle name="SAPBEXexcBad9" xfId="3444"/>
    <cellStyle name="SAPBEXexcBad9 2" xfId="3445"/>
    <cellStyle name="SAPBEXexcCritical4" xfId="3446"/>
    <cellStyle name="SAPBEXexcCritical4 2" xfId="3447"/>
    <cellStyle name="SAPBEXexcCritical5" xfId="3448"/>
    <cellStyle name="SAPBEXexcCritical5 2" xfId="3449"/>
    <cellStyle name="SAPBEXexcCritical6" xfId="3450"/>
    <cellStyle name="SAPBEXexcCritical6 2" xfId="3451"/>
    <cellStyle name="SAPBEXexcGood1" xfId="3452"/>
    <cellStyle name="SAPBEXexcGood1 2" xfId="3453"/>
    <cellStyle name="SAPBEXexcGood2" xfId="3454"/>
    <cellStyle name="SAPBEXexcGood2 2" xfId="3455"/>
    <cellStyle name="SAPBEXexcGood3" xfId="3456"/>
    <cellStyle name="SAPBEXexcGood3 2" xfId="3457"/>
    <cellStyle name="SAPBEXfilterDrill" xfId="3458"/>
    <cellStyle name="SAPBEXfilterDrill 2" xfId="3459"/>
    <cellStyle name="SAPBEXfilterItem" xfId="3460"/>
    <cellStyle name="SAPBEXfilterItem 2" xfId="3461"/>
    <cellStyle name="SAPBEXfilterText" xfId="3462"/>
    <cellStyle name="SAPBEXfilterText 2" xfId="3463"/>
    <cellStyle name="SAPBEXformats" xfId="3464"/>
    <cellStyle name="SAPBEXformats 2" xfId="3465"/>
    <cellStyle name="SAPBEXheaderItem" xfId="3466"/>
    <cellStyle name="SAPBEXheaderItem 2" xfId="3467"/>
    <cellStyle name="SAPBEXheaderText" xfId="3468"/>
    <cellStyle name="SAPBEXheaderText 2" xfId="3469"/>
    <cellStyle name="SAPBEXresData" xfId="3470"/>
    <cellStyle name="SAPBEXresData 2" xfId="3471"/>
    <cellStyle name="SAPBEXresDataEmph" xfId="3472"/>
    <cellStyle name="SAPBEXresDataEmph 2" xfId="3473"/>
    <cellStyle name="SAPBEXresItem" xfId="3474"/>
    <cellStyle name="SAPBEXresItem 2" xfId="3475"/>
    <cellStyle name="SAPBEXstdData" xfId="3476"/>
    <cellStyle name="SAPBEXstdData 2" xfId="3477"/>
    <cellStyle name="SAPBEXstdDataEmph" xfId="3478"/>
    <cellStyle name="SAPBEXstdDataEmph 2" xfId="3479"/>
    <cellStyle name="SAPBEXstdItem" xfId="3480"/>
    <cellStyle name="SAPBEXstdItem 2" xfId="3481"/>
    <cellStyle name="SAPBEXtitle" xfId="3482"/>
    <cellStyle name="SAPBEXtitle 2" xfId="3483"/>
    <cellStyle name="SAPBEXundefined" xfId="3484"/>
    <cellStyle name="SAPBEXundefined 2" xfId="3485"/>
    <cellStyle name="serJet 1200 Series PCL 6" xfId="3486"/>
    <cellStyle name="SHADEDSTORES" xfId="3487"/>
    <cellStyle name="SHADEDSTORES 2" xfId="3488"/>
    <cellStyle name="songuyen" xfId="3489"/>
    <cellStyle name="specstores" xfId="3490"/>
    <cellStyle name="Standard_AAbgleich" xfId="3491"/>
    <cellStyle name="STTDG" xfId="3492"/>
    <cellStyle name="style" xfId="110"/>
    <cellStyle name="Style 1" xfId="111"/>
    <cellStyle name="Style 1 2" xfId="3493"/>
    <cellStyle name="Style 1 2 2" xfId="3494"/>
    <cellStyle name="Style 1 3" xfId="3495"/>
    <cellStyle name="Style 1 3 2" xfId="3496"/>
    <cellStyle name="Style 1 4" xfId="3497"/>
    <cellStyle name="Style 1 5" xfId="3498"/>
    <cellStyle name="Style 10" xfId="3499"/>
    <cellStyle name="Style 10 2" xfId="3500"/>
    <cellStyle name="Style 100" xfId="3501"/>
    <cellStyle name="Style 101" xfId="3502"/>
    <cellStyle name="Style 102" xfId="3503"/>
    <cellStyle name="Style 103" xfId="3504"/>
    <cellStyle name="Style 104" xfId="3505"/>
    <cellStyle name="Style 105" xfId="3506"/>
    <cellStyle name="Style 106" xfId="3507"/>
    <cellStyle name="Style 107" xfId="3508"/>
    <cellStyle name="Style 108" xfId="3509"/>
    <cellStyle name="Style 109" xfId="3510"/>
    <cellStyle name="Style 11" xfId="3511"/>
    <cellStyle name="Style 11 2" xfId="3512"/>
    <cellStyle name="Style 110" xfId="3513"/>
    <cellStyle name="Style 111" xfId="3514"/>
    <cellStyle name="Style 112" xfId="3515"/>
    <cellStyle name="Style 113" xfId="3516"/>
    <cellStyle name="Style 114" xfId="3517"/>
    <cellStyle name="Style 115" xfId="3518"/>
    <cellStyle name="Style 116" xfId="3519"/>
    <cellStyle name="Style 117" xfId="3520"/>
    <cellStyle name="Style 118" xfId="3521"/>
    <cellStyle name="Style 119" xfId="3522"/>
    <cellStyle name="Style 12" xfId="3523"/>
    <cellStyle name="Style 12 2" xfId="3524"/>
    <cellStyle name="Style 120" xfId="3525"/>
    <cellStyle name="Style 121" xfId="3526"/>
    <cellStyle name="Style 122" xfId="3527"/>
    <cellStyle name="Style 123" xfId="3528"/>
    <cellStyle name="Style 124" xfId="3529"/>
    <cellStyle name="Style 125" xfId="3530"/>
    <cellStyle name="Style 126" xfId="3531"/>
    <cellStyle name="Style 127" xfId="3532"/>
    <cellStyle name="Style 128" xfId="3533"/>
    <cellStyle name="Style 129" xfId="3534"/>
    <cellStyle name="Style 13" xfId="3535"/>
    <cellStyle name="Style 13 2" xfId="3536"/>
    <cellStyle name="Style 130" xfId="3537"/>
    <cellStyle name="Style 131" xfId="3538"/>
    <cellStyle name="Style 132" xfId="3539"/>
    <cellStyle name="Style 133" xfId="3540"/>
    <cellStyle name="Style 134" xfId="3541"/>
    <cellStyle name="Style 135" xfId="3542"/>
    <cellStyle name="Style 136" xfId="3543"/>
    <cellStyle name="Style 137" xfId="3544"/>
    <cellStyle name="Style 138" xfId="3545"/>
    <cellStyle name="Style 139" xfId="3546"/>
    <cellStyle name="Style 14" xfId="3547"/>
    <cellStyle name="Style 14 2" xfId="3548"/>
    <cellStyle name="Style 140" xfId="3549"/>
    <cellStyle name="Style 141" xfId="3550"/>
    <cellStyle name="Style 142" xfId="3551"/>
    <cellStyle name="Style 143" xfId="3552"/>
    <cellStyle name="Style 144" xfId="3553"/>
    <cellStyle name="Style 145" xfId="3554"/>
    <cellStyle name="Style 146" xfId="3555"/>
    <cellStyle name="Style 147" xfId="3556"/>
    <cellStyle name="Style 148" xfId="3557"/>
    <cellStyle name="Style 149" xfId="3558"/>
    <cellStyle name="Style 15" xfId="3559"/>
    <cellStyle name="Style 15 2" xfId="3560"/>
    <cellStyle name="Style 150" xfId="3561"/>
    <cellStyle name="Style 151" xfId="3562"/>
    <cellStyle name="Style 152" xfId="3563"/>
    <cellStyle name="Style 153" xfId="3564"/>
    <cellStyle name="Style 154" xfId="3565"/>
    <cellStyle name="Style 155" xfId="3566"/>
    <cellStyle name="Style 16" xfId="3567"/>
    <cellStyle name="Style 16 2" xfId="3568"/>
    <cellStyle name="Style 17" xfId="3569"/>
    <cellStyle name="Style 17 2" xfId="3570"/>
    <cellStyle name="Style 18" xfId="3571"/>
    <cellStyle name="Style 18 2" xfId="3572"/>
    <cellStyle name="Style 19" xfId="3573"/>
    <cellStyle name="Style 19 2" xfId="3574"/>
    <cellStyle name="Style 2" xfId="3575"/>
    <cellStyle name="Style 2 2" xfId="3576"/>
    <cellStyle name="Style 20" xfId="3577"/>
    <cellStyle name="Style 20 2" xfId="3578"/>
    <cellStyle name="Style 21" xfId="3579"/>
    <cellStyle name="Style 21 2" xfId="3580"/>
    <cellStyle name="Style 22" xfId="3581"/>
    <cellStyle name="Style 22 2" xfId="3582"/>
    <cellStyle name="Style 23" xfId="3583"/>
    <cellStyle name="Style 23 2" xfId="3584"/>
    <cellStyle name="Style 24" xfId="3585"/>
    <cellStyle name="Style 24 2" xfId="3586"/>
    <cellStyle name="Style 25" xfId="3587"/>
    <cellStyle name="Style 25 2" xfId="3588"/>
    <cellStyle name="Style 26" xfId="3589"/>
    <cellStyle name="Style 26 2" xfId="3590"/>
    <cellStyle name="Style 27" xfId="3591"/>
    <cellStyle name="Style 27 2" xfId="3592"/>
    <cellStyle name="Style 28" xfId="3593"/>
    <cellStyle name="Style 28 2" xfId="3594"/>
    <cellStyle name="Style 29" xfId="3595"/>
    <cellStyle name="Style 29 2" xfId="3596"/>
    <cellStyle name="Style 3" xfId="3597"/>
    <cellStyle name="Style 3 2" xfId="3598"/>
    <cellStyle name="Style 30" xfId="3599"/>
    <cellStyle name="Style 30 2" xfId="3600"/>
    <cellStyle name="Style 31" xfId="3601"/>
    <cellStyle name="Style 31 2" xfId="3602"/>
    <cellStyle name="Style 32" xfId="3603"/>
    <cellStyle name="Style 32 2" xfId="3604"/>
    <cellStyle name="Style 33" xfId="3605"/>
    <cellStyle name="Style 33 2" xfId="3606"/>
    <cellStyle name="Style 34" xfId="3607"/>
    <cellStyle name="Style 34 2" xfId="3608"/>
    <cellStyle name="Style 35" xfId="3609"/>
    <cellStyle name="Style 35 2" xfId="3610"/>
    <cellStyle name="Style 36" xfId="3611"/>
    <cellStyle name="Style 37" xfId="3612"/>
    <cellStyle name="Style 37 2" xfId="3613"/>
    <cellStyle name="Style 38" xfId="3614"/>
    <cellStyle name="Style 38 2" xfId="3615"/>
    <cellStyle name="Style 39" xfId="3616"/>
    <cellStyle name="Style 39 2" xfId="3617"/>
    <cellStyle name="Style 4" xfId="3618"/>
    <cellStyle name="Style 4 2" xfId="3619"/>
    <cellStyle name="Style 40" xfId="3620"/>
    <cellStyle name="Style 40 2" xfId="3621"/>
    <cellStyle name="Style 41" xfId="3622"/>
    <cellStyle name="Style 41 2" xfId="3623"/>
    <cellStyle name="Style 42" xfId="3624"/>
    <cellStyle name="Style 42 2" xfId="3625"/>
    <cellStyle name="Style 43" xfId="3626"/>
    <cellStyle name="Style 43 2" xfId="3627"/>
    <cellStyle name="Style 44" xfId="3628"/>
    <cellStyle name="Style 44 2" xfId="3629"/>
    <cellStyle name="Style 45" xfId="3630"/>
    <cellStyle name="Style 45 2" xfId="3631"/>
    <cellStyle name="Style 46" xfId="3632"/>
    <cellStyle name="Style 46 2" xfId="3633"/>
    <cellStyle name="Style 47" xfId="3634"/>
    <cellStyle name="Style 47 2" xfId="3635"/>
    <cellStyle name="Style 48" xfId="3636"/>
    <cellStyle name="Style 48 2" xfId="3637"/>
    <cellStyle name="Style 49" xfId="3638"/>
    <cellStyle name="Style 49 2" xfId="3639"/>
    <cellStyle name="Style 5" xfId="3640"/>
    <cellStyle name="Style 50" xfId="3641"/>
    <cellStyle name="Style 50 2" xfId="3642"/>
    <cellStyle name="Style 51" xfId="3643"/>
    <cellStyle name="Style 51 2" xfId="3644"/>
    <cellStyle name="Style 52" xfId="3645"/>
    <cellStyle name="Style 52 2" xfId="3646"/>
    <cellStyle name="Style 53" xfId="3647"/>
    <cellStyle name="Style 53 2" xfId="3648"/>
    <cellStyle name="Style 54" xfId="3649"/>
    <cellStyle name="Style 54 2" xfId="3650"/>
    <cellStyle name="Style 55" xfId="3651"/>
    <cellStyle name="Style 55 2" xfId="3652"/>
    <cellStyle name="Style 56" xfId="3653"/>
    <cellStyle name="Style 57" xfId="3654"/>
    <cellStyle name="Style 58" xfId="3655"/>
    <cellStyle name="Style 59" xfId="3656"/>
    <cellStyle name="Style 6" xfId="3657"/>
    <cellStyle name="Style 6 2" xfId="3658"/>
    <cellStyle name="Style 60" xfId="3659"/>
    <cellStyle name="Style 61" xfId="3660"/>
    <cellStyle name="Style 62" xfId="3661"/>
    <cellStyle name="Style 63" xfId="3662"/>
    <cellStyle name="Style 64" xfId="3663"/>
    <cellStyle name="Style 65" xfId="3664"/>
    <cellStyle name="Style 66" xfId="3665"/>
    <cellStyle name="Style 67" xfId="3666"/>
    <cellStyle name="Style 68" xfId="3667"/>
    <cellStyle name="Style 69" xfId="3668"/>
    <cellStyle name="Style 7" xfId="3669"/>
    <cellStyle name="Style 7 2" xfId="3670"/>
    <cellStyle name="Style 70" xfId="3671"/>
    <cellStyle name="Style 71" xfId="3672"/>
    <cellStyle name="Style 72" xfId="3673"/>
    <cellStyle name="Style 73" xfId="3674"/>
    <cellStyle name="Style 74" xfId="3675"/>
    <cellStyle name="Style 75" xfId="3676"/>
    <cellStyle name="Style 76" xfId="3677"/>
    <cellStyle name="Style 77" xfId="3678"/>
    <cellStyle name="Style 78" xfId="3679"/>
    <cellStyle name="Style 79" xfId="3680"/>
    <cellStyle name="Style 8" xfId="3681"/>
    <cellStyle name="Style 8 2" xfId="3682"/>
    <cellStyle name="Style 80" xfId="3683"/>
    <cellStyle name="Style 81" xfId="3684"/>
    <cellStyle name="Style 82" xfId="3685"/>
    <cellStyle name="Style 83" xfId="3686"/>
    <cellStyle name="Style 84" xfId="3687"/>
    <cellStyle name="Style 85" xfId="3688"/>
    <cellStyle name="Style 86" xfId="3689"/>
    <cellStyle name="Style 87" xfId="3690"/>
    <cellStyle name="Style 88" xfId="3691"/>
    <cellStyle name="Style 89" xfId="3692"/>
    <cellStyle name="Style 9" xfId="3693"/>
    <cellStyle name="Style 9 2" xfId="3694"/>
    <cellStyle name="Style 90" xfId="3695"/>
    <cellStyle name="Style 91" xfId="3696"/>
    <cellStyle name="Style 92" xfId="3697"/>
    <cellStyle name="Style 93" xfId="3698"/>
    <cellStyle name="Style 94" xfId="3699"/>
    <cellStyle name="Style 95" xfId="3700"/>
    <cellStyle name="Style 96" xfId="3701"/>
    <cellStyle name="Style 97" xfId="3702"/>
    <cellStyle name="Style 98" xfId="3703"/>
    <cellStyle name="Style 99" xfId="3704"/>
    <cellStyle name="Style Date" xfId="3705"/>
    <cellStyle name="style_1" xfId="3706"/>
    <cellStyle name="subhead" xfId="112"/>
    <cellStyle name="subhead 2" xfId="3707"/>
    <cellStyle name="Subtotal" xfId="3708"/>
    <cellStyle name="symbol" xfId="3709"/>
    <cellStyle name="T" xfId="113"/>
    <cellStyle name="T 2" xfId="3710"/>
    <cellStyle name="T_15_10_2013 BC nhu cau von doi ung ODA (2014-2016) ngay 15102013 Sua" xfId="3711"/>
    <cellStyle name="T_bao cao" xfId="3712"/>
    <cellStyle name="T_bao cao 2" xfId="3713"/>
    <cellStyle name="T_bao cao phan bo KHDT 2011(final)" xfId="3714"/>
    <cellStyle name="T_Bao cao so lieu kiem toan nam 2007 sua" xfId="3715"/>
    <cellStyle name="T_Bao cao so lieu kiem toan nam 2007 sua 2" xfId="3716"/>
    <cellStyle name="T_Bao cao so lieu kiem toan nam 2007 sua_!1 1 bao cao giao KH ve HTCMT vung TNB   12-12-2011" xfId="3717"/>
    <cellStyle name="T_Bao cao so lieu kiem toan nam 2007 sua_!1 1 bao cao giao KH ve HTCMT vung TNB   12-12-2011 2" xfId="3718"/>
    <cellStyle name="T_Bao cao so lieu kiem toan nam 2007 sua_KH TPCP vung TNB (03-1-2012)" xfId="3719"/>
    <cellStyle name="T_Bao cao so lieu kiem toan nam 2007 sua_KH TPCP vung TNB (03-1-2012) 2" xfId="3720"/>
    <cellStyle name="T_bao cao_!1 1 bao cao giao KH ve HTCMT vung TNB   12-12-2011" xfId="3721"/>
    <cellStyle name="T_bao cao_!1 1 bao cao giao KH ve HTCMT vung TNB   12-12-2011 2" xfId="3722"/>
    <cellStyle name="T_bao cao_Bieu4HTMT" xfId="3723"/>
    <cellStyle name="T_bao cao_Bieu4HTMT 2" xfId="3724"/>
    <cellStyle name="T_bao cao_Bieu4HTMT_!1 1 bao cao giao KH ve HTCMT vung TNB   12-12-2011" xfId="3725"/>
    <cellStyle name="T_bao cao_Bieu4HTMT_!1 1 bao cao giao KH ve HTCMT vung TNB   12-12-2011 2" xfId="3726"/>
    <cellStyle name="T_bao cao_Bieu4HTMT_KH TPCP vung TNB (03-1-2012)" xfId="3727"/>
    <cellStyle name="T_bao cao_Bieu4HTMT_KH TPCP vung TNB (03-1-2012) 2" xfId="3728"/>
    <cellStyle name="T_bao cao_KH TPCP vung TNB (03-1-2012)" xfId="3729"/>
    <cellStyle name="T_bao cao_KH TPCP vung TNB (03-1-2012) 2" xfId="3730"/>
    <cellStyle name="T_BBTNG-06" xfId="3731"/>
    <cellStyle name="T_BBTNG-06 2" xfId="3732"/>
    <cellStyle name="T_BBTNG-06_!1 1 bao cao giao KH ve HTCMT vung TNB   12-12-2011" xfId="3733"/>
    <cellStyle name="T_BBTNG-06_!1 1 bao cao giao KH ve HTCMT vung TNB   12-12-2011 2" xfId="3734"/>
    <cellStyle name="T_BBTNG-06_Bieu4HTMT" xfId="3735"/>
    <cellStyle name="T_BBTNG-06_Bieu4HTMT 2" xfId="3736"/>
    <cellStyle name="T_BBTNG-06_Bieu4HTMT_!1 1 bao cao giao KH ve HTCMT vung TNB   12-12-2011" xfId="3737"/>
    <cellStyle name="T_BBTNG-06_Bieu4HTMT_!1 1 bao cao giao KH ve HTCMT vung TNB   12-12-2011 2" xfId="3738"/>
    <cellStyle name="T_BBTNG-06_Bieu4HTMT_KH TPCP vung TNB (03-1-2012)" xfId="3739"/>
    <cellStyle name="T_BBTNG-06_Bieu4HTMT_KH TPCP vung TNB (03-1-2012) 2" xfId="3740"/>
    <cellStyle name="T_BBTNG-06_KH TPCP vung TNB (03-1-2012)" xfId="3741"/>
    <cellStyle name="T_BBTNG-06_KH TPCP vung TNB (03-1-2012) 2" xfId="3742"/>
    <cellStyle name="T_BC  NAM 2007" xfId="3743"/>
    <cellStyle name="T_BC  NAM 2007 2" xfId="3744"/>
    <cellStyle name="T_BC CTMT-2008 Ttinh" xfId="3745"/>
    <cellStyle name="T_BC CTMT-2008 Ttinh 2" xfId="3746"/>
    <cellStyle name="T_BC CTMT-2008 Ttinh_!1 1 bao cao giao KH ve HTCMT vung TNB   12-12-2011" xfId="3747"/>
    <cellStyle name="T_BC CTMT-2008 Ttinh_!1 1 bao cao giao KH ve HTCMT vung TNB   12-12-2011 2" xfId="3748"/>
    <cellStyle name="T_BC CTMT-2008 Ttinh_KH TPCP vung TNB (03-1-2012)" xfId="3749"/>
    <cellStyle name="T_BC CTMT-2008 Ttinh_KH TPCP vung TNB (03-1-2012) 2" xfId="3750"/>
    <cellStyle name="T_BC nhu cau von doi ung ODA nganh NN (BKH)" xfId="3751"/>
    <cellStyle name="T_BC nhu cau von doi ung ODA nganh NN (BKH)_05-12  KH trung han 2016-2020 - Liem Thinh edited" xfId="3752"/>
    <cellStyle name="T_BC nhu cau von doi ung ODA nganh NN (BKH)_Copy of 05-12  KH trung han 2016-2020 - Liem Thinh edited (1)" xfId="3753"/>
    <cellStyle name="T_BC Tai co cau (bieu TH)" xfId="3754"/>
    <cellStyle name="T_BC Tai co cau (bieu TH)_05-12  KH trung han 2016-2020 - Liem Thinh edited" xfId="3755"/>
    <cellStyle name="T_BC Tai co cau (bieu TH)_Copy of 05-12  KH trung han 2016-2020 - Liem Thinh edited (1)" xfId="3756"/>
    <cellStyle name="T_Bieu 4.2 A, B KHCTgiong 2011" xfId="3757"/>
    <cellStyle name="T_Bieu 4.2 A, B KHCTgiong 2011 10" xfId="3758"/>
    <cellStyle name="T_Bieu 4.2 A, B KHCTgiong 2011 11" xfId="3759"/>
    <cellStyle name="T_Bieu 4.2 A, B KHCTgiong 2011 12" xfId="3760"/>
    <cellStyle name="T_Bieu 4.2 A, B KHCTgiong 2011 13" xfId="3761"/>
    <cellStyle name="T_Bieu 4.2 A, B KHCTgiong 2011 14" xfId="3762"/>
    <cellStyle name="T_Bieu 4.2 A, B KHCTgiong 2011 15" xfId="3763"/>
    <cellStyle name="T_Bieu 4.2 A, B KHCTgiong 2011 2" xfId="3764"/>
    <cellStyle name="T_Bieu 4.2 A, B KHCTgiong 2011 3" xfId="3765"/>
    <cellStyle name="T_Bieu 4.2 A, B KHCTgiong 2011 4" xfId="3766"/>
    <cellStyle name="T_Bieu 4.2 A, B KHCTgiong 2011 5" xfId="3767"/>
    <cellStyle name="T_Bieu 4.2 A, B KHCTgiong 2011 6" xfId="3768"/>
    <cellStyle name="T_Bieu 4.2 A, B KHCTgiong 2011 7" xfId="3769"/>
    <cellStyle name="T_Bieu 4.2 A, B KHCTgiong 2011 8" xfId="3770"/>
    <cellStyle name="T_Bieu 4.2 A, B KHCTgiong 2011 9" xfId="3771"/>
    <cellStyle name="T_Bieu mau cong trinh khoi cong moi 3-4" xfId="3772"/>
    <cellStyle name="T_Bieu mau cong trinh khoi cong moi 3-4 2" xfId="3773"/>
    <cellStyle name="T_Bieu mau cong trinh khoi cong moi 3-4_!1 1 bao cao giao KH ve HTCMT vung TNB   12-12-2011" xfId="3774"/>
    <cellStyle name="T_Bieu mau cong trinh khoi cong moi 3-4_!1 1 bao cao giao KH ve HTCMT vung TNB   12-12-2011 2" xfId="3775"/>
    <cellStyle name="T_Bieu mau cong trinh khoi cong moi 3-4_KH TPCP vung TNB (03-1-2012)" xfId="3776"/>
    <cellStyle name="T_Bieu mau cong trinh khoi cong moi 3-4_KH TPCP vung TNB (03-1-2012) 2" xfId="3777"/>
    <cellStyle name="T_Bieu mau danh muc du an thuoc CTMTQG nam 2008" xfId="3778"/>
    <cellStyle name="T_Bieu mau danh muc du an thuoc CTMTQG nam 2008 2" xfId="3779"/>
    <cellStyle name="T_Bieu mau danh muc du an thuoc CTMTQG nam 2008_!1 1 bao cao giao KH ve HTCMT vung TNB   12-12-2011" xfId="3780"/>
    <cellStyle name="T_Bieu mau danh muc du an thuoc CTMTQG nam 2008_!1 1 bao cao giao KH ve HTCMT vung TNB   12-12-2011 2" xfId="3781"/>
    <cellStyle name="T_Bieu mau danh muc du an thuoc CTMTQG nam 2008_KH TPCP vung TNB (03-1-2012)" xfId="3782"/>
    <cellStyle name="T_Bieu mau danh muc du an thuoc CTMTQG nam 2008_KH TPCP vung TNB (03-1-2012) 2" xfId="3783"/>
    <cellStyle name="T_Bieu tong hop nhu cau ung 2011 da chon loc -Mien nui" xfId="3784"/>
    <cellStyle name="T_Bieu tong hop nhu cau ung 2011 da chon loc -Mien nui 2" xfId="3785"/>
    <cellStyle name="T_Bieu tong hop nhu cau ung 2011 da chon loc -Mien nui_!1 1 bao cao giao KH ve HTCMT vung TNB   12-12-2011" xfId="3786"/>
    <cellStyle name="T_Bieu tong hop nhu cau ung 2011 da chon loc -Mien nui_!1 1 bao cao giao KH ve HTCMT vung TNB   12-12-2011 2" xfId="3787"/>
    <cellStyle name="T_Bieu tong hop nhu cau ung 2011 da chon loc -Mien nui_KH TPCP vung TNB (03-1-2012)" xfId="3788"/>
    <cellStyle name="T_Bieu tong hop nhu cau ung 2011 da chon loc -Mien nui_KH TPCP vung TNB (03-1-2012) 2" xfId="3789"/>
    <cellStyle name="T_Bieu3ODA" xfId="3790"/>
    <cellStyle name="T_Bieu3ODA 2" xfId="3791"/>
    <cellStyle name="T_Bieu3ODA_!1 1 bao cao giao KH ve HTCMT vung TNB   12-12-2011" xfId="3792"/>
    <cellStyle name="T_Bieu3ODA_!1 1 bao cao giao KH ve HTCMT vung TNB   12-12-2011 2" xfId="3793"/>
    <cellStyle name="T_Bieu3ODA_1" xfId="3794"/>
    <cellStyle name="T_Bieu3ODA_1 2" xfId="3795"/>
    <cellStyle name="T_Bieu3ODA_1_!1 1 bao cao giao KH ve HTCMT vung TNB   12-12-2011" xfId="3796"/>
    <cellStyle name="T_Bieu3ODA_1_!1 1 bao cao giao KH ve HTCMT vung TNB   12-12-2011 2" xfId="3797"/>
    <cellStyle name="T_Bieu3ODA_1_KH TPCP vung TNB (03-1-2012)" xfId="3798"/>
    <cellStyle name="T_Bieu3ODA_1_KH TPCP vung TNB (03-1-2012) 2" xfId="3799"/>
    <cellStyle name="T_Bieu3ODA_KH TPCP vung TNB (03-1-2012)" xfId="3800"/>
    <cellStyle name="T_Bieu3ODA_KH TPCP vung TNB (03-1-2012) 2" xfId="3801"/>
    <cellStyle name="T_Bieu4HTMT" xfId="3802"/>
    <cellStyle name="T_Bieu4HTMT 2" xfId="3803"/>
    <cellStyle name="T_Bieu4HTMT_!1 1 bao cao giao KH ve HTCMT vung TNB   12-12-2011" xfId="3804"/>
    <cellStyle name="T_Bieu4HTMT_!1 1 bao cao giao KH ve HTCMT vung TNB   12-12-2011 2" xfId="3805"/>
    <cellStyle name="T_Bieu4HTMT_KH TPCP vung TNB (03-1-2012)" xfId="3806"/>
    <cellStyle name="T_Bieu4HTMT_KH TPCP vung TNB (03-1-2012) 2" xfId="3807"/>
    <cellStyle name="T_bo sung von KCH nam 2010 va Du an tre kho khan" xfId="3808"/>
    <cellStyle name="T_bo sung von KCH nam 2010 va Du an tre kho khan 2" xfId="3809"/>
    <cellStyle name="T_bo sung von KCH nam 2010 va Du an tre kho khan_!1 1 bao cao giao KH ve HTCMT vung TNB   12-12-2011" xfId="3810"/>
    <cellStyle name="T_bo sung von KCH nam 2010 va Du an tre kho khan_!1 1 bao cao giao KH ve HTCMT vung TNB   12-12-2011 2" xfId="3811"/>
    <cellStyle name="T_bo sung von KCH nam 2010 va Du an tre kho khan_KH TPCP vung TNB (03-1-2012)" xfId="3812"/>
    <cellStyle name="T_bo sung von KCH nam 2010 va Du an tre kho khan_KH TPCP vung TNB (03-1-2012) 2" xfId="3813"/>
    <cellStyle name="T_Book1" xfId="3814"/>
    <cellStyle name="T_Book1 2" xfId="3815"/>
    <cellStyle name="T_Book1 3" xfId="3816"/>
    <cellStyle name="T_Book1_!1 1 bao cao giao KH ve HTCMT vung TNB   12-12-2011" xfId="3817"/>
    <cellStyle name="T_Book1_!1 1 bao cao giao KH ve HTCMT vung TNB   12-12-2011 2" xfId="3818"/>
    <cellStyle name="T_Book1_1" xfId="3819"/>
    <cellStyle name="T_Book1_1 2" xfId="3820"/>
    <cellStyle name="T_Book1_1_Bieu tong hop nhu cau ung 2011 da chon loc -Mien nui" xfId="3821"/>
    <cellStyle name="T_Book1_1_Bieu tong hop nhu cau ung 2011 da chon loc -Mien nui 2" xfId="3822"/>
    <cellStyle name="T_Book1_1_Bieu tong hop nhu cau ung 2011 da chon loc -Mien nui_!1 1 bao cao giao KH ve HTCMT vung TNB   12-12-2011" xfId="3823"/>
    <cellStyle name="T_Book1_1_Bieu tong hop nhu cau ung 2011 da chon loc -Mien nui_!1 1 bao cao giao KH ve HTCMT vung TNB   12-12-2011 2" xfId="3824"/>
    <cellStyle name="T_Book1_1_Bieu tong hop nhu cau ung 2011 da chon loc -Mien nui_KH TPCP vung TNB (03-1-2012)" xfId="3825"/>
    <cellStyle name="T_Book1_1_Bieu tong hop nhu cau ung 2011 da chon loc -Mien nui_KH TPCP vung TNB (03-1-2012) 2" xfId="3826"/>
    <cellStyle name="T_Book1_1_Bieu3ODA" xfId="3827"/>
    <cellStyle name="T_Book1_1_Bieu3ODA 2" xfId="3828"/>
    <cellStyle name="T_Book1_1_Bieu3ODA_!1 1 bao cao giao KH ve HTCMT vung TNB   12-12-2011" xfId="3829"/>
    <cellStyle name="T_Book1_1_Bieu3ODA_!1 1 bao cao giao KH ve HTCMT vung TNB   12-12-2011 2" xfId="3830"/>
    <cellStyle name="T_Book1_1_Bieu3ODA_KH TPCP vung TNB (03-1-2012)" xfId="3831"/>
    <cellStyle name="T_Book1_1_Bieu3ODA_KH TPCP vung TNB (03-1-2012) 2" xfId="3832"/>
    <cellStyle name="T_Book1_1_CPK" xfId="3833"/>
    <cellStyle name="T_Book1_1_CPK 2" xfId="3834"/>
    <cellStyle name="T_Book1_1_CPK_!1 1 bao cao giao KH ve HTCMT vung TNB   12-12-2011" xfId="3835"/>
    <cellStyle name="T_Book1_1_CPK_!1 1 bao cao giao KH ve HTCMT vung TNB   12-12-2011 2" xfId="3836"/>
    <cellStyle name="T_Book1_1_CPK_Bieu4HTMT" xfId="3837"/>
    <cellStyle name="T_Book1_1_CPK_Bieu4HTMT 2" xfId="3838"/>
    <cellStyle name="T_Book1_1_CPK_Bieu4HTMT_!1 1 bao cao giao KH ve HTCMT vung TNB   12-12-2011" xfId="3839"/>
    <cellStyle name="T_Book1_1_CPK_Bieu4HTMT_!1 1 bao cao giao KH ve HTCMT vung TNB   12-12-2011 2" xfId="3840"/>
    <cellStyle name="T_Book1_1_CPK_Bieu4HTMT_KH TPCP vung TNB (03-1-2012)" xfId="3841"/>
    <cellStyle name="T_Book1_1_CPK_Bieu4HTMT_KH TPCP vung TNB (03-1-2012) 2" xfId="3842"/>
    <cellStyle name="T_Book1_1_CPK_KH TPCP vung TNB (03-1-2012)" xfId="3843"/>
    <cellStyle name="T_Book1_1_CPK_KH TPCP vung TNB (03-1-2012) 2" xfId="3844"/>
    <cellStyle name="T_Book1_1_KH TPCP vung TNB (03-1-2012)" xfId="3845"/>
    <cellStyle name="T_Book1_1_KH TPCP vung TNB (03-1-2012) 2" xfId="3846"/>
    <cellStyle name="T_Book1_1_kien giang 2" xfId="3847"/>
    <cellStyle name="T_Book1_1_kien giang 2 2" xfId="3848"/>
    <cellStyle name="T_Book1_1_Luy ke von ung nam 2011 -Thoa gui ngay 12-8-2012" xfId="3849"/>
    <cellStyle name="T_Book1_1_Luy ke von ung nam 2011 -Thoa gui ngay 12-8-2012 2" xfId="3850"/>
    <cellStyle name="T_Book1_1_Luy ke von ung nam 2011 -Thoa gui ngay 12-8-2012_!1 1 bao cao giao KH ve HTCMT vung TNB   12-12-2011" xfId="3851"/>
    <cellStyle name="T_Book1_1_Luy ke von ung nam 2011 -Thoa gui ngay 12-8-2012_!1 1 bao cao giao KH ve HTCMT vung TNB   12-12-2011 2" xfId="3852"/>
    <cellStyle name="T_Book1_1_Luy ke von ung nam 2011 -Thoa gui ngay 12-8-2012_KH TPCP vung TNB (03-1-2012)" xfId="3853"/>
    <cellStyle name="T_Book1_1_Luy ke von ung nam 2011 -Thoa gui ngay 12-8-2012_KH TPCP vung TNB (03-1-2012) 2" xfId="3854"/>
    <cellStyle name="T_Book1_1_Thiet bi" xfId="3855"/>
    <cellStyle name="T_Book1_1_Thiet bi 2" xfId="3856"/>
    <cellStyle name="T_Book1_1_Thiet bi_!1 1 bao cao giao KH ve HTCMT vung TNB   12-12-2011" xfId="3857"/>
    <cellStyle name="T_Book1_1_Thiet bi_!1 1 bao cao giao KH ve HTCMT vung TNB   12-12-2011 2" xfId="3858"/>
    <cellStyle name="T_Book1_1_Thiet bi_Bieu4HTMT" xfId="3859"/>
    <cellStyle name="T_Book1_1_Thiet bi_Bieu4HTMT 2" xfId="3860"/>
    <cellStyle name="T_Book1_1_Thiet bi_Bieu4HTMT_!1 1 bao cao giao KH ve HTCMT vung TNB   12-12-2011" xfId="3861"/>
    <cellStyle name="T_Book1_1_Thiet bi_Bieu4HTMT_!1 1 bao cao giao KH ve HTCMT vung TNB   12-12-2011 2" xfId="3862"/>
    <cellStyle name="T_Book1_1_Thiet bi_Bieu4HTMT_KH TPCP vung TNB (03-1-2012)" xfId="3863"/>
    <cellStyle name="T_Book1_1_Thiet bi_Bieu4HTMT_KH TPCP vung TNB (03-1-2012) 2" xfId="3864"/>
    <cellStyle name="T_Book1_1_Thiet bi_KH TPCP vung TNB (03-1-2012)" xfId="3865"/>
    <cellStyle name="T_Book1_1_Thiet bi_KH TPCP vung TNB (03-1-2012) 2" xfId="3866"/>
    <cellStyle name="T_Book1_15_10_2013 BC nhu cau von doi ung ODA (2014-2016) ngay 15102013 Sua" xfId="3867"/>
    <cellStyle name="T_Book1_bao cao phan bo KHDT 2011(final)" xfId="3868"/>
    <cellStyle name="T_Book1_bao cao phan bo KHDT 2011(final)_BC nhu cau von doi ung ODA nganh NN (BKH)" xfId="3869"/>
    <cellStyle name="T_Book1_bao cao phan bo KHDT 2011(final)_BC Tai co cau (bieu TH)" xfId="3870"/>
    <cellStyle name="T_Book1_bao cao phan bo KHDT 2011(final)_DK 2014-2015 final" xfId="3871"/>
    <cellStyle name="T_Book1_bao cao phan bo KHDT 2011(final)_DK 2014-2015 new" xfId="3872"/>
    <cellStyle name="T_Book1_bao cao phan bo KHDT 2011(final)_DK KH CBDT 2014 11-11-2013" xfId="3873"/>
    <cellStyle name="T_Book1_bao cao phan bo KHDT 2011(final)_DK KH CBDT 2014 11-11-2013(1)" xfId="3874"/>
    <cellStyle name="T_Book1_bao cao phan bo KHDT 2011(final)_KH 2011-2015" xfId="3875"/>
    <cellStyle name="T_Book1_bao cao phan bo KHDT 2011(final)_tai co cau dau tu (tong hop)1" xfId="3876"/>
    <cellStyle name="T_Book1_BC nhu cau von doi ung ODA nganh NN (BKH)" xfId="3877"/>
    <cellStyle name="T_Book1_BC nhu cau von doi ung ODA nganh NN (BKH)_05-12  KH trung han 2016-2020 - Liem Thinh edited" xfId="3878"/>
    <cellStyle name="T_Book1_BC nhu cau von doi ung ODA nganh NN (BKH)_Copy of 05-12  KH trung han 2016-2020 - Liem Thinh edited (1)" xfId="3879"/>
    <cellStyle name="T_Book1_BC NQ11-CP - chinh sua lai" xfId="3880"/>
    <cellStyle name="T_Book1_BC NQ11-CP - chinh sua lai 2" xfId="3881"/>
    <cellStyle name="T_Book1_BC NQ11-CP-Quynh sau bieu so3" xfId="3882"/>
    <cellStyle name="T_Book1_BC NQ11-CP-Quynh sau bieu so3 2" xfId="3883"/>
    <cellStyle name="T_Book1_BC Tai co cau (bieu TH)" xfId="3884"/>
    <cellStyle name="T_Book1_BC Tai co cau (bieu TH)_05-12  KH trung han 2016-2020 - Liem Thinh edited" xfId="3885"/>
    <cellStyle name="T_Book1_BC Tai co cau (bieu TH)_Copy of 05-12  KH trung han 2016-2020 - Liem Thinh edited (1)" xfId="3886"/>
    <cellStyle name="T_Book1_BC_NQ11-CP_-_Thao_sua_lai" xfId="3887"/>
    <cellStyle name="T_Book1_BC_NQ11-CP_-_Thao_sua_lai 2" xfId="3888"/>
    <cellStyle name="T_Book1_Bieu mau cong trinh khoi cong moi 3-4" xfId="3889"/>
    <cellStyle name="T_Book1_Bieu mau cong trinh khoi cong moi 3-4 2" xfId="3890"/>
    <cellStyle name="T_Book1_Bieu mau cong trinh khoi cong moi 3-4_!1 1 bao cao giao KH ve HTCMT vung TNB   12-12-2011" xfId="3891"/>
    <cellStyle name="T_Book1_Bieu mau cong trinh khoi cong moi 3-4_!1 1 bao cao giao KH ve HTCMT vung TNB   12-12-2011 2" xfId="3892"/>
    <cellStyle name="T_Book1_Bieu mau cong trinh khoi cong moi 3-4_KH TPCP vung TNB (03-1-2012)" xfId="3893"/>
    <cellStyle name="T_Book1_Bieu mau cong trinh khoi cong moi 3-4_KH TPCP vung TNB (03-1-2012) 2" xfId="3894"/>
    <cellStyle name="T_Book1_Bieu mau danh muc du an thuoc CTMTQG nam 2008" xfId="3895"/>
    <cellStyle name="T_Book1_Bieu mau danh muc du an thuoc CTMTQG nam 2008 2" xfId="3896"/>
    <cellStyle name="T_Book1_Bieu mau danh muc du an thuoc CTMTQG nam 2008_!1 1 bao cao giao KH ve HTCMT vung TNB   12-12-2011" xfId="3897"/>
    <cellStyle name="T_Book1_Bieu mau danh muc du an thuoc CTMTQG nam 2008_!1 1 bao cao giao KH ve HTCMT vung TNB   12-12-2011 2" xfId="3898"/>
    <cellStyle name="T_Book1_Bieu mau danh muc du an thuoc CTMTQG nam 2008_KH TPCP vung TNB (03-1-2012)" xfId="3899"/>
    <cellStyle name="T_Book1_Bieu mau danh muc du an thuoc CTMTQG nam 2008_KH TPCP vung TNB (03-1-2012) 2" xfId="3900"/>
    <cellStyle name="T_Book1_Bieu tong hop nhu cau ung 2011 da chon loc -Mien nui" xfId="3901"/>
    <cellStyle name="T_Book1_Bieu tong hop nhu cau ung 2011 da chon loc -Mien nui 2" xfId="3902"/>
    <cellStyle name="T_Book1_Bieu tong hop nhu cau ung 2011 da chon loc -Mien nui_!1 1 bao cao giao KH ve HTCMT vung TNB   12-12-2011" xfId="3903"/>
    <cellStyle name="T_Book1_Bieu tong hop nhu cau ung 2011 da chon loc -Mien nui_!1 1 bao cao giao KH ve HTCMT vung TNB   12-12-2011 2" xfId="3904"/>
    <cellStyle name="T_Book1_Bieu tong hop nhu cau ung 2011 da chon loc -Mien nui_KH TPCP vung TNB (03-1-2012)" xfId="3905"/>
    <cellStyle name="T_Book1_Bieu tong hop nhu cau ung 2011 da chon loc -Mien nui_KH TPCP vung TNB (03-1-2012) 2" xfId="3906"/>
    <cellStyle name="T_Book1_Bieu3ODA" xfId="3907"/>
    <cellStyle name="T_Book1_Bieu3ODA 2" xfId="3908"/>
    <cellStyle name="T_Book1_Bieu3ODA_!1 1 bao cao giao KH ve HTCMT vung TNB   12-12-2011" xfId="3909"/>
    <cellStyle name="T_Book1_Bieu3ODA_!1 1 bao cao giao KH ve HTCMT vung TNB   12-12-2011 2" xfId="3910"/>
    <cellStyle name="T_Book1_Bieu3ODA_1" xfId="3911"/>
    <cellStyle name="T_Book1_Bieu3ODA_1 2" xfId="3912"/>
    <cellStyle name="T_Book1_Bieu3ODA_1_!1 1 bao cao giao KH ve HTCMT vung TNB   12-12-2011" xfId="3913"/>
    <cellStyle name="T_Book1_Bieu3ODA_1_!1 1 bao cao giao KH ve HTCMT vung TNB   12-12-2011 2" xfId="3914"/>
    <cellStyle name="T_Book1_Bieu3ODA_1_KH TPCP vung TNB (03-1-2012)" xfId="3915"/>
    <cellStyle name="T_Book1_Bieu3ODA_1_KH TPCP vung TNB (03-1-2012) 2" xfId="3916"/>
    <cellStyle name="T_Book1_Bieu3ODA_KH TPCP vung TNB (03-1-2012)" xfId="3917"/>
    <cellStyle name="T_Book1_Bieu3ODA_KH TPCP vung TNB (03-1-2012) 2" xfId="3918"/>
    <cellStyle name="T_Book1_Bieu4HTMT" xfId="3919"/>
    <cellStyle name="T_Book1_Bieu4HTMT 2" xfId="3920"/>
    <cellStyle name="T_Book1_Bieu4HTMT_!1 1 bao cao giao KH ve HTCMT vung TNB   12-12-2011" xfId="3921"/>
    <cellStyle name="T_Book1_Bieu4HTMT_!1 1 bao cao giao KH ve HTCMT vung TNB   12-12-2011 2" xfId="3922"/>
    <cellStyle name="T_Book1_Bieu4HTMT_KH TPCP vung TNB (03-1-2012)" xfId="3923"/>
    <cellStyle name="T_Book1_Bieu4HTMT_KH TPCP vung TNB (03-1-2012) 2" xfId="3924"/>
    <cellStyle name="T_Book1_Book1" xfId="3925"/>
    <cellStyle name="T_Book1_Book1 2" xfId="3926"/>
    <cellStyle name="T_Book1_Cong trinh co y kien LD_Dang_NN_2011-Tay nguyen-9-10" xfId="3927"/>
    <cellStyle name="T_Book1_Cong trinh co y kien LD_Dang_NN_2011-Tay nguyen-9-10 2" xfId="3928"/>
    <cellStyle name="T_Book1_Cong trinh co y kien LD_Dang_NN_2011-Tay nguyen-9-10_!1 1 bao cao giao KH ve HTCMT vung TNB   12-12-2011" xfId="3929"/>
    <cellStyle name="T_Book1_Cong trinh co y kien LD_Dang_NN_2011-Tay nguyen-9-10_!1 1 bao cao giao KH ve HTCMT vung TNB   12-12-2011 2" xfId="3930"/>
    <cellStyle name="T_Book1_Cong trinh co y kien LD_Dang_NN_2011-Tay nguyen-9-10_Bieu4HTMT" xfId="3931"/>
    <cellStyle name="T_Book1_Cong trinh co y kien LD_Dang_NN_2011-Tay nguyen-9-10_Bieu4HTMT 2" xfId="3932"/>
    <cellStyle name="T_Book1_Cong trinh co y kien LD_Dang_NN_2011-Tay nguyen-9-10_KH TPCP vung TNB (03-1-2012)" xfId="3933"/>
    <cellStyle name="T_Book1_Cong trinh co y kien LD_Dang_NN_2011-Tay nguyen-9-10_KH TPCP vung TNB (03-1-2012) 2" xfId="3934"/>
    <cellStyle name="T_Book1_CPK" xfId="3935"/>
    <cellStyle name="T_Book1_CPK 2" xfId="3936"/>
    <cellStyle name="T_Book1_danh muc chuan bi dau tu 2011 ngay 07-6-2011" xfId="3937"/>
    <cellStyle name="T_Book1_danh muc chuan bi dau tu 2011 ngay 07-6-2011 2" xfId="3938"/>
    <cellStyle name="T_Book1_dieu chinh KH 2011 ngay 26-5-2011111" xfId="3939"/>
    <cellStyle name="T_Book1_dieu chinh KH 2011 ngay 26-5-2011111 2" xfId="3940"/>
    <cellStyle name="T_Book1_DK 2014-2015 final" xfId="3941"/>
    <cellStyle name="T_Book1_DK 2014-2015 final_05-12  KH trung han 2016-2020 - Liem Thinh edited" xfId="3942"/>
    <cellStyle name="T_Book1_DK 2014-2015 final_Copy of 05-12  KH trung han 2016-2020 - Liem Thinh edited (1)" xfId="3943"/>
    <cellStyle name="T_Book1_DK 2014-2015 new" xfId="3944"/>
    <cellStyle name="T_Book1_DK 2014-2015 new_05-12  KH trung han 2016-2020 - Liem Thinh edited" xfId="3945"/>
    <cellStyle name="T_Book1_DK 2014-2015 new_Copy of 05-12  KH trung han 2016-2020 - Liem Thinh edited (1)" xfId="3946"/>
    <cellStyle name="T_Book1_DK KH CBDT 2014 11-11-2013" xfId="3947"/>
    <cellStyle name="T_Book1_DK KH CBDT 2014 11-11-2013(1)" xfId="3948"/>
    <cellStyle name="T_Book1_DK KH CBDT 2014 11-11-2013(1)_05-12  KH trung han 2016-2020 - Liem Thinh edited" xfId="3949"/>
    <cellStyle name="T_Book1_DK KH CBDT 2014 11-11-2013(1)_Copy of 05-12  KH trung han 2016-2020 - Liem Thinh edited (1)" xfId="3950"/>
    <cellStyle name="T_Book1_DK KH CBDT 2014 11-11-2013_05-12  KH trung han 2016-2020 - Liem Thinh edited" xfId="3951"/>
    <cellStyle name="T_Book1_DK KH CBDT 2014 11-11-2013_Copy of 05-12  KH trung han 2016-2020 - Liem Thinh edited (1)" xfId="3952"/>
    <cellStyle name="T_Book1_Du an khoi cong moi nam 2010" xfId="3953"/>
    <cellStyle name="T_Book1_Du an khoi cong moi nam 2010 2" xfId="3954"/>
    <cellStyle name="T_Book1_Du an khoi cong moi nam 2010_!1 1 bao cao giao KH ve HTCMT vung TNB   12-12-2011" xfId="3955"/>
    <cellStyle name="T_Book1_Du an khoi cong moi nam 2010_!1 1 bao cao giao KH ve HTCMT vung TNB   12-12-2011 2" xfId="3956"/>
    <cellStyle name="T_Book1_Du an khoi cong moi nam 2010_KH TPCP vung TNB (03-1-2012)" xfId="3957"/>
    <cellStyle name="T_Book1_Du an khoi cong moi nam 2010_KH TPCP vung TNB (03-1-2012) 2" xfId="3958"/>
    <cellStyle name="T_Book1_giao KH 2011 ngay 10-12-2010" xfId="3959"/>
    <cellStyle name="T_Book1_giao KH 2011 ngay 10-12-2010 2" xfId="3960"/>
    <cellStyle name="T_Book1_Hang Tom goi9 9-07(Cau 12 sua)" xfId="3961"/>
    <cellStyle name="T_Book1_Hang Tom goi9 9-07(Cau 12 sua) 2" xfId="3962"/>
    <cellStyle name="T_Book1_Ket qua phan bo von nam 2008" xfId="3963"/>
    <cellStyle name="T_Book1_Ket qua phan bo von nam 2008 2" xfId="3964"/>
    <cellStyle name="T_Book1_Ket qua phan bo von nam 2008_!1 1 bao cao giao KH ve HTCMT vung TNB   12-12-2011" xfId="3965"/>
    <cellStyle name="T_Book1_Ket qua phan bo von nam 2008_!1 1 bao cao giao KH ve HTCMT vung TNB   12-12-2011 2" xfId="3966"/>
    <cellStyle name="T_Book1_Ket qua phan bo von nam 2008_KH TPCP vung TNB (03-1-2012)" xfId="3967"/>
    <cellStyle name="T_Book1_Ket qua phan bo von nam 2008_KH TPCP vung TNB (03-1-2012) 2" xfId="3968"/>
    <cellStyle name="T_Book1_KH TPCP vung TNB (03-1-2012)" xfId="3969"/>
    <cellStyle name="T_Book1_KH TPCP vung TNB (03-1-2012) 2" xfId="3970"/>
    <cellStyle name="T_Book1_KH XDCB_2008 lan 2 sua ngay 10-11" xfId="3971"/>
    <cellStyle name="T_Book1_KH XDCB_2008 lan 2 sua ngay 10-11 2" xfId="3972"/>
    <cellStyle name="T_Book1_KH XDCB_2008 lan 2 sua ngay 10-11_!1 1 bao cao giao KH ve HTCMT vung TNB   12-12-2011" xfId="3973"/>
    <cellStyle name="T_Book1_KH XDCB_2008 lan 2 sua ngay 10-11_!1 1 bao cao giao KH ve HTCMT vung TNB   12-12-2011 2" xfId="3974"/>
    <cellStyle name="T_Book1_KH XDCB_2008 lan 2 sua ngay 10-11_KH TPCP vung TNB (03-1-2012)" xfId="3975"/>
    <cellStyle name="T_Book1_KH XDCB_2008 lan 2 sua ngay 10-11_KH TPCP vung TNB (03-1-2012) 2" xfId="3976"/>
    <cellStyle name="T_Book1_Khoi luong chinh Hang Tom" xfId="3977"/>
    <cellStyle name="T_Book1_Khoi luong chinh Hang Tom 2" xfId="3978"/>
    <cellStyle name="T_Book1_kien giang 2" xfId="3979"/>
    <cellStyle name="T_Book1_kien giang 2 2" xfId="3980"/>
    <cellStyle name="T_Book1_Luy ke von ung nam 2011 -Thoa gui ngay 12-8-2012" xfId="3981"/>
    <cellStyle name="T_Book1_Luy ke von ung nam 2011 -Thoa gui ngay 12-8-2012 2" xfId="3982"/>
    <cellStyle name="T_Book1_Luy ke von ung nam 2011 -Thoa gui ngay 12-8-2012_!1 1 bao cao giao KH ve HTCMT vung TNB   12-12-2011" xfId="3983"/>
    <cellStyle name="T_Book1_Luy ke von ung nam 2011 -Thoa gui ngay 12-8-2012_!1 1 bao cao giao KH ve HTCMT vung TNB   12-12-2011 2" xfId="3984"/>
    <cellStyle name="T_Book1_Luy ke von ung nam 2011 -Thoa gui ngay 12-8-2012_KH TPCP vung TNB (03-1-2012)" xfId="3985"/>
    <cellStyle name="T_Book1_Luy ke von ung nam 2011 -Thoa gui ngay 12-8-2012_KH TPCP vung TNB (03-1-2012) 2" xfId="3986"/>
    <cellStyle name="T_Book1_Nhu cau von ung truoc 2011 Tha h Hoa + Nge An gui TW" xfId="3987"/>
    <cellStyle name="T_Book1_Nhu cau von ung truoc 2011 Tha h Hoa + Nge An gui TW 2" xfId="3988"/>
    <cellStyle name="T_Book1_Nhu cau von ung truoc 2011 Tha h Hoa + Nge An gui TW_!1 1 bao cao giao KH ve HTCMT vung TNB   12-12-2011" xfId="3989"/>
    <cellStyle name="T_Book1_Nhu cau von ung truoc 2011 Tha h Hoa + Nge An gui TW_!1 1 bao cao giao KH ve HTCMT vung TNB   12-12-2011 2" xfId="3990"/>
    <cellStyle name="T_Book1_Nhu cau von ung truoc 2011 Tha h Hoa + Nge An gui TW_Bieu4HTMT" xfId="3991"/>
    <cellStyle name="T_Book1_Nhu cau von ung truoc 2011 Tha h Hoa + Nge An gui TW_Bieu4HTMT 2" xfId="3992"/>
    <cellStyle name="T_Book1_Nhu cau von ung truoc 2011 Tha h Hoa + Nge An gui TW_Bieu4HTMT_!1 1 bao cao giao KH ve HTCMT vung TNB   12-12-2011" xfId="3993"/>
    <cellStyle name="T_Book1_Nhu cau von ung truoc 2011 Tha h Hoa + Nge An gui TW_Bieu4HTMT_!1 1 bao cao giao KH ve HTCMT vung TNB   12-12-2011 2" xfId="3994"/>
    <cellStyle name="T_Book1_Nhu cau von ung truoc 2011 Tha h Hoa + Nge An gui TW_Bieu4HTMT_KH TPCP vung TNB (03-1-2012)" xfId="3995"/>
    <cellStyle name="T_Book1_Nhu cau von ung truoc 2011 Tha h Hoa + Nge An gui TW_Bieu4HTMT_KH TPCP vung TNB (03-1-2012) 2" xfId="3996"/>
    <cellStyle name="T_Book1_Nhu cau von ung truoc 2011 Tha h Hoa + Nge An gui TW_KH TPCP vung TNB (03-1-2012)" xfId="3997"/>
    <cellStyle name="T_Book1_Nhu cau von ung truoc 2011 Tha h Hoa + Nge An gui TW_KH TPCP vung TNB (03-1-2012) 2" xfId="3998"/>
    <cellStyle name="T_Book1_phu luc tong ket tinh hinh TH giai doan 03-10 (ngay 30)" xfId="3999"/>
    <cellStyle name="T_Book1_phu luc tong ket tinh hinh TH giai doan 03-10 (ngay 30) 2" xfId="4000"/>
    <cellStyle name="T_Book1_phu luc tong ket tinh hinh TH giai doan 03-10 (ngay 30)_!1 1 bao cao giao KH ve HTCMT vung TNB   12-12-2011" xfId="4001"/>
    <cellStyle name="T_Book1_phu luc tong ket tinh hinh TH giai doan 03-10 (ngay 30)_!1 1 bao cao giao KH ve HTCMT vung TNB   12-12-2011 2" xfId="4002"/>
    <cellStyle name="T_Book1_phu luc tong ket tinh hinh TH giai doan 03-10 (ngay 30)_KH TPCP vung TNB (03-1-2012)" xfId="4003"/>
    <cellStyle name="T_Book1_phu luc tong ket tinh hinh TH giai doan 03-10 (ngay 30)_KH TPCP vung TNB (03-1-2012) 2" xfId="4004"/>
    <cellStyle name="T_Book1_TH ung tren 70%-Ra soat phap ly-8-6 (dung de chuyen vao vu TH)" xfId="4005"/>
    <cellStyle name="T_Book1_TH ung tren 70%-Ra soat phap ly-8-6 (dung de chuyen vao vu TH) 2" xfId="4006"/>
    <cellStyle name="T_Book1_TH ung tren 70%-Ra soat phap ly-8-6 (dung de chuyen vao vu TH)_!1 1 bao cao giao KH ve HTCMT vung TNB   12-12-2011" xfId="4007"/>
    <cellStyle name="T_Book1_TH ung tren 70%-Ra soat phap ly-8-6 (dung de chuyen vao vu TH)_!1 1 bao cao giao KH ve HTCMT vung TNB   12-12-2011 2" xfId="4008"/>
    <cellStyle name="T_Book1_TH ung tren 70%-Ra soat phap ly-8-6 (dung de chuyen vao vu TH)_Bieu4HTMT" xfId="4009"/>
    <cellStyle name="T_Book1_TH ung tren 70%-Ra soat phap ly-8-6 (dung de chuyen vao vu TH)_Bieu4HTMT 2" xfId="4010"/>
    <cellStyle name="T_Book1_TH ung tren 70%-Ra soat phap ly-8-6 (dung de chuyen vao vu TH)_KH TPCP vung TNB (03-1-2012)" xfId="4011"/>
    <cellStyle name="T_Book1_TH ung tren 70%-Ra soat phap ly-8-6 (dung de chuyen vao vu TH)_KH TPCP vung TNB (03-1-2012) 2" xfId="4012"/>
    <cellStyle name="T_Book1_TH y kien LD_KH 2010 Ca Nuoc 22-9-2011-Gui ca Vu" xfId="4013"/>
    <cellStyle name="T_Book1_TH y kien LD_KH 2010 Ca Nuoc 22-9-2011-Gui ca Vu 2" xfId="4014"/>
    <cellStyle name="T_Book1_TH y kien LD_KH 2010 Ca Nuoc 22-9-2011-Gui ca Vu_!1 1 bao cao giao KH ve HTCMT vung TNB   12-12-2011" xfId="4015"/>
    <cellStyle name="T_Book1_TH y kien LD_KH 2010 Ca Nuoc 22-9-2011-Gui ca Vu_!1 1 bao cao giao KH ve HTCMT vung TNB   12-12-2011 2" xfId="4016"/>
    <cellStyle name="T_Book1_TH y kien LD_KH 2010 Ca Nuoc 22-9-2011-Gui ca Vu_Bieu4HTMT" xfId="4017"/>
    <cellStyle name="T_Book1_TH y kien LD_KH 2010 Ca Nuoc 22-9-2011-Gui ca Vu_Bieu4HTMT 2" xfId="4018"/>
    <cellStyle name="T_Book1_TH y kien LD_KH 2010 Ca Nuoc 22-9-2011-Gui ca Vu_KH TPCP vung TNB (03-1-2012)" xfId="4019"/>
    <cellStyle name="T_Book1_TH y kien LD_KH 2010 Ca Nuoc 22-9-2011-Gui ca Vu_KH TPCP vung TNB (03-1-2012) 2" xfId="4020"/>
    <cellStyle name="T_Book1_Thiet bi" xfId="4021"/>
    <cellStyle name="T_Book1_Thiet bi 2" xfId="4022"/>
    <cellStyle name="T_Book1_TN - Ho tro khac 2011" xfId="4023"/>
    <cellStyle name="T_Book1_TN - Ho tro khac 2011 2" xfId="4024"/>
    <cellStyle name="T_Book1_TN - Ho tro khac 2011_!1 1 bao cao giao KH ve HTCMT vung TNB   12-12-2011" xfId="4025"/>
    <cellStyle name="T_Book1_TN - Ho tro khac 2011_!1 1 bao cao giao KH ve HTCMT vung TNB   12-12-2011 2" xfId="4026"/>
    <cellStyle name="T_Book1_TN - Ho tro khac 2011_Bieu4HTMT" xfId="4027"/>
    <cellStyle name="T_Book1_TN - Ho tro khac 2011_Bieu4HTMT 2" xfId="4028"/>
    <cellStyle name="T_Book1_TN - Ho tro khac 2011_KH TPCP vung TNB (03-1-2012)" xfId="4029"/>
    <cellStyle name="T_Book1_TN - Ho tro khac 2011_KH TPCP vung TNB (03-1-2012) 2" xfId="4030"/>
    <cellStyle name="T_Book1_ung truoc 2011 NSTW Thanh Hoa + Nge An gui Thu 12-5" xfId="4031"/>
    <cellStyle name="T_Book1_ung truoc 2011 NSTW Thanh Hoa + Nge An gui Thu 12-5 2" xfId="4032"/>
    <cellStyle name="T_Book1_ung truoc 2011 NSTW Thanh Hoa + Nge An gui Thu 12-5_!1 1 bao cao giao KH ve HTCMT vung TNB   12-12-2011" xfId="4033"/>
    <cellStyle name="T_Book1_ung truoc 2011 NSTW Thanh Hoa + Nge An gui Thu 12-5_!1 1 bao cao giao KH ve HTCMT vung TNB   12-12-2011 2" xfId="4034"/>
    <cellStyle name="T_Book1_ung truoc 2011 NSTW Thanh Hoa + Nge An gui Thu 12-5_Bieu4HTMT" xfId="4035"/>
    <cellStyle name="T_Book1_ung truoc 2011 NSTW Thanh Hoa + Nge An gui Thu 12-5_Bieu4HTMT 2" xfId="4036"/>
    <cellStyle name="T_Book1_ung truoc 2011 NSTW Thanh Hoa + Nge An gui Thu 12-5_Bieu4HTMT_!1 1 bao cao giao KH ve HTCMT vung TNB   12-12-2011" xfId="4037"/>
    <cellStyle name="T_Book1_ung truoc 2011 NSTW Thanh Hoa + Nge An gui Thu 12-5_Bieu4HTMT_!1 1 bao cao giao KH ve HTCMT vung TNB   12-12-2011 2" xfId="4038"/>
    <cellStyle name="T_Book1_ung truoc 2011 NSTW Thanh Hoa + Nge An gui Thu 12-5_Bieu4HTMT_KH TPCP vung TNB (03-1-2012)" xfId="4039"/>
    <cellStyle name="T_Book1_ung truoc 2011 NSTW Thanh Hoa + Nge An gui Thu 12-5_Bieu4HTMT_KH TPCP vung TNB (03-1-2012) 2" xfId="4040"/>
    <cellStyle name="T_Book1_ung truoc 2011 NSTW Thanh Hoa + Nge An gui Thu 12-5_KH TPCP vung TNB (03-1-2012)" xfId="4041"/>
    <cellStyle name="T_Book1_ung truoc 2011 NSTW Thanh Hoa + Nge An gui Thu 12-5_KH TPCP vung TNB (03-1-2012) 2" xfId="4042"/>
    <cellStyle name="T_Book1_ÿÿÿÿÿ" xfId="4043"/>
    <cellStyle name="T_Book1_ÿÿÿÿÿ 2" xfId="4044"/>
    <cellStyle name="T_Chuan bi dau tu nam 2008" xfId="4045"/>
    <cellStyle name="T_Chuan bi dau tu nam 2008 2" xfId="4046"/>
    <cellStyle name="T_Chuan bi dau tu nam 2008_!1 1 bao cao giao KH ve HTCMT vung TNB   12-12-2011" xfId="4047"/>
    <cellStyle name="T_Chuan bi dau tu nam 2008_!1 1 bao cao giao KH ve HTCMT vung TNB   12-12-2011 2" xfId="4048"/>
    <cellStyle name="T_Chuan bi dau tu nam 2008_KH TPCP vung TNB (03-1-2012)" xfId="4049"/>
    <cellStyle name="T_Chuan bi dau tu nam 2008_KH TPCP vung TNB (03-1-2012) 2" xfId="4050"/>
    <cellStyle name="T_Copy of Bao cao  XDCB 7 thang nam 2008_So KH&amp;DT SUA" xfId="4051"/>
    <cellStyle name="T_Copy of Bao cao  XDCB 7 thang nam 2008_So KH&amp;DT SUA 2" xfId="4052"/>
    <cellStyle name="T_Copy of Bao cao  XDCB 7 thang nam 2008_So KH&amp;DT SUA_!1 1 bao cao giao KH ve HTCMT vung TNB   12-12-2011" xfId="4053"/>
    <cellStyle name="T_Copy of Bao cao  XDCB 7 thang nam 2008_So KH&amp;DT SUA_!1 1 bao cao giao KH ve HTCMT vung TNB   12-12-2011 2" xfId="4054"/>
    <cellStyle name="T_Copy of Bao cao  XDCB 7 thang nam 2008_So KH&amp;DT SUA_KH TPCP vung TNB (03-1-2012)" xfId="4055"/>
    <cellStyle name="T_Copy of Bao cao  XDCB 7 thang nam 2008_So KH&amp;DT SUA_KH TPCP vung TNB (03-1-2012) 2" xfId="4056"/>
    <cellStyle name="T_CPK" xfId="4057"/>
    <cellStyle name="T_CPK 2" xfId="4058"/>
    <cellStyle name="T_CPK_!1 1 bao cao giao KH ve HTCMT vung TNB   12-12-2011" xfId="4059"/>
    <cellStyle name="T_CPK_!1 1 bao cao giao KH ve HTCMT vung TNB   12-12-2011 2" xfId="4060"/>
    <cellStyle name="T_CPK_Bieu4HTMT" xfId="4061"/>
    <cellStyle name="T_CPK_Bieu4HTMT 2" xfId="4062"/>
    <cellStyle name="T_CPK_Bieu4HTMT_!1 1 bao cao giao KH ve HTCMT vung TNB   12-12-2011" xfId="4063"/>
    <cellStyle name="T_CPK_Bieu4HTMT_!1 1 bao cao giao KH ve HTCMT vung TNB   12-12-2011 2" xfId="4064"/>
    <cellStyle name="T_CPK_Bieu4HTMT_KH TPCP vung TNB (03-1-2012)" xfId="4065"/>
    <cellStyle name="T_CPK_Bieu4HTMT_KH TPCP vung TNB (03-1-2012) 2" xfId="4066"/>
    <cellStyle name="T_CPK_KH TPCP vung TNB (03-1-2012)" xfId="4067"/>
    <cellStyle name="T_CPK_KH TPCP vung TNB (03-1-2012) 2" xfId="4068"/>
    <cellStyle name="T_CTMTQG 2008" xfId="4069"/>
    <cellStyle name="T_CTMTQG 2008 2" xfId="4070"/>
    <cellStyle name="T_CTMTQG 2008_!1 1 bao cao giao KH ve HTCMT vung TNB   12-12-2011" xfId="4071"/>
    <cellStyle name="T_CTMTQG 2008_!1 1 bao cao giao KH ve HTCMT vung TNB   12-12-2011 2" xfId="4072"/>
    <cellStyle name="T_CTMTQG 2008_Bieu mau danh muc du an thuoc CTMTQG nam 2008" xfId="4073"/>
    <cellStyle name="T_CTMTQG 2008_Bieu mau danh muc du an thuoc CTMTQG nam 2008 2" xfId="4074"/>
    <cellStyle name="T_CTMTQG 2008_Bieu mau danh muc du an thuoc CTMTQG nam 2008_!1 1 bao cao giao KH ve HTCMT vung TNB   12-12-2011" xfId="4075"/>
    <cellStyle name="T_CTMTQG 2008_Bieu mau danh muc du an thuoc CTMTQG nam 2008_!1 1 bao cao giao KH ve HTCMT vung TNB   12-12-2011 2" xfId="4076"/>
    <cellStyle name="T_CTMTQG 2008_Bieu mau danh muc du an thuoc CTMTQG nam 2008_KH TPCP vung TNB (03-1-2012)" xfId="4077"/>
    <cellStyle name="T_CTMTQG 2008_Bieu mau danh muc du an thuoc CTMTQG nam 2008_KH TPCP vung TNB (03-1-2012) 2" xfId="4078"/>
    <cellStyle name="T_CTMTQG 2008_Hi-Tong hop KQ phan bo KH nam 08- LD fong giao 15-11-08" xfId="4079"/>
    <cellStyle name="T_CTMTQG 2008_Hi-Tong hop KQ phan bo KH nam 08- LD fong giao 15-11-08 2" xfId="4080"/>
    <cellStyle name="T_CTMTQG 2008_Hi-Tong hop KQ phan bo KH nam 08- LD fong giao 15-11-08_!1 1 bao cao giao KH ve HTCMT vung TNB   12-12-2011" xfId="4081"/>
    <cellStyle name="T_CTMTQG 2008_Hi-Tong hop KQ phan bo KH nam 08- LD fong giao 15-11-08_!1 1 bao cao giao KH ve HTCMT vung TNB   12-12-2011 2" xfId="4082"/>
    <cellStyle name="T_CTMTQG 2008_Hi-Tong hop KQ phan bo KH nam 08- LD fong giao 15-11-08_KH TPCP vung TNB (03-1-2012)" xfId="4083"/>
    <cellStyle name="T_CTMTQG 2008_Hi-Tong hop KQ phan bo KH nam 08- LD fong giao 15-11-08_KH TPCP vung TNB (03-1-2012) 2" xfId="4084"/>
    <cellStyle name="T_CTMTQG 2008_Ket qua thuc hien nam 2008" xfId="4085"/>
    <cellStyle name="T_CTMTQG 2008_Ket qua thuc hien nam 2008 2" xfId="4086"/>
    <cellStyle name="T_CTMTQG 2008_Ket qua thuc hien nam 2008_!1 1 bao cao giao KH ve HTCMT vung TNB   12-12-2011" xfId="4087"/>
    <cellStyle name="T_CTMTQG 2008_Ket qua thuc hien nam 2008_!1 1 bao cao giao KH ve HTCMT vung TNB   12-12-2011 2" xfId="4088"/>
    <cellStyle name="T_CTMTQG 2008_Ket qua thuc hien nam 2008_KH TPCP vung TNB (03-1-2012)" xfId="4089"/>
    <cellStyle name="T_CTMTQG 2008_Ket qua thuc hien nam 2008_KH TPCP vung TNB (03-1-2012) 2" xfId="4090"/>
    <cellStyle name="T_CTMTQG 2008_KH TPCP vung TNB (03-1-2012)" xfId="4091"/>
    <cellStyle name="T_CTMTQG 2008_KH TPCP vung TNB (03-1-2012) 2" xfId="4092"/>
    <cellStyle name="T_CTMTQG 2008_KH XDCB_2008 lan 1" xfId="4093"/>
    <cellStyle name="T_CTMTQG 2008_KH XDCB_2008 lan 1 2" xfId="4094"/>
    <cellStyle name="T_CTMTQG 2008_KH XDCB_2008 lan 1 sua ngay 27-10" xfId="4095"/>
    <cellStyle name="T_CTMTQG 2008_KH XDCB_2008 lan 1 sua ngay 27-10 2" xfId="4096"/>
    <cellStyle name="T_CTMTQG 2008_KH XDCB_2008 lan 1 sua ngay 27-10_!1 1 bao cao giao KH ve HTCMT vung TNB   12-12-2011" xfId="4097"/>
    <cellStyle name="T_CTMTQG 2008_KH XDCB_2008 lan 1 sua ngay 27-10_!1 1 bao cao giao KH ve HTCMT vung TNB   12-12-2011 2" xfId="4098"/>
    <cellStyle name="T_CTMTQG 2008_KH XDCB_2008 lan 1 sua ngay 27-10_KH TPCP vung TNB (03-1-2012)" xfId="4099"/>
    <cellStyle name="T_CTMTQG 2008_KH XDCB_2008 lan 1 sua ngay 27-10_KH TPCP vung TNB (03-1-2012) 2" xfId="4100"/>
    <cellStyle name="T_CTMTQG 2008_KH XDCB_2008 lan 1_!1 1 bao cao giao KH ve HTCMT vung TNB   12-12-2011" xfId="4101"/>
    <cellStyle name="T_CTMTQG 2008_KH XDCB_2008 lan 1_!1 1 bao cao giao KH ve HTCMT vung TNB   12-12-2011 2" xfId="4102"/>
    <cellStyle name="T_CTMTQG 2008_KH XDCB_2008 lan 1_KH TPCP vung TNB (03-1-2012)" xfId="4103"/>
    <cellStyle name="T_CTMTQG 2008_KH XDCB_2008 lan 1_KH TPCP vung TNB (03-1-2012) 2" xfId="4104"/>
    <cellStyle name="T_CTMTQG 2008_KH XDCB_2008 lan 2 sua ngay 10-11" xfId="4105"/>
    <cellStyle name="T_CTMTQG 2008_KH XDCB_2008 lan 2 sua ngay 10-11 2" xfId="4106"/>
    <cellStyle name="T_CTMTQG 2008_KH XDCB_2008 lan 2 sua ngay 10-11_!1 1 bao cao giao KH ve HTCMT vung TNB   12-12-2011" xfId="4107"/>
    <cellStyle name="T_CTMTQG 2008_KH XDCB_2008 lan 2 sua ngay 10-11_!1 1 bao cao giao KH ve HTCMT vung TNB   12-12-2011 2" xfId="4108"/>
    <cellStyle name="T_CTMTQG 2008_KH XDCB_2008 lan 2 sua ngay 10-11_KH TPCP vung TNB (03-1-2012)" xfId="4109"/>
    <cellStyle name="T_CTMTQG 2008_KH XDCB_2008 lan 2 sua ngay 10-11_KH TPCP vung TNB (03-1-2012) 2" xfId="4110"/>
    <cellStyle name="T_danh muc chuan bi dau tu 2011 ngay 07-6-2011" xfId="4111"/>
    <cellStyle name="T_danh muc chuan bi dau tu 2011 ngay 07-6-2011 2" xfId="4112"/>
    <cellStyle name="T_danh muc chuan bi dau tu 2011 ngay 07-6-2011_!1 1 bao cao giao KH ve HTCMT vung TNB   12-12-2011" xfId="4113"/>
    <cellStyle name="T_danh muc chuan bi dau tu 2011 ngay 07-6-2011_!1 1 bao cao giao KH ve HTCMT vung TNB   12-12-2011 2" xfId="4114"/>
    <cellStyle name="T_danh muc chuan bi dau tu 2011 ngay 07-6-2011_KH TPCP vung TNB (03-1-2012)" xfId="4115"/>
    <cellStyle name="T_danh muc chuan bi dau tu 2011 ngay 07-6-2011_KH TPCP vung TNB (03-1-2012) 2" xfId="4116"/>
    <cellStyle name="T_Danh muc pbo nguon von XSKT, XDCB nam 2009 chuyen qua nam 2010" xfId="4117"/>
    <cellStyle name="T_Danh muc pbo nguon von XSKT, XDCB nam 2009 chuyen qua nam 2010 2" xfId="4118"/>
    <cellStyle name="T_Danh muc pbo nguon von XSKT, XDCB nam 2009 chuyen qua nam 2010_!1 1 bao cao giao KH ve HTCMT vung TNB   12-12-2011" xfId="4119"/>
    <cellStyle name="T_Danh muc pbo nguon von XSKT, XDCB nam 2009 chuyen qua nam 2010_!1 1 bao cao giao KH ve HTCMT vung TNB   12-12-2011 2" xfId="4120"/>
    <cellStyle name="T_Danh muc pbo nguon von XSKT, XDCB nam 2009 chuyen qua nam 2010_KH TPCP vung TNB (03-1-2012)" xfId="4121"/>
    <cellStyle name="T_Danh muc pbo nguon von XSKT, XDCB nam 2009 chuyen qua nam 2010_KH TPCP vung TNB (03-1-2012) 2" xfId="4122"/>
    <cellStyle name="T_dieu chinh KH 2011 ngay 26-5-2011111" xfId="4123"/>
    <cellStyle name="T_dieu chinh KH 2011 ngay 26-5-2011111 2" xfId="4124"/>
    <cellStyle name="T_dieu chinh KH 2011 ngay 26-5-2011111_!1 1 bao cao giao KH ve HTCMT vung TNB   12-12-2011" xfId="4125"/>
    <cellStyle name="T_dieu chinh KH 2011 ngay 26-5-2011111_!1 1 bao cao giao KH ve HTCMT vung TNB   12-12-2011 2" xfId="4126"/>
    <cellStyle name="T_dieu chinh KH 2011 ngay 26-5-2011111_KH TPCP vung TNB (03-1-2012)" xfId="4127"/>
    <cellStyle name="T_dieu chinh KH 2011 ngay 26-5-2011111_KH TPCP vung TNB (03-1-2012) 2" xfId="4128"/>
    <cellStyle name="T_DK 2014-2015 final" xfId="4129"/>
    <cellStyle name="T_DK 2014-2015 final_05-12  KH trung han 2016-2020 - Liem Thinh edited" xfId="4130"/>
    <cellStyle name="T_DK 2014-2015 final_Copy of 05-12  KH trung han 2016-2020 - Liem Thinh edited (1)" xfId="4131"/>
    <cellStyle name="T_DK 2014-2015 new" xfId="4132"/>
    <cellStyle name="T_DK 2014-2015 new_05-12  KH trung han 2016-2020 - Liem Thinh edited" xfId="4133"/>
    <cellStyle name="T_DK 2014-2015 new_Copy of 05-12  KH trung han 2016-2020 - Liem Thinh edited (1)" xfId="4134"/>
    <cellStyle name="T_DK KH CBDT 2014 11-11-2013" xfId="4135"/>
    <cellStyle name="T_DK KH CBDT 2014 11-11-2013(1)" xfId="4136"/>
    <cellStyle name="T_DK KH CBDT 2014 11-11-2013(1)_05-12  KH trung han 2016-2020 - Liem Thinh edited" xfId="4137"/>
    <cellStyle name="T_DK KH CBDT 2014 11-11-2013(1)_Copy of 05-12  KH trung han 2016-2020 - Liem Thinh edited (1)" xfId="4138"/>
    <cellStyle name="T_DK KH CBDT 2014 11-11-2013_05-12  KH trung han 2016-2020 - Liem Thinh edited" xfId="4139"/>
    <cellStyle name="T_DK KH CBDT 2014 11-11-2013_Copy of 05-12  KH trung han 2016-2020 - Liem Thinh edited (1)" xfId="4140"/>
    <cellStyle name="T_DS KCH PHAN BO VON NSDP NAM 2010" xfId="4141"/>
    <cellStyle name="T_DS KCH PHAN BO VON NSDP NAM 2010 2" xfId="4142"/>
    <cellStyle name="T_DS KCH PHAN BO VON NSDP NAM 2010_!1 1 bao cao giao KH ve HTCMT vung TNB   12-12-2011" xfId="4143"/>
    <cellStyle name="T_DS KCH PHAN BO VON NSDP NAM 2010_!1 1 bao cao giao KH ve HTCMT vung TNB   12-12-2011 2" xfId="4144"/>
    <cellStyle name="T_DS KCH PHAN BO VON NSDP NAM 2010_KH TPCP vung TNB (03-1-2012)" xfId="4145"/>
    <cellStyle name="T_DS KCH PHAN BO VON NSDP NAM 2010_KH TPCP vung TNB (03-1-2012) 2" xfId="4146"/>
    <cellStyle name="T_Du an khoi cong moi nam 2010" xfId="4147"/>
    <cellStyle name="T_Du an khoi cong moi nam 2010 2" xfId="4148"/>
    <cellStyle name="T_Du an khoi cong moi nam 2010_!1 1 bao cao giao KH ve HTCMT vung TNB   12-12-2011" xfId="4149"/>
    <cellStyle name="T_Du an khoi cong moi nam 2010_!1 1 bao cao giao KH ve HTCMT vung TNB   12-12-2011 2" xfId="4150"/>
    <cellStyle name="T_Du an khoi cong moi nam 2010_KH TPCP vung TNB (03-1-2012)" xfId="4151"/>
    <cellStyle name="T_Du an khoi cong moi nam 2010_KH TPCP vung TNB (03-1-2012) 2" xfId="4152"/>
    <cellStyle name="T_DU AN TKQH VA CHUAN BI DAU TU NAM 2007 sua ngay 9-11" xfId="4153"/>
    <cellStyle name="T_DU AN TKQH VA CHUAN BI DAU TU NAM 2007 sua ngay 9-11 2" xfId="4154"/>
    <cellStyle name="T_DU AN TKQH VA CHUAN BI DAU TU NAM 2007 sua ngay 9-11_!1 1 bao cao giao KH ve HTCMT vung TNB   12-12-2011" xfId="4155"/>
    <cellStyle name="T_DU AN TKQH VA CHUAN BI DAU TU NAM 2007 sua ngay 9-11_!1 1 bao cao giao KH ve HTCMT vung TNB   12-12-2011 2" xfId="4156"/>
    <cellStyle name="T_DU AN TKQH VA CHUAN BI DAU TU NAM 2007 sua ngay 9-11_Bieu mau danh muc du an thuoc CTMTQG nam 2008" xfId="4157"/>
    <cellStyle name="T_DU AN TKQH VA CHUAN BI DAU TU NAM 2007 sua ngay 9-11_Bieu mau danh muc du an thuoc CTMTQG nam 2008 2" xfId="4158"/>
    <cellStyle name="T_DU AN TKQH VA CHUAN BI DAU TU NAM 2007 sua ngay 9-11_Bieu mau danh muc du an thuoc CTMTQG nam 2008_!1 1 bao cao giao KH ve HTCMT vung TNB   12-12-2011" xfId="4159"/>
    <cellStyle name="T_DU AN TKQH VA CHUAN BI DAU TU NAM 2007 sua ngay 9-11_Bieu mau danh muc du an thuoc CTMTQG nam 2008_!1 1 bao cao giao KH ve HTCMT vung TNB   12-12-2011 2" xfId="4160"/>
    <cellStyle name="T_DU AN TKQH VA CHUAN BI DAU TU NAM 2007 sua ngay 9-11_Bieu mau danh muc du an thuoc CTMTQG nam 2008_KH TPCP vung TNB (03-1-2012)" xfId="4161"/>
    <cellStyle name="T_DU AN TKQH VA CHUAN BI DAU TU NAM 2007 sua ngay 9-11_Bieu mau danh muc du an thuoc CTMTQG nam 2008_KH TPCP vung TNB (03-1-2012) 2" xfId="4162"/>
    <cellStyle name="T_DU AN TKQH VA CHUAN BI DAU TU NAM 2007 sua ngay 9-11_Du an khoi cong moi nam 2010" xfId="4163"/>
    <cellStyle name="T_DU AN TKQH VA CHUAN BI DAU TU NAM 2007 sua ngay 9-11_Du an khoi cong moi nam 2010 2" xfId="4164"/>
    <cellStyle name="T_DU AN TKQH VA CHUAN BI DAU TU NAM 2007 sua ngay 9-11_Du an khoi cong moi nam 2010_!1 1 bao cao giao KH ve HTCMT vung TNB   12-12-2011" xfId="4165"/>
    <cellStyle name="T_DU AN TKQH VA CHUAN BI DAU TU NAM 2007 sua ngay 9-11_Du an khoi cong moi nam 2010_!1 1 bao cao giao KH ve HTCMT vung TNB   12-12-2011 2" xfId="4166"/>
    <cellStyle name="T_DU AN TKQH VA CHUAN BI DAU TU NAM 2007 sua ngay 9-11_Du an khoi cong moi nam 2010_KH TPCP vung TNB (03-1-2012)" xfId="4167"/>
    <cellStyle name="T_DU AN TKQH VA CHUAN BI DAU TU NAM 2007 sua ngay 9-11_Du an khoi cong moi nam 2010_KH TPCP vung TNB (03-1-2012) 2" xfId="4168"/>
    <cellStyle name="T_DU AN TKQH VA CHUAN BI DAU TU NAM 2007 sua ngay 9-11_Ket qua phan bo von nam 2008" xfId="4169"/>
    <cellStyle name="T_DU AN TKQH VA CHUAN BI DAU TU NAM 2007 sua ngay 9-11_Ket qua phan bo von nam 2008 2" xfId="4170"/>
    <cellStyle name="T_DU AN TKQH VA CHUAN BI DAU TU NAM 2007 sua ngay 9-11_Ket qua phan bo von nam 2008_!1 1 bao cao giao KH ve HTCMT vung TNB   12-12-2011" xfId="4171"/>
    <cellStyle name="T_DU AN TKQH VA CHUAN BI DAU TU NAM 2007 sua ngay 9-11_Ket qua phan bo von nam 2008_!1 1 bao cao giao KH ve HTCMT vung TNB   12-12-2011 2" xfId="4172"/>
    <cellStyle name="T_DU AN TKQH VA CHUAN BI DAU TU NAM 2007 sua ngay 9-11_Ket qua phan bo von nam 2008_KH TPCP vung TNB (03-1-2012)" xfId="4173"/>
    <cellStyle name="T_DU AN TKQH VA CHUAN BI DAU TU NAM 2007 sua ngay 9-11_Ket qua phan bo von nam 2008_KH TPCP vung TNB (03-1-2012) 2" xfId="4174"/>
    <cellStyle name="T_DU AN TKQH VA CHUAN BI DAU TU NAM 2007 sua ngay 9-11_KH TPCP vung TNB (03-1-2012)" xfId="4175"/>
    <cellStyle name="T_DU AN TKQH VA CHUAN BI DAU TU NAM 2007 sua ngay 9-11_KH TPCP vung TNB (03-1-2012) 2" xfId="4176"/>
    <cellStyle name="T_DU AN TKQH VA CHUAN BI DAU TU NAM 2007 sua ngay 9-11_KH XDCB_2008 lan 2 sua ngay 10-11" xfId="4177"/>
    <cellStyle name="T_DU AN TKQH VA CHUAN BI DAU TU NAM 2007 sua ngay 9-11_KH XDCB_2008 lan 2 sua ngay 10-11 2" xfId="4178"/>
    <cellStyle name="T_DU AN TKQH VA CHUAN BI DAU TU NAM 2007 sua ngay 9-11_KH XDCB_2008 lan 2 sua ngay 10-11_!1 1 bao cao giao KH ve HTCMT vung TNB   12-12-2011" xfId="4179"/>
    <cellStyle name="T_DU AN TKQH VA CHUAN BI DAU TU NAM 2007 sua ngay 9-11_KH XDCB_2008 lan 2 sua ngay 10-11_!1 1 bao cao giao KH ve HTCMT vung TNB   12-12-2011 2" xfId="4180"/>
    <cellStyle name="T_DU AN TKQH VA CHUAN BI DAU TU NAM 2007 sua ngay 9-11_KH XDCB_2008 lan 2 sua ngay 10-11_KH TPCP vung TNB (03-1-2012)" xfId="4181"/>
    <cellStyle name="T_DU AN TKQH VA CHUAN BI DAU TU NAM 2007 sua ngay 9-11_KH XDCB_2008 lan 2 sua ngay 10-11_KH TPCP vung TNB (03-1-2012) 2" xfId="4182"/>
    <cellStyle name="T_du toan dieu chinh  20-8-2006" xfId="4183"/>
    <cellStyle name="T_du toan dieu chinh  20-8-2006 2" xfId="4184"/>
    <cellStyle name="T_du toan dieu chinh  20-8-2006_!1 1 bao cao giao KH ve HTCMT vung TNB   12-12-2011" xfId="4185"/>
    <cellStyle name="T_du toan dieu chinh  20-8-2006_!1 1 bao cao giao KH ve HTCMT vung TNB   12-12-2011 2" xfId="4186"/>
    <cellStyle name="T_du toan dieu chinh  20-8-2006_Bieu4HTMT" xfId="4187"/>
    <cellStyle name="T_du toan dieu chinh  20-8-2006_Bieu4HTMT 2" xfId="4188"/>
    <cellStyle name="T_du toan dieu chinh  20-8-2006_Bieu4HTMT_!1 1 bao cao giao KH ve HTCMT vung TNB   12-12-2011" xfId="4189"/>
    <cellStyle name="T_du toan dieu chinh  20-8-2006_Bieu4HTMT_!1 1 bao cao giao KH ve HTCMT vung TNB   12-12-2011 2" xfId="4190"/>
    <cellStyle name="T_du toan dieu chinh  20-8-2006_Bieu4HTMT_KH TPCP vung TNB (03-1-2012)" xfId="4191"/>
    <cellStyle name="T_du toan dieu chinh  20-8-2006_Bieu4HTMT_KH TPCP vung TNB (03-1-2012) 2" xfId="4192"/>
    <cellStyle name="T_du toan dieu chinh  20-8-2006_KH TPCP vung TNB (03-1-2012)" xfId="4193"/>
    <cellStyle name="T_du toan dieu chinh  20-8-2006_KH TPCP vung TNB (03-1-2012) 2" xfId="4194"/>
    <cellStyle name="T_giao KH 2011 ngay 10-12-2010" xfId="4195"/>
    <cellStyle name="T_giao KH 2011 ngay 10-12-2010 2" xfId="4196"/>
    <cellStyle name="T_giao KH 2011 ngay 10-12-2010_!1 1 bao cao giao KH ve HTCMT vung TNB   12-12-2011" xfId="4197"/>
    <cellStyle name="T_giao KH 2011 ngay 10-12-2010_!1 1 bao cao giao KH ve HTCMT vung TNB   12-12-2011 2" xfId="4198"/>
    <cellStyle name="T_giao KH 2011 ngay 10-12-2010_KH TPCP vung TNB (03-1-2012)" xfId="4199"/>
    <cellStyle name="T_giao KH 2011 ngay 10-12-2010_KH TPCP vung TNB (03-1-2012) 2" xfId="4200"/>
    <cellStyle name="T_Ht-PTq1-03" xfId="4201"/>
    <cellStyle name="T_Ht-PTq1-03 2" xfId="4202"/>
    <cellStyle name="T_Ht-PTq1-03_!1 1 bao cao giao KH ve HTCMT vung TNB   12-12-2011" xfId="4203"/>
    <cellStyle name="T_Ht-PTq1-03_!1 1 bao cao giao KH ve HTCMT vung TNB   12-12-2011 2" xfId="4204"/>
    <cellStyle name="T_Ht-PTq1-03_kien giang 2" xfId="4205"/>
    <cellStyle name="T_Ht-PTq1-03_kien giang 2 2" xfId="4206"/>
    <cellStyle name="T_Ke hoach KTXH  nam 2009_PKT thang 11 nam 2008" xfId="4207"/>
    <cellStyle name="T_Ke hoach KTXH  nam 2009_PKT thang 11 nam 2008 2" xfId="4208"/>
    <cellStyle name="T_Ke hoach KTXH  nam 2009_PKT thang 11 nam 2008_!1 1 bao cao giao KH ve HTCMT vung TNB   12-12-2011" xfId="4209"/>
    <cellStyle name="T_Ke hoach KTXH  nam 2009_PKT thang 11 nam 2008_!1 1 bao cao giao KH ve HTCMT vung TNB   12-12-2011 2" xfId="4210"/>
    <cellStyle name="T_Ke hoach KTXH  nam 2009_PKT thang 11 nam 2008_KH TPCP vung TNB (03-1-2012)" xfId="4211"/>
    <cellStyle name="T_Ke hoach KTXH  nam 2009_PKT thang 11 nam 2008_KH TPCP vung TNB (03-1-2012) 2" xfId="4212"/>
    <cellStyle name="T_Ket qua dau thau" xfId="4213"/>
    <cellStyle name="T_Ket qua dau thau 2" xfId="4214"/>
    <cellStyle name="T_Ket qua dau thau_!1 1 bao cao giao KH ve HTCMT vung TNB   12-12-2011" xfId="4215"/>
    <cellStyle name="T_Ket qua dau thau_!1 1 bao cao giao KH ve HTCMT vung TNB   12-12-2011 2" xfId="4216"/>
    <cellStyle name="T_Ket qua dau thau_KH TPCP vung TNB (03-1-2012)" xfId="4217"/>
    <cellStyle name="T_Ket qua dau thau_KH TPCP vung TNB (03-1-2012) 2" xfId="4218"/>
    <cellStyle name="T_Ket qua phan bo von nam 2008" xfId="4219"/>
    <cellStyle name="T_Ket qua phan bo von nam 2008 2" xfId="4220"/>
    <cellStyle name="T_Ket qua phan bo von nam 2008_!1 1 bao cao giao KH ve HTCMT vung TNB   12-12-2011" xfId="4221"/>
    <cellStyle name="T_Ket qua phan bo von nam 2008_!1 1 bao cao giao KH ve HTCMT vung TNB   12-12-2011 2" xfId="4222"/>
    <cellStyle name="T_Ket qua phan bo von nam 2008_KH TPCP vung TNB (03-1-2012)" xfId="4223"/>
    <cellStyle name="T_Ket qua phan bo von nam 2008_KH TPCP vung TNB (03-1-2012) 2" xfId="4224"/>
    <cellStyle name="T_KH 2011-2015" xfId="4225"/>
    <cellStyle name="T_KH TPCP vung TNB (03-1-2012)" xfId="4226"/>
    <cellStyle name="T_KH TPCP vung TNB (03-1-2012) 2" xfId="4227"/>
    <cellStyle name="T_KH XDCB_2008 lan 2 sua ngay 10-11" xfId="4228"/>
    <cellStyle name="T_KH XDCB_2008 lan 2 sua ngay 10-11 2" xfId="4229"/>
    <cellStyle name="T_KH XDCB_2008 lan 2 sua ngay 10-11_!1 1 bao cao giao KH ve HTCMT vung TNB   12-12-2011" xfId="4230"/>
    <cellStyle name="T_KH XDCB_2008 lan 2 sua ngay 10-11_!1 1 bao cao giao KH ve HTCMT vung TNB   12-12-2011 2" xfId="4231"/>
    <cellStyle name="T_KH XDCB_2008 lan 2 sua ngay 10-11_KH TPCP vung TNB (03-1-2012)" xfId="4232"/>
    <cellStyle name="T_KH XDCB_2008 lan 2 sua ngay 10-11_KH TPCP vung TNB (03-1-2012) 2" xfId="4233"/>
    <cellStyle name="T_kien giang 2" xfId="4234"/>
    <cellStyle name="T_kien giang 2 2" xfId="4235"/>
    <cellStyle name="T_Me_Tri_6_07" xfId="4236"/>
    <cellStyle name="T_Me_Tri_6_07 2" xfId="4237"/>
    <cellStyle name="T_Me_Tri_6_07_!1 1 bao cao giao KH ve HTCMT vung TNB   12-12-2011" xfId="4238"/>
    <cellStyle name="T_Me_Tri_6_07_!1 1 bao cao giao KH ve HTCMT vung TNB   12-12-2011 2" xfId="4239"/>
    <cellStyle name="T_Me_Tri_6_07_Bieu4HTMT" xfId="4240"/>
    <cellStyle name="T_Me_Tri_6_07_Bieu4HTMT 2" xfId="4241"/>
    <cellStyle name="T_Me_Tri_6_07_Bieu4HTMT_!1 1 bao cao giao KH ve HTCMT vung TNB   12-12-2011" xfId="4242"/>
    <cellStyle name="T_Me_Tri_6_07_Bieu4HTMT_!1 1 bao cao giao KH ve HTCMT vung TNB   12-12-2011 2" xfId="4243"/>
    <cellStyle name="T_Me_Tri_6_07_Bieu4HTMT_KH TPCP vung TNB (03-1-2012)" xfId="4244"/>
    <cellStyle name="T_Me_Tri_6_07_Bieu4HTMT_KH TPCP vung TNB (03-1-2012) 2" xfId="4245"/>
    <cellStyle name="T_Me_Tri_6_07_KH TPCP vung TNB (03-1-2012)" xfId="4246"/>
    <cellStyle name="T_Me_Tri_6_07_KH TPCP vung TNB (03-1-2012) 2" xfId="4247"/>
    <cellStyle name="T_N2 thay dat (N1-1)" xfId="4248"/>
    <cellStyle name="T_N2 thay dat (N1-1) 2" xfId="4249"/>
    <cellStyle name="T_N2 thay dat (N1-1)_!1 1 bao cao giao KH ve HTCMT vung TNB   12-12-2011" xfId="4250"/>
    <cellStyle name="T_N2 thay dat (N1-1)_!1 1 bao cao giao KH ve HTCMT vung TNB   12-12-2011 2" xfId="4251"/>
    <cellStyle name="T_N2 thay dat (N1-1)_Bieu4HTMT" xfId="4252"/>
    <cellStyle name="T_N2 thay dat (N1-1)_Bieu4HTMT 2" xfId="4253"/>
    <cellStyle name="T_N2 thay dat (N1-1)_Bieu4HTMT_!1 1 bao cao giao KH ve HTCMT vung TNB   12-12-2011" xfId="4254"/>
    <cellStyle name="T_N2 thay dat (N1-1)_Bieu4HTMT_!1 1 bao cao giao KH ve HTCMT vung TNB   12-12-2011 2" xfId="4255"/>
    <cellStyle name="T_N2 thay dat (N1-1)_Bieu4HTMT_KH TPCP vung TNB (03-1-2012)" xfId="4256"/>
    <cellStyle name="T_N2 thay dat (N1-1)_Bieu4HTMT_KH TPCP vung TNB (03-1-2012) 2" xfId="4257"/>
    <cellStyle name="T_N2 thay dat (N1-1)_KH TPCP vung TNB (03-1-2012)" xfId="4258"/>
    <cellStyle name="T_N2 thay dat (N1-1)_KH TPCP vung TNB (03-1-2012) 2" xfId="4259"/>
    <cellStyle name="T_Phuong an can doi nam 2008" xfId="4260"/>
    <cellStyle name="T_Phuong an can doi nam 2008 2" xfId="4261"/>
    <cellStyle name="T_Phuong an can doi nam 2008_!1 1 bao cao giao KH ve HTCMT vung TNB   12-12-2011" xfId="4262"/>
    <cellStyle name="T_Phuong an can doi nam 2008_!1 1 bao cao giao KH ve HTCMT vung TNB   12-12-2011 2" xfId="4263"/>
    <cellStyle name="T_Phuong an can doi nam 2008_KH TPCP vung TNB (03-1-2012)" xfId="4264"/>
    <cellStyle name="T_Phuong an can doi nam 2008_KH TPCP vung TNB (03-1-2012) 2" xfId="4265"/>
    <cellStyle name="T_Seagame(BTL)" xfId="4266"/>
    <cellStyle name="T_Seagame(BTL) 2" xfId="4267"/>
    <cellStyle name="T_So GTVT" xfId="4268"/>
    <cellStyle name="T_So GTVT 2" xfId="4269"/>
    <cellStyle name="T_So GTVT_!1 1 bao cao giao KH ve HTCMT vung TNB   12-12-2011" xfId="4270"/>
    <cellStyle name="T_So GTVT_!1 1 bao cao giao KH ve HTCMT vung TNB   12-12-2011 2" xfId="4271"/>
    <cellStyle name="T_So GTVT_KH TPCP vung TNB (03-1-2012)" xfId="4272"/>
    <cellStyle name="T_So GTVT_KH TPCP vung TNB (03-1-2012) 2" xfId="4273"/>
    <cellStyle name="T_tai co cau dau tu (tong hop)1" xfId="4274"/>
    <cellStyle name="T_TDT + duong(8-5-07)" xfId="4275"/>
    <cellStyle name="T_TDT + duong(8-5-07) 2" xfId="4276"/>
    <cellStyle name="T_TDT + duong(8-5-07)_!1 1 bao cao giao KH ve HTCMT vung TNB   12-12-2011" xfId="4277"/>
    <cellStyle name="T_TDT + duong(8-5-07)_!1 1 bao cao giao KH ve HTCMT vung TNB   12-12-2011 2" xfId="4278"/>
    <cellStyle name="T_TDT + duong(8-5-07)_Bieu4HTMT" xfId="4279"/>
    <cellStyle name="T_TDT + duong(8-5-07)_Bieu4HTMT 2" xfId="4280"/>
    <cellStyle name="T_TDT + duong(8-5-07)_Bieu4HTMT_!1 1 bao cao giao KH ve HTCMT vung TNB   12-12-2011" xfId="4281"/>
    <cellStyle name="T_TDT + duong(8-5-07)_Bieu4HTMT_!1 1 bao cao giao KH ve HTCMT vung TNB   12-12-2011 2" xfId="4282"/>
    <cellStyle name="T_TDT + duong(8-5-07)_Bieu4HTMT_KH TPCP vung TNB (03-1-2012)" xfId="4283"/>
    <cellStyle name="T_TDT + duong(8-5-07)_Bieu4HTMT_KH TPCP vung TNB (03-1-2012) 2" xfId="4284"/>
    <cellStyle name="T_TDT + duong(8-5-07)_KH TPCP vung TNB (03-1-2012)" xfId="4285"/>
    <cellStyle name="T_TDT + duong(8-5-07)_KH TPCP vung TNB (03-1-2012) 2" xfId="4286"/>
    <cellStyle name="T_tham_tra_du_toan" xfId="4287"/>
    <cellStyle name="T_tham_tra_du_toan 2" xfId="4288"/>
    <cellStyle name="T_tham_tra_du_toan_!1 1 bao cao giao KH ve HTCMT vung TNB   12-12-2011" xfId="4289"/>
    <cellStyle name="T_tham_tra_du_toan_!1 1 bao cao giao KH ve HTCMT vung TNB   12-12-2011 2" xfId="4290"/>
    <cellStyle name="T_tham_tra_du_toan_Bieu4HTMT" xfId="4291"/>
    <cellStyle name="T_tham_tra_du_toan_Bieu4HTMT 2" xfId="4292"/>
    <cellStyle name="T_tham_tra_du_toan_Bieu4HTMT_!1 1 bao cao giao KH ve HTCMT vung TNB   12-12-2011" xfId="4293"/>
    <cellStyle name="T_tham_tra_du_toan_Bieu4HTMT_!1 1 bao cao giao KH ve HTCMT vung TNB   12-12-2011 2" xfId="4294"/>
    <cellStyle name="T_tham_tra_du_toan_Bieu4HTMT_KH TPCP vung TNB (03-1-2012)" xfId="4295"/>
    <cellStyle name="T_tham_tra_du_toan_Bieu4HTMT_KH TPCP vung TNB (03-1-2012) 2" xfId="4296"/>
    <cellStyle name="T_tham_tra_du_toan_KH TPCP vung TNB (03-1-2012)" xfId="4297"/>
    <cellStyle name="T_tham_tra_du_toan_KH TPCP vung TNB (03-1-2012) 2" xfId="4298"/>
    <cellStyle name="T_Thiet bi" xfId="4299"/>
    <cellStyle name="T_Thiet bi 2" xfId="4300"/>
    <cellStyle name="T_Thiet bi_!1 1 bao cao giao KH ve HTCMT vung TNB   12-12-2011" xfId="4301"/>
    <cellStyle name="T_Thiet bi_!1 1 bao cao giao KH ve HTCMT vung TNB   12-12-2011 2" xfId="4302"/>
    <cellStyle name="T_Thiet bi_Bieu4HTMT" xfId="4303"/>
    <cellStyle name="T_Thiet bi_Bieu4HTMT 2" xfId="4304"/>
    <cellStyle name="T_Thiet bi_Bieu4HTMT_!1 1 bao cao giao KH ve HTCMT vung TNB   12-12-2011" xfId="4305"/>
    <cellStyle name="T_Thiet bi_Bieu4HTMT_!1 1 bao cao giao KH ve HTCMT vung TNB   12-12-2011 2" xfId="4306"/>
    <cellStyle name="T_Thiet bi_Bieu4HTMT_KH TPCP vung TNB (03-1-2012)" xfId="4307"/>
    <cellStyle name="T_Thiet bi_Bieu4HTMT_KH TPCP vung TNB (03-1-2012) 2" xfId="4308"/>
    <cellStyle name="T_Thiet bi_KH TPCP vung TNB (03-1-2012)" xfId="4309"/>
    <cellStyle name="T_Thiet bi_KH TPCP vung TNB (03-1-2012) 2" xfId="4310"/>
    <cellStyle name="T_TK_HT" xfId="4311"/>
    <cellStyle name="T_TK_HT 2" xfId="4312"/>
    <cellStyle name="T_Van Ban 2007" xfId="4313"/>
    <cellStyle name="T_Van Ban 2007_15_10_2013 BC nhu cau von doi ung ODA (2014-2016) ngay 15102013 Sua" xfId="4314"/>
    <cellStyle name="T_Van Ban 2007_bao cao phan bo KHDT 2011(final)" xfId="4315"/>
    <cellStyle name="T_Van Ban 2007_bao cao phan bo KHDT 2011(final)_BC nhu cau von doi ung ODA nganh NN (BKH)" xfId="4316"/>
    <cellStyle name="T_Van Ban 2007_bao cao phan bo KHDT 2011(final)_BC Tai co cau (bieu TH)" xfId="4317"/>
    <cellStyle name="T_Van Ban 2007_bao cao phan bo KHDT 2011(final)_DK 2014-2015 final" xfId="4318"/>
    <cellStyle name="T_Van Ban 2007_bao cao phan bo KHDT 2011(final)_DK 2014-2015 new" xfId="4319"/>
    <cellStyle name="T_Van Ban 2007_bao cao phan bo KHDT 2011(final)_DK KH CBDT 2014 11-11-2013" xfId="4320"/>
    <cellStyle name="T_Van Ban 2007_bao cao phan bo KHDT 2011(final)_DK KH CBDT 2014 11-11-2013(1)" xfId="4321"/>
    <cellStyle name="T_Van Ban 2007_bao cao phan bo KHDT 2011(final)_KH 2011-2015" xfId="4322"/>
    <cellStyle name="T_Van Ban 2007_bao cao phan bo KHDT 2011(final)_tai co cau dau tu (tong hop)1" xfId="4323"/>
    <cellStyle name="T_Van Ban 2007_BC nhu cau von doi ung ODA nganh NN (BKH)" xfId="4324"/>
    <cellStyle name="T_Van Ban 2007_BC nhu cau von doi ung ODA nganh NN (BKH)_05-12  KH trung han 2016-2020 - Liem Thinh edited" xfId="4325"/>
    <cellStyle name="T_Van Ban 2007_BC nhu cau von doi ung ODA nganh NN (BKH)_Copy of 05-12  KH trung han 2016-2020 - Liem Thinh edited (1)" xfId="4326"/>
    <cellStyle name="T_Van Ban 2007_BC Tai co cau (bieu TH)" xfId="4327"/>
    <cellStyle name="T_Van Ban 2007_BC Tai co cau (bieu TH)_05-12  KH trung han 2016-2020 - Liem Thinh edited" xfId="4328"/>
    <cellStyle name="T_Van Ban 2007_BC Tai co cau (bieu TH)_Copy of 05-12  KH trung han 2016-2020 - Liem Thinh edited (1)" xfId="4329"/>
    <cellStyle name="T_Van Ban 2007_DK 2014-2015 final" xfId="4330"/>
    <cellStyle name="T_Van Ban 2007_DK 2014-2015 final_05-12  KH trung han 2016-2020 - Liem Thinh edited" xfId="4331"/>
    <cellStyle name="T_Van Ban 2007_DK 2014-2015 final_Copy of 05-12  KH trung han 2016-2020 - Liem Thinh edited (1)" xfId="4332"/>
    <cellStyle name="T_Van Ban 2007_DK 2014-2015 new" xfId="4333"/>
    <cellStyle name="T_Van Ban 2007_DK 2014-2015 new_05-12  KH trung han 2016-2020 - Liem Thinh edited" xfId="4334"/>
    <cellStyle name="T_Van Ban 2007_DK 2014-2015 new_Copy of 05-12  KH trung han 2016-2020 - Liem Thinh edited (1)" xfId="4335"/>
    <cellStyle name="T_Van Ban 2007_DK KH CBDT 2014 11-11-2013" xfId="4336"/>
    <cellStyle name="T_Van Ban 2007_DK KH CBDT 2014 11-11-2013(1)" xfId="4337"/>
    <cellStyle name="T_Van Ban 2007_DK KH CBDT 2014 11-11-2013(1)_05-12  KH trung han 2016-2020 - Liem Thinh edited" xfId="4338"/>
    <cellStyle name="T_Van Ban 2007_DK KH CBDT 2014 11-11-2013(1)_Copy of 05-12  KH trung han 2016-2020 - Liem Thinh edited (1)" xfId="4339"/>
    <cellStyle name="T_Van Ban 2007_DK KH CBDT 2014 11-11-2013_05-12  KH trung han 2016-2020 - Liem Thinh edited" xfId="4340"/>
    <cellStyle name="T_Van Ban 2007_DK KH CBDT 2014 11-11-2013_Copy of 05-12  KH trung han 2016-2020 - Liem Thinh edited (1)" xfId="4341"/>
    <cellStyle name="T_Van Ban 2008" xfId="4342"/>
    <cellStyle name="T_Van Ban 2008_15_10_2013 BC nhu cau von doi ung ODA (2014-2016) ngay 15102013 Sua" xfId="4343"/>
    <cellStyle name="T_Van Ban 2008_bao cao phan bo KHDT 2011(final)" xfId="4344"/>
    <cellStyle name="T_Van Ban 2008_bao cao phan bo KHDT 2011(final)_BC nhu cau von doi ung ODA nganh NN (BKH)" xfId="4345"/>
    <cellStyle name="T_Van Ban 2008_bao cao phan bo KHDT 2011(final)_BC Tai co cau (bieu TH)" xfId="4346"/>
    <cellStyle name="T_Van Ban 2008_bao cao phan bo KHDT 2011(final)_DK 2014-2015 final" xfId="4347"/>
    <cellStyle name="T_Van Ban 2008_bao cao phan bo KHDT 2011(final)_DK 2014-2015 new" xfId="4348"/>
    <cellStyle name="T_Van Ban 2008_bao cao phan bo KHDT 2011(final)_DK KH CBDT 2014 11-11-2013" xfId="4349"/>
    <cellStyle name="T_Van Ban 2008_bao cao phan bo KHDT 2011(final)_DK KH CBDT 2014 11-11-2013(1)" xfId="4350"/>
    <cellStyle name="T_Van Ban 2008_bao cao phan bo KHDT 2011(final)_KH 2011-2015" xfId="4351"/>
    <cellStyle name="T_Van Ban 2008_bao cao phan bo KHDT 2011(final)_tai co cau dau tu (tong hop)1" xfId="4352"/>
    <cellStyle name="T_Van Ban 2008_BC nhu cau von doi ung ODA nganh NN (BKH)" xfId="4353"/>
    <cellStyle name="T_Van Ban 2008_BC nhu cau von doi ung ODA nganh NN (BKH)_05-12  KH trung han 2016-2020 - Liem Thinh edited" xfId="4354"/>
    <cellStyle name="T_Van Ban 2008_BC nhu cau von doi ung ODA nganh NN (BKH)_Copy of 05-12  KH trung han 2016-2020 - Liem Thinh edited (1)" xfId="4355"/>
    <cellStyle name="T_Van Ban 2008_BC Tai co cau (bieu TH)" xfId="4356"/>
    <cellStyle name="T_Van Ban 2008_BC Tai co cau (bieu TH)_05-12  KH trung han 2016-2020 - Liem Thinh edited" xfId="4357"/>
    <cellStyle name="T_Van Ban 2008_BC Tai co cau (bieu TH)_Copy of 05-12  KH trung han 2016-2020 - Liem Thinh edited (1)" xfId="4358"/>
    <cellStyle name="T_Van Ban 2008_DK 2014-2015 final" xfId="4359"/>
    <cellStyle name="T_Van Ban 2008_DK 2014-2015 final_05-12  KH trung han 2016-2020 - Liem Thinh edited" xfId="4360"/>
    <cellStyle name="T_Van Ban 2008_DK 2014-2015 final_Copy of 05-12  KH trung han 2016-2020 - Liem Thinh edited (1)" xfId="4361"/>
    <cellStyle name="T_Van Ban 2008_DK 2014-2015 new" xfId="4362"/>
    <cellStyle name="T_Van Ban 2008_DK 2014-2015 new_05-12  KH trung han 2016-2020 - Liem Thinh edited" xfId="4363"/>
    <cellStyle name="T_Van Ban 2008_DK 2014-2015 new_Copy of 05-12  KH trung han 2016-2020 - Liem Thinh edited (1)" xfId="4364"/>
    <cellStyle name="T_Van Ban 2008_DK KH CBDT 2014 11-11-2013" xfId="4365"/>
    <cellStyle name="T_Van Ban 2008_DK KH CBDT 2014 11-11-2013(1)" xfId="4366"/>
    <cellStyle name="T_Van Ban 2008_DK KH CBDT 2014 11-11-2013(1)_05-12  KH trung han 2016-2020 - Liem Thinh edited" xfId="4367"/>
    <cellStyle name="T_Van Ban 2008_DK KH CBDT 2014 11-11-2013(1)_Copy of 05-12  KH trung han 2016-2020 - Liem Thinh edited (1)" xfId="4368"/>
    <cellStyle name="T_Van Ban 2008_DK KH CBDT 2014 11-11-2013_05-12  KH trung han 2016-2020 - Liem Thinh edited" xfId="4369"/>
    <cellStyle name="T_Van Ban 2008_DK KH CBDT 2014 11-11-2013_Copy of 05-12  KH trung han 2016-2020 - Liem Thinh edited (1)" xfId="4370"/>
    <cellStyle name="T_XDCB thang 12.2010" xfId="4371"/>
    <cellStyle name="T_XDCB thang 12.2010 2" xfId="4372"/>
    <cellStyle name="T_XDCB thang 12.2010_!1 1 bao cao giao KH ve HTCMT vung TNB   12-12-2011" xfId="4373"/>
    <cellStyle name="T_XDCB thang 12.2010_!1 1 bao cao giao KH ve HTCMT vung TNB   12-12-2011 2" xfId="4374"/>
    <cellStyle name="T_XDCB thang 12.2010_KH TPCP vung TNB (03-1-2012)" xfId="4375"/>
    <cellStyle name="T_XDCB thang 12.2010_KH TPCP vung TNB (03-1-2012) 2" xfId="4376"/>
    <cellStyle name="T_ÿÿÿÿÿ" xfId="4377"/>
    <cellStyle name="T_ÿÿÿÿÿ 2" xfId="4378"/>
    <cellStyle name="T_ÿÿÿÿÿ_!1 1 bao cao giao KH ve HTCMT vung TNB   12-12-2011" xfId="4379"/>
    <cellStyle name="T_ÿÿÿÿÿ_!1 1 bao cao giao KH ve HTCMT vung TNB   12-12-2011 2" xfId="4380"/>
    <cellStyle name="T_ÿÿÿÿÿ_Bieu mau cong trinh khoi cong moi 3-4" xfId="4381"/>
    <cellStyle name="T_ÿÿÿÿÿ_Bieu mau cong trinh khoi cong moi 3-4 2" xfId="4382"/>
    <cellStyle name="T_ÿÿÿÿÿ_Bieu mau cong trinh khoi cong moi 3-4_!1 1 bao cao giao KH ve HTCMT vung TNB   12-12-2011" xfId="4383"/>
    <cellStyle name="T_ÿÿÿÿÿ_Bieu mau cong trinh khoi cong moi 3-4_!1 1 bao cao giao KH ve HTCMT vung TNB   12-12-2011 2" xfId="4384"/>
    <cellStyle name="T_ÿÿÿÿÿ_Bieu mau cong trinh khoi cong moi 3-4_KH TPCP vung TNB (03-1-2012)" xfId="4385"/>
    <cellStyle name="T_ÿÿÿÿÿ_Bieu mau cong trinh khoi cong moi 3-4_KH TPCP vung TNB (03-1-2012) 2" xfId="4386"/>
    <cellStyle name="T_ÿÿÿÿÿ_Bieu3ODA" xfId="4387"/>
    <cellStyle name="T_ÿÿÿÿÿ_Bieu3ODA 2" xfId="4388"/>
    <cellStyle name="T_ÿÿÿÿÿ_Bieu3ODA_!1 1 bao cao giao KH ve HTCMT vung TNB   12-12-2011" xfId="4389"/>
    <cellStyle name="T_ÿÿÿÿÿ_Bieu3ODA_!1 1 bao cao giao KH ve HTCMT vung TNB   12-12-2011 2" xfId="4390"/>
    <cellStyle name="T_ÿÿÿÿÿ_Bieu3ODA_KH TPCP vung TNB (03-1-2012)" xfId="4391"/>
    <cellStyle name="T_ÿÿÿÿÿ_Bieu3ODA_KH TPCP vung TNB (03-1-2012) 2" xfId="4392"/>
    <cellStyle name="T_ÿÿÿÿÿ_Bieu4HTMT" xfId="4393"/>
    <cellStyle name="T_ÿÿÿÿÿ_Bieu4HTMT 2" xfId="4394"/>
    <cellStyle name="T_ÿÿÿÿÿ_Bieu4HTMT_!1 1 bao cao giao KH ve HTCMT vung TNB   12-12-2011" xfId="4395"/>
    <cellStyle name="T_ÿÿÿÿÿ_Bieu4HTMT_!1 1 bao cao giao KH ve HTCMT vung TNB   12-12-2011 2" xfId="4396"/>
    <cellStyle name="T_ÿÿÿÿÿ_Bieu4HTMT_KH TPCP vung TNB (03-1-2012)" xfId="4397"/>
    <cellStyle name="T_ÿÿÿÿÿ_Bieu4HTMT_KH TPCP vung TNB (03-1-2012) 2" xfId="4398"/>
    <cellStyle name="T_ÿÿÿÿÿ_KH TPCP vung TNB (03-1-2012)" xfId="4399"/>
    <cellStyle name="T_ÿÿÿÿÿ_KH TPCP vung TNB (03-1-2012) 2" xfId="4400"/>
    <cellStyle name="T_ÿÿÿÿÿ_kien giang 2" xfId="4401"/>
    <cellStyle name="T_ÿÿÿÿÿ_kien giang 2 2" xfId="4402"/>
    <cellStyle name="Text Indent A" xfId="4403"/>
    <cellStyle name="Text Indent B" xfId="4404"/>
    <cellStyle name="Text Indent B 10" xfId="4405"/>
    <cellStyle name="Text Indent B 11" xfId="4406"/>
    <cellStyle name="Text Indent B 12" xfId="4407"/>
    <cellStyle name="Text Indent B 13" xfId="4408"/>
    <cellStyle name="Text Indent B 14" xfId="4409"/>
    <cellStyle name="Text Indent B 15" xfId="4410"/>
    <cellStyle name="Text Indent B 16" xfId="4411"/>
    <cellStyle name="Text Indent B 2" xfId="4412"/>
    <cellStyle name="Text Indent B 3" xfId="4413"/>
    <cellStyle name="Text Indent B 4" xfId="4414"/>
    <cellStyle name="Text Indent B 5" xfId="4415"/>
    <cellStyle name="Text Indent B 6" xfId="4416"/>
    <cellStyle name="Text Indent B 7" xfId="4417"/>
    <cellStyle name="Text Indent B 8" xfId="4418"/>
    <cellStyle name="Text Indent B 9" xfId="4419"/>
    <cellStyle name="Text Indent C" xfId="4420"/>
    <cellStyle name="Text Indent C 10" xfId="4421"/>
    <cellStyle name="Text Indent C 11" xfId="4422"/>
    <cellStyle name="Text Indent C 12" xfId="4423"/>
    <cellStyle name="Text Indent C 13" xfId="4424"/>
    <cellStyle name="Text Indent C 14" xfId="4425"/>
    <cellStyle name="Text Indent C 15" xfId="4426"/>
    <cellStyle name="Text Indent C 16" xfId="4427"/>
    <cellStyle name="Text Indent C 2" xfId="4428"/>
    <cellStyle name="Text Indent C 3" xfId="4429"/>
    <cellStyle name="Text Indent C 4" xfId="4430"/>
    <cellStyle name="Text Indent C 5" xfId="4431"/>
    <cellStyle name="Text Indent C 6" xfId="4432"/>
    <cellStyle name="Text Indent C 7" xfId="4433"/>
    <cellStyle name="Text Indent C 8" xfId="4434"/>
    <cellStyle name="Text Indent C 9" xfId="4435"/>
    <cellStyle name="th" xfId="114"/>
    <cellStyle name="th 2" xfId="4436"/>
    <cellStyle name="þ_x005f_x001d_ð¤_x005f_x000c_¯þ_x005f_x0014__x005f_x000d_¨þU_x005f_x0001_À_x005f_x0004_ _x005f_x0015__x005f_x000f__x005f_x0001__x005f_x0001_" xfId="4437"/>
    <cellStyle name="þ_x005f_x001d_ð·_x005f_x000c_æþ'_x005f_x000d_ßþU_x005f_x0001_Ø_x005f_x0005_ü_x005f_x0014__x005f_x0007__x005f_x0001__x005f_x0001_" xfId="4438"/>
    <cellStyle name="þ_x005f_x001d_ðÇ%Uý—&amp;Hý9_x005f_x0008_Ÿ s_x005f_x000a__x005f_x0007__x005f_x0001__x005f_x0001_" xfId="4439"/>
    <cellStyle name="þ_x005f_x001d_ðK_x005f_x000c_Fý_x005f_x001b__x005f_x000d_9ýU_x005f_x0001_Ð_x005f_x0008_¦)_x005f_x0007__x005f_x0001__x005f_x0001_" xfId="4440"/>
    <cellStyle name="þ_x005f_x005f_x005f_x001d_ð¤_x005f_x005f_x005f_x000c_¯þ_x005f_x005f_x005f_x0014__x005f_x005f_x005f_x000d_¨þU_x005f_x005f_x005f_x0001_À_x005f_x005f_x005f_x0004_ _x005f_x005f_x005f_x0015__x005f_x005f_x005f_x000f__x005f_x005f_x005f_x0001__x005f_x005f_x005f_x0001_" xfId="4441"/>
    <cellStyle name="þ_x005f_x005f_x005f_x001d_ð·_x005f_x005f_x005f_x000c_æþ'_x005f_x005f_x005f_x000d_ßþU_x005f_x005f_x005f_x0001_Ø_x005f_x005f_x005f_x0005_ü_x005f_x005f_x005f_x0014__x005f_x005f_x005f_x0007__x005f_x005f_x005f_x0001__x005f_x005f_x005f_x0001_" xfId="4442"/>
    <cellStyle name="þ_x005f_x005f_x005f_x001d_ðÇ%Uý—&amp;Hý9_x005f_x005f_x005f_x0008_Ÿ s_x005f_x005f_x005f_x000a__x005f_x005f_x005f_x0007__x005f_x005f_x005f_x0001__x005f_x005f_x005f_x0001_" xfId="4443"/>
    <cellStyle name="þ_x005f_x005f_x005f_x001d_ðK_x005f_x005f_x005f_x000c_Fý_x005f_x005f_x005f_x001b__x005f_x005f_x005f_x000d_9ýU_x005f_x005f_x005f_x0001_Ð_x005f_x005f_x005f_x0008_¦)_x005f_x005f_x005f_x0007__x005f_x005f_x005f_x0001__x005f_x005f_x005f_x0001_" xfId="4444"/>
    <cellStyle name="than" xfId="4445"/>
    <cellStyle name="Thanh" xfId="4446"/>
    <cellStyle name="þ_x001d_ð¤_x000c_¯þ_x0014__x000a_¨þU_x0001_À_x0004_ _x0015__x000f__x0001__x0001_" xfId="4447"/>
    <cellStyle name="þ_x001d_ð¤_x000c_¯þ_x0014__x000d_¨þU_x0001_À_x0004_ _x0015__x000f__x0001__x0001_" xfId="4448"/>
    <cellStyle name="þ_x001d_ð·_x000c_æþ'_x000a_ßþU_x0001_Ø_x0005_ü_x0014__x0007__x0001__x0001_" xfId="4449"/>
    <cellStyle name="þ_x001d_ð·_x000c_æþ'_x000d_ßþU_x0001_Ø_x0005_ü_x0014__x0007__x0001__x0001_" xfId="115"/>
    <cellStyle name="þ_x001d_ðÇ%Uý—&amp;Hý9_x0008_Ÿ s_x000a__x0007__x0001__x0001_" xfId="116"/>
    <cellStyle name="þ_x001d_ðÇ%Uý—&amp;Hý9_x0008_Ÿ_x0009_s_x000a__x0007__x0001__x0001_" xfId="4450"/>
    <cellStyle name="þ_x001d_ðK_x000c_Fý_x001b__x000a_9ýU_x0001_Ð_x0008_¦)_x0007__x0001__x0001_" xfId="4451"/>
    <cellStyle name="þ_x001d_ðK_x000c_Fý_x001b__x000d_9ýU_x0001_Ð_x0008_¦)_x0007__x0001__x0001_" xfId="4452"/>
    <cellStyle name="thuong-10" xfId="4453"/>
    <cellStyle name="thuong-11" xfId="4454"/>
    <cellStyle name="thuong-11 2" xfId="4455"/>
    <cellStyle name="Thuyet minh" xfId="4456"/>
    <cellStyle name="Tickmark" xfId="4457"/>
    <cellStyle name="Tien1" xfId="4458"/>
    <cellStyle name="Tieu_de_2" xfId="4459"/>
    <cellStyle name="Times New Roman" xfId="4460"/>
    <cellStyle name="tit1" xfId="4461"/>
    <cellStyle name="tit2" xfId="4462"/>
    <cellStyle name="tit2 2" xfId="4463"/>
    <cellStyle name="tit3" xfId="4464"/>
    <cellStyle name="tit4" xfId="4465"/>
    <cellStyle name="Title 2" xfId="4466"/>
    <cellStyle name="Tong so" xfId="4467"/>
    <cellStyle name="tong so 1" xfId="4468"/>
    <cellStyle name="Tong so_Bieu KHPTLN 2016-2020" xfId="4469"/>
    <cellStyle name="Tongcong" xfId="4470"/>
    <cellStyle name="Total 2" xfId="4471"/>
    <cellStyle name="trang" xfId="4472"/>
    <cellStyle name="tt1" xfId="4473"/>
    <cellStyle name="Tusental (0)_pldt" xfId="4474"/>
    <cellStyle name="Tusental_pldt" xfId="4475"/>
    <cellStyle name="ux_3_¼­¿ï-¾È»ê" xfId="4476"/>
    <cellStyle name="Valuta (0)_CALPREZZ" xfId="117"/>
    <cellStyle name="Valuta_ PESO ELETTR." xfId="118"/>
    <cellStyle name="VANG1" xfId="4477"/>
    <cellStyle name="VANG1 2" xfId="4478"/>
    <cellStyle name="viet" xfId="119"/>
    <cellStyle name="viet2" xfId="120"/>
    <cellStyle name="viet2 2" xfId="4479"/>
    <cellStyle name="VLB-GTKÕ" xfId="4480"/>
    <cellStyle name="VN new romanNormal" xfId="4481"/>
    <cellStyle name="VN new romanNormal 2" xfId="4482"/>
    <cellStyle name="VN new romanNormal 2 2" xfId="4483"/>
    <cellStyle name="VN new romanNormal 3" xfId="4484"/>
    <cellStyle name="VN new romanNormal 3 2" xfId="4485"/>
    <cellStyle name="VN new romanNormal_05-12  KH trung han 2016-2020 - Liem Thinh edited" xfId="4486"/>
    <cellStyle name="Vn Time 13" xfId="4487"/>
    <cellStyle name="Vn Time 14" xfId="4488"/>
    <cellStyle name="Vn Time 14 2" xfId="4489"/>
    <cellStyle name="Vn Time 14 3" xfId="4490"/>
    <cellStyle name="VN time new roman" xfId="4491"/>
    <cellStyle name="VN time new roman 2" xfId="4492"/>
    <cellStyle name="VN time new roman 2 2" xfId="4493"/>
    <cellStyle name="VN time new roman 3" xfId="4494"/>
    <cellStyle name="VN time new roman 3 2" xfId="4495"/>
    <cellStyle name="VN time new roman_05-12  KH trung han 2016-2020 - Liem Thinh edited" xfId="4496"/>
    <cellStyle name="vn_time" xfId="4497"/>
    <cellStyle name="vnbo" xfId="4498"/>
    <cellStyle name="vnbo 2" xfId="4499"/>
    <cellStyle name="vnbo 3" xfId="4500"/>
    <cellStyle name="vnhead1" xfId="4501"/>
    <cellStyle name="vnhead1 2" xfId="4502"/>
    <cellStyle name="vnhead2" xfId="4503"/>
    <cellStyle name="vnhead2 2" xfId="4504"/>
    <cellStyle name="vnhead2 3" xfId="4505"/>
    <cellStyle name="vnhead3" xfId="4506"/>
    <cellStyle name="vnhead3 2" xfId="4507"/>
    <cellStyle name="vnhead3 3" xfId="4508"/>
    <cellStyle name="vnhead4" xfId="4509"/>
    <cellStyle name="vntxt1" xfId="4510"/>
    <cellStyle name="vntxt1 10" xfId="4511"/>
    <cellStyle name="vntxt1 11" xfId="4512"/>
    <cellStyle name="vntxt1 12" xfId="4513"/>
    <cellStyle name="vntxt1 13" xfId="4514"/>
    <cellStyle name="vntxt1 14" xfId="4515"/>
    <cellStyle name="vntxt1 15" xfId="4516"/>
    <cellStyle name="vntxt1 16" xfId="4517"/>
    <cellStyle name="vntxt1 2" xfId="4518"/>
    <cellStyle name="vntxt1 3" xfId="4519"/>
    <cellStyle name="vntxt1 4" xfId="4520"/>
    <cellStyle name="vntxt1 5" xfId="4521"/>
    <cellStyle name="vntxt1 6" xfId="4522"/>
    <cellStyle name="vntxt1 7" xfId="4523"/>
    <cellStyle name="vntxt1 8" xfId="4524"/>
    <cellStyle name="vntxt1 9" xfId="4525"/>
    <cellStyle name="vntxt1_05-12  KH trung han 2016-2020 - Liem Thinh edited" xfId="4526"/>
    <cellStyle name="vntxt2" xfId="4527"/>
    <cellStyle name="W?hrung [0]_35ERI8T2gbIEMixb4v26icuOo" xfId="4528"/>
    <cellStyle name="W?hrung_35ERI8T2gbIEMixb4v26icuOo" xfId="4529"/>
    <cellStyle name="Währung [0]_68574_Materialbedarfsliste" xfId="4530"/>
    <cellStyle name="Währung_68574_Materialbedarfsliste" xfId="4531"/>
    <cellStyle name="Walutowy [0]_Invoices2001Slovakia" xfId="4532"/>
    <cellStyle name="Walutowy_Invoices2001Slovakia" xfId="4533"/>
    <cellStyle name="Warning Text 2" xfId="4534"/>
    <cellStyle name="wrap" xfId="4535"/>
    <cellStyle name="Wไhrung [0]_35ERI8T2gbIEMixb4v26icuOo" xfId="4536"/>
    <cellStyle name="Wไhrung_35ERI8T2gbIEMixb4v26icuOo" xfId="4537"/>
    <cellStyle name="xan1" xfId="4538"/>
    <cellStyle name="xuan" xfId="121"/>
    <cellStyle name="y" xfId="4539"/>
    <cellStyle name="y 2" xfId="4540"/>
    <cellStyle name="Ý kh¸c_B¶ng 1 (2)" xfId="4541"/>
    <cellStyle name="เครื่องหมายสกุลเงิน [0]_FTC_OFFER" xfId="4542"/>
    <cellStyle name="เครื่องหมายสกุลเงิน_FTC_OFFER" xfId="4543"/>
    <cellStyle name="ปกติ_FTC_OFFER" xfId="4544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††††† " xfId="4545"/>
    <cellStyle name="뷭?_BOOKSHIP" xfId="129"/>
    <cellStyle name="안건회계법인" xfId="130"/>
    <cellStyle name="콤맀_Sheet1_총괄표 (수출입) (2)" xfId="4546"/>
    <cellStyle name="콤마 [ - 유형1" xfId="4547"/>
    <cellStyle name="콤마 [ - 유형2" xfId="4548"/>
    <cellStyle name="콤마 [ - 유형3" xfId="4549"/>
    <cellStyle name="콤마 [ - 유형4" xfId="4550"/>
    <cellStyle name="콤마 [ - 유형5" xfId="4551"/>
    <cellStyle name="콤마 [ - 유형6" xfId="4552"/>
    <cellStyle name="콤마 [ - 유형7" xfId="4553"/>
    <cellStyle name="콤마 [ - 유형8" xfId="4554"/>
    <cellStyle name="콤마 [0]_ 비목별 월별기술 " xfId="131"/>
    <cellStyle name="콤마_ 비목별 월별기술 " xfId="132"/>
    <cellStyle name="통화 [0]_††††† " xfId="4555"/>
    <cellStyle name="통화_††††† " xfId="4556"/>
    <cellStyle name="표섀_변경(최종)" xfId="4557"/>
    <cellStyle name="표준_ 97년 경영분석(안)" xfId="4558"/>
    <cellStyle name="표줠_Sheet1_1_총괄표 (수출입) (2)" xfId="4559"/>
    <cellStyle name="一般_00Q3902REV.1" xfId="133"/>
    <cellStyle name="千分位[0]_00Q3902REV.1" xfId="134"/>
    <cellStyle name="千分位_00Q3902REV.1" xfId="135"/>
    <cellStyle name="桁区切り [0.00]_BE-BQ" xfId="4560"/>
    <cellStyle name="桁区切り_BE-BQ" xfId="4561"/>
    <cellStyle name="標準_(A1)BOQ " xfId="4562"/>
    <cellStyle name="貨幣 [0]_00Q3902REV.1" xfId="136"/>
    <cellStyle name="貨幣[0]_BRE" xfId="137"/>
    <cellStyle name="貨幣_00Q3902REV.1" xfId="138"/>
    <cellStyle name="通貨 [0.00]_BE-BQ" xfId="4563"/>
    <cellStyle name="通貨_BE-BQ" xfId="456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ANH%20SON\KE%20HOACH%202016\TRUC%20GUI\ke%20hoa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\MGT-DRT\MGT-IMPR\MGT-SC@\BA039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 refreshError="1"/>
      <sheetData sheetId="1238" refreshError="1"/>
      <sheetData sheetId="12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A"/>
      <sheetName val="2010"/>
      <sheetName val="2011"/>
      <sheetName val="2012"/>
      <sheetName val="Tóm tắt"/>
      <sheetName val="Bieu 9 Chitiet no XDCB NSTW"/>
      <sheetName val="Bieu 10 Chi tiet no XDCB TPCP"/>
      <sheetName val="2013"/>
      <sheetName val="2014"/>
      <sheetName val="2015"/>
      <sheetName val="TH VON 11-15"/>
      <sheetName val="TH11-14"/>
      <sheetName val="Bieu 8 TH No XDCB"/>
      <sheetName val="Bieu 5 HTMT"/>
      <sheetName val="Bieu 5a"/>
      <sheetName val="Bieu 5c"/>
      <sheetName val="Biểu 5d"/>
      <sheetName val="Bieu 20 TPCQDP"/>
      <sheetName val="ung 2015"/>
      <sheetName val="LOCDA"/>
      <sheetName val="Xo so"/>
      <sheetName val="SL 2015"/>
      <sheetName val="BM 22 - DA chua bo tri von"/>
      <sheetName val="BM 21 - vốn huyện"/>
      <sheetName val="bieu 6"/>
      <sheetName val="phuc vu bieu 6"/>
      <sheetName val="thong ke"/>
      <sheetName val="thong ke nguon"/>
      <sheetName val="NSĐP"/>
      <sheetName val="thong ke loi"/>
      <sheetName val="BANCO (2)"/>
      <sheetName val="MT DPi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N7" t="str">
            <v>Nhu cầu vốn trung hạn 2016-2020 ( sau khi rà soát)</v>
          </cell>
          <cell r="O7" t="str">
            <v>Nhu cầu kế hoạch 2016</v>
          </cell>
          <cell r="P7" t="str">
            <v>Tình trạng</v>
          </cell>
          <cell r="V7" t="str">
            <v>Tình trạng trung hạn</v>
          </cell>
        </row>
        <row r="9">
          <cell r="N9">
            <v>12</v>
          </cell>
          <cell r="O9">
            <v>12</v>
          </cell>
          <cell r="P9">
            <v>13</v>
          </cell>
          <cell r="V9">
            <v>13</v>
          </cell>
        </row>
        <row r="10">
          <cell r="N10">
            <v>5906083</v>
          </cell>
          <cell r="O10">
            <v>1755778.5</v>
          </cell>
        </row>
        <row r="11">
          <cell r="N11">
            <v>2406083</v>
          </cell>
          <cell r="O11">
            <v>1035103</v>
          </cell>
        </row>
        <row r="12">
          <cell r="N12">
            <v>52938</v>
          </cell>
          <cell r="O12">
            <v>52656</v>
          </cell>
          <cell r="P12">
            <v>0</v>
          </cell>
          <cell r="V12">
            <v>0</v>
          </cell>
        </row>
        <row r="13">
          <cell r="N13">
            <v>1020</v>
          </cell>
          <cell r="O13">
            <v>1020</v>
          </cell>
          <cell r="P13" t="str">
            <v>Trả nợ</v>
          </cell>
          <cell r="V13" t="str">
            <v>Trả nợ</v>
          </cell>
        </row>
        <row r="14">
          <cell r="N14">
            <v>1791</v>
          </cell>
          <cell r="O14">
            <v>1791</v>
          </cell>
          <cell r="P14" t="str">
            <v>Trả nợ</v>
          </cell>
          <cell r="V14" t="str">
            <v>Trả nợ</v>
          </cell>
        </row>
        <row r="15">
          <cell r="N15">
            <v>1754</v>
          </cell>
          <cell r="O15">
            <v>1754</v>
          </cell>
          <cell r="P15" t="str">
            <v>Trả nợ</v>
          </cell>
          <cell r="V15" t="str">
            <v>Trả nợ</v>
          </cell>
        </row>
        <row r="16">
          <cell r="N16">
            <v>2555</v>
          </cell>
          <cell r="O16">
            <v>2555</v>
          </cell>
          <cell r="P16" t="str">
            <v>Trả nợ</v>
          </cell>
          <cell r="V16" t="str">
            <v>Trả nợ</v>
          </cell>
        </row>
        <row r="17">
          <cell r="N17">
            <v>25270</v>
          </cell>
          <cell r="O17">
            <v>25270</v>
          </cell>
          <cell r="P17" t="str">
            <v>Trả nợ</v>
          </cell>
          <cell r="V17" t="str">
            <v>Trả nợ</v>
          </cell>
        </row>
        <row r="18">
          <cell r="N18">
            <v>545</v>
          </cell>
          <cell r="O18">
            <v>545</v>
          </cell>
          <cell r="P18" t="str">
            <v>Trả nợ</v>
          </cell>
          <cell r="V18" t="str">
            <v>Trả nợ</v>
          </cell>
        </row>
        <row r="19">
          <cell r="N19">
            <v>4668</v>
          </cell>
          <cell r="O19">
            <v>4668</v>
          </cell>
          <cell r="P19" t="str">
            <v>Trả nợ</v>
          </cell>
          <cell r="V19" t="str">
            <v>Trả nợ</v>
          </cell>
        </row>
        <row r="20">
          <cell r="N20">
            <v>2596</v>
          </cell>
          <cell r="O20">
            <v>2596</v>
          </cell>
          <cell r="P20" t="str">
            <v>Trả nợ</v>
          </cell>
          <cell r="V20" t="str">
            <v>Trả nợ</v>
          </cell>
        </row>
        <row r="21">
          <cell r="N21">
            <v>1447</v>
          </cell>
          <cell r="O21">
            <v>1447</v>
          </cell>
          <cell r="P21" t="str">
            <v>Trả nợ</v>
          </cell>
          <cell r="V21" t="str">
            <v>Trả nợ</v>
          </cell>
        </row>
        <row r="22">
          <cell r="N22">
            <v>345</v>
          </cell>
          <cell r="O22">
            <v>345</v>
          </cell>
          <cell r="P22" t="str">
            <v>Trả nợ</v>
          </cell>
          <cell r="V22" t="str">
            <v>Trả nợ</v>
          </cell>
        </row>
        <row r="23">
          <cell r="N23">
            <v>0</v>
          </cell>
          <cell r="O23">
            <v>0</v>
          </cell>
          <cell r="P23" t="str">
            <v>Trả nợ</v>
          </cell>
          <cell r="V23" t="str">
            <v>Trả nợ</v>
          </cell>
        </row>
        <row r="24">
          <cell r="N24">
            <v>68</v>
          </cell>
          <cell r="O24">
            <v>68</v>
          </cell>
          <cell r="P24" t="str">
            <v>Trả nợ</v>
          </cell>
          <cell r="V24" t="str">
            <v>Trả nợ</v>
          </cell>
        </row>
        <row r="25">
          <cell r="N25">
            <v>133</v>
          </cell>
          <cell r="O25">
            <v>133</v>
          </cell>
          <cell r="P25" t="str">
            <v>Trả nợ</v>
          </cell>
          <cell r="V25" t="str">
            <v>Trả nợ</v>
          </cell>
        </row>
        <row r="26">
          <cell r="N26">
            <v>174</v>
          </cell>
          <cell r="O26">
            <v>174</v>
          </cell>
          <cell r="P26" t="str">
            <v>Trả nợ</v>
          </cell>
          <cell r="V26" t="str">
            <v>Trả nợ</v>
          </cell>
        </row>
        <row r="27">
          <cell r="N27">
            <v>2550</v>
          </cell>
          <cell r="O27">
            <v>2550</v>
          </cell>
          <cell r="P27" t="str">
            <v>Trả nợ</v>
          </cell>
          <cell r="V27" t="str">
            <v>Trả nợ</v>
          </cell>
        </row>
        <row r="28">
          <cell r="N28">
            <v>5490</v>
          </cell>
          <cell r="O28">
            <v>5490</v>
          </cell>
          <cell r="P28" t="str">
            <v>Trả nợ</v>
          </cell>
          <cell r="V28" t="str">
            <v>Trả nợ</v>
          </cell>
        </row>
        <row r="29">
          <cell r="N29">
            <v>984</v>
          </cell>
          <cell r="O29">
            <v>900</v>
          </cell>
          <cell r="P29" t="str">
            <v>Trả nợ</v>
          </cell>
          <cell r="V29" t="str">
            <v>Trả nợ</v>
          </cell>
        </row>
        <row r="30">
          <cell r="N30">
            <v>1548</v>
          </cell>
          <cell r="O30">
            <v>1350</v>
          </cell>
          <cell r="P30" t="str">
            <v>Trả nợ</v>
          </cell>
          <cell r="V30" t="str">
            <v>Trả nợ</v>
          </cell>
        </row>
        <row r="31">
          <cell r="N31">
            <v>218107</v>
          </cell>
          <cell r="O31">
            <v>218047</v>
          </cell>
        </row>
        <row r="32">
          <cell r="N32">
            <v>645</v>
          </cell>
          <cell r="O32">
            <v>645</v>
          </cell>
          <cell r="P32" t="str">
            <v>dứt điểm</v>
          </cell>
          <cell r="V32" t="str">
            <v>Chuyển tiếp</v>
          </cell>
        </row>
        <row r="33">
          <cell r="N33">
            <v>4000</v>
          </cell>
          <cell r="O33">
            <v>4000</v>
          </cell>
          <cell r="P33" t="str">
            <v>dứt điểm</v>
          </cell>
          <cell r="V33" t="str">
            <v>Chuyển tiếp</v>
          </cell>
        </row>
        <row r="34">
          <cell r="N34">
            <v>4000</v>
          </cell>
          <cell r="O34">
            <v>4000</v>
          </cell>
          <cell r="P34" t="str">
            <v>dứt điểm</v>
          </cell>
          <cell r="V34" t="str">
            <v>Chuyển tiếp</v>
          </cell>
        </row>
        <row r="35">
          <cell r="N35">
            <v>9300</v>
          </cell>
          <cell r="O35">
            <v>9300</v>
          </cell>
          <cell r="P35" t="str">
            <v>dứt điểm</v>
          </cell>
          <cell r="V35" t="str">
            <v>Chuyển tiếp</v>
          </cell>
        </row>
        <row r="36">
          <cell r="N36">
            <v>16900</v>
          </cell>
          <cell r="O36">
            <v>16900</v>
          </cell>
          <cell r="P36" t="str">
            <v>dứt điểm</v>
          </cell>
          <cell r="V36" t="str">
            <v>Chuyển tiếp</v>
          </cell>
        </row>
        <row r="37">
          <cell r="N37">
            <v>6200</v>
          </cell>
          <cell r="O37">
            <v>6200</v>
          </cell>
          <cell r="P37" t="str">
            <v>dứt điểm</v>
          </cell>
          <cell r="V37" t="str">
            <v>Chuyển tiếp</v>
          </cell>
        </row>
        <row r="38">
          <cell r="N38">
            <v>3600</v>
          </cell>
          <cell r="O38">
            <v>3600</v>
          </cell>
          <cell r="P38" t="str">
            <v>dứt điểm</v>
          </cell>
          <cell r="V38" t="str">
            <v>Chuyển tiếp</v>
          </cell>
        </row>
        <row r="39">
          <cell r="N39">
            <v>8760</v>
          </cell>
          <cell r="O39">
            <v>8760</v>
          </cell>
          <cell r="P39" t="str">
            <v>dứt điểm</v>
          </cell>
          <cell r="V39" t="str">
            <v>Chuyển tiếp</v>
          </cell>
        </row>
        <row r="40">
          <cell r="N40">
            <v>2091</v>
          </cell>
          <cell r="O40">
            <v>2091</v>
          </cell>
          <cell r="P40" t="str">
            <v>dứt điểm</v>
          </cell>
          <cell r="V40" t="str">
            <v>Chuyển tiếp</v>
          </cell>
        </row>
        <row r="41">
          <cell r="N41">
            <v>0</v>
          </cell>
          <cell r="O41">
            <v>0</v>
          </cell>
          <cell r="P41" t="str">
            <v>dứt điểm</v>
          </cell>
          <cell r="V41" t="str">
            <v>Chuyển tiếp</v>
          </cell>
        </row>
        <row r="42">
          <cell r="N42">
            <v>14490</v>
          </cell>
          <cell r="O42">
            <v>14490</v>
          </cell>
          <cell r="P42" t="str">
            <v>dứt điểm</v>
          </cell>
          <cell r="V42" t="str">
            <v>Chuyển tiếp</v>
          </cell>
        </row>
        <row r="43">
          <cell r="N43">
            <v>15212</v>
          </cell>
          <cell r="O43">
            <v>15212</v>
          </cell>
          <cell r="P43" t="str">
            <v>dứt điểm</v>
          </cell>
          <cell r="V43" t="str">
            <v>Chuyển tiếp</v>
          </cell>
        </row>
        <row r="44">
          <cell r="N44">
            <v>8589</v>
          </cell>
          <cell r="O44">
            <v>8589</v>
          </cell>
          <cell r="P44" t="str">
            <v>dứt điểm</v>
          </cell>
          <cell r="V44" t="str">
            <v>Chuyển tiếp</v>
          </cell>
        </row>
        <row r="45">
          <cell r="N45">
            <v>7453</v>
          </cell>
          <cell r="O45">
            <v>7453</v>
          </cell>
          <cell r="P45" t="str">
            <v>dứt điểm</v>
          </cell>
          <cell r="V45" t="str">
            <v>Chuyển tiếp</v>
          </cell>
        </row>
        <row r="46">
          <cell r="N46">
            <v>19827</v>
          </cell>
          <cell r="O46">
            <v>19827</v>
          </cell>
          <cell r="P46" t="str">
            <v>dứt điểm</v>
          </cell>
          <cell r="V46" t="str">
            <v>Chuyển tiếp</v>
          </cell>
        </row>
        <row r="47">
          <cell r="N47">
            <v>3770</v>
          </cell>
          <cell r="O47">
            <v>3770</v>
          </cell>
          <cell r="P47" t="str">
            <v>dứt điểm</v>
          </cell>
          <cell r="V47" t="str">
            <v>Chuyển tiếp</v>
          </cell>
        </row>
        <row r="48">
          <cell r="N48">
            <v>15230</v>
          </cell>
          <cell r="O48">
            <v>15230</v>
          </cell>
          <cell r="P48" t="str">
            <v>dứt điểm</v>
          </cell>
          <cell r="V48" t="str">
            <v>Chuyển tiếp</v>
          </cell>
        </row>
        <row r="49">
          <cell r="N49">
            <v>5000</v>
          </cell>
          <cell r="O49">
            <v>5000</v>
          </cell>
          <cell r="P49" t="str">
            <v>dứt điểm</v>
          </cell>
          <cell r="V49" t="str">
            <v>Chuyển tiếp</v>
          </cell>
        </row>
        <row r="50">
          <cell r="N50">
            <v>3648</v>
          </cell>
          <cell r="O50">
            <v>3600</v>
          </cell>
          <cell r="P50" t="str">
            <v>dứt điểm</v>
          </cell>
          <cell r="V50" t="str">
            <v>Chuyển tiếp</v>
          </cell>
        </row>
        <row r="51">
          <cell r="N51">
            <v>6000</v>
          </cell>
          <cell r="O51">
            <v>6000</v>
          </cell>
          <cell r="P51" t="str">
            <v>dứt điểm</v>
          </cell>
          <cell r="V51" t="str">
            <v>Chuyển tiếp</v>
          </cell>
        </row>
        <row r="52">
          <cell r="N52">
            <v>10312</v>
          </cell>
          <cell r="O52">
            <v>10300</v>
          </cell>
          <cell r="P52" t="str">
            <v>dứt điểm</v>
          </cell>
          <cell r="V52" t="str">
            <v>Chuyển tiếp</v>
          </cell>
        </row>
        <row r="53">
          <cell r="N53">
            <v>22207</v>
          </cell>
          <cell r="O53">
            <v>22207</v>
          </cell>
          <cell r="P53" t="str">
            <v>dứt điểm</v>
          </cell>
          <cell r="V53" t="str">
            <v>Chuyển tiếp</v>
          </cell>
        </row>
        <row r="54">
          <cell r="N54">
            <v>19873</v>
          </cell>
          <cell r="O54">
            <v>19873</v>
          </cell>
          <cell r="P54" t="str">
            <v>dứt điểm</v>
          </cell>
          <cell r="V54" t="str">
            <v>Chuyển tiếp</v>
          </cell>
        </row>
        <row r="55">
          <cell r="N55">
            <v>11000</v>
          </cell>
          <cell r="O55">
            <v>11000</v>
          </cell>
          <cell r="P55" t="str">
            <v>dứt điểm</v>
          </cell>
          <cell r="V55" t="str">
            <v>Chuyển tiếp</v>
          </cell>
        </row>
        <row r="56">
          <cell r="N56">
            <v>116060</v>
          </cell>
          <cell r="O56">
            <v>77373</v>
          </cell>
          <cell r="P56" t="str">
            <v>chuyển tiếp</v>
          </cell>
          <cell r="V56" t="str">
            <v>Chuyển tiếp</v>
          </cell>
        </row>
        <row r="57">
          <cell r="N57">
            <v>521286</v>
          </cell>
          <cell r="O57">
            <v>234827</v>
          </cell>
        </row>
        <row r="58">
          <cell r="N58">
            <v>13188</v>
          </cell>
          <cell r="O58">
            <v>6500</v>
          </cell>
          <cell r="P58" t="str">
            <v>chuyển tiếp</v>
          </cell>
          <cell r="V58" t="str">
            <v>Chuyển tiếp</v>
          </cell>
        </row>
        <row r="59">
          <cell r="N59">
            <v>15000</v>
          </cell>
          <cell r="O59">
            <v>3000</v>
          </cell>
          <cell r="P59" t="str">
            <v>chuyển tiếp</v>
          </cell>
          <cell r="V59" t="str">
            <v>Chuyển tiếp</v>
          </cell>
        </row>
        <row r="60">
          <cell r="N60">
            <v>27236</v>
          </cell>
          <cell r="O60">
            <v>15000</v>
          </cell>
          <cell r="P60" t="str">
            <v>chuyển tiếp</v>
          </cell>
          <cell r="V60" t="str">
            <v>Chuyển tiếp</v>
          </cell>
        </row>
        <row r="61">
          <cell r="N61">
            <v>89529</v>
          </cell>
          <cell r="O61">
            <v>30000</v>
          </cell>
          <cell r="P61" t="str">
            <v>chuyển tiếp</v>
          </cell>
          <cell r="V61" t="str">
            <v>Chuyển tiếp</v>
          </cell>
        </row>
        <row r="62">
          <cell r="N62">
            <v>41796</v>
          </cell>
          <cell r="O62">
            <v>20000</v>
          </cell>
          <cell r="P62" t="str">
            <v>chuyển tiếp</v>
          </cell>
          <cell r="V62" t="str">
            <v>Chuyển tiếp</v>
          </cell>
        </row>
        <row r="63">
          <cell r="N63">
            <v>24024</v>
          </cell>
          <cell r="O63">
            <v>10000</v>
          </cell>
          <cell r="P63" t="str">
            <v>chuyển tiếp</v>
          </cell>
          <cell r="V63" t="str">
            <v>Chuyển tiếp</v>
          </cell>
        </row>
        <row r="64">
          <cell r="N64">
            <v>21532</v>
          </cell>
          <cell r="O64">
            <v>10000</v>
          </cell>
          <cell r="P64" t="str">
            <v>chuyển tiếp</v>
          </cell>
          <cell r="V64" t="str">
            <v>Chuyển tiếp</v>
          </cell>
        </row>
        <row r="65">
          <cell r="N65">
            <v>5500</v>
          </cell>
          <cell r="O65">
            <v>2750</v>
          </cell>
          <cell r="P65" t="str">
            <v>chuyển tiếp</v>
          </cell>
          <cell r="V65" t="str">
            <v>Chuyển tiếp</v>
          </cell>
        </row>
        <row r="66">
          <cell r="N66">
            <v>60882</v>
          </cell>
          <cell r="O66">
            <v>30000</v>
          </cell>
          <cell r="P66" t="str">
            <v>chuyển tiếp</v>
          </cell>
          <cell r="V66" t="str">
            <v>Chuyển tiếp</v>
          </cell>
        </row>
        <row r="67">
          <cell r="N67">
            <v>1310</v>
          </cell>
          <cell r="O67">
            <v>655</v>
          </cell>
          <cell r="P67" t="str">
            <v>chuyển tiếp</v>
          </cell>
          <cell r="V67" t="str">
            <v>Chuyển tiếp</v>
          </cell>
        </row>
        <row r="68">
          <cell r="N68">
            <v>141814</v>
          </cell>
          <cell r="O68">
            <v>35000</v>
          </cell>
          <cell r="P68" t="str">
            <v>chuyển tiếp</v>
          </cell>
          <cell r="V68" t="str">
            <v>Chuyển tiếp</v>
          </cell>
        </row>
        <row r="69">
          <cell r="N69">
            <v>50000</v>
          </cell>
          <cell r="O69">
            <v>10000</v>
          </cell>
          <cell r="P69" t="str">
            <v>chuyển tiếp</v>
          </cell>
          <cell r="V69" t="str">
            <v>Chuyển tiếp</v>
          </cell>
        </row>
        <row r="70">
          <cell r="N70">
            <v>29475</v>
          </cell>
          <cell r="O70">
            <v>14000</v>
          </cell>
          <cell r="P70" t="str">
            <v>chuyển tiếp</v>
          </cell>
          <cell r="V70" t="str">
            <v>Chuyển tiếp</v>
          </cell>
        </row>
        <row r="71">
          <cell r="O71">
            <v>34876</v>
          </cell>
          <cell r="P71" t="str">
            <v>chuyển tiếp</v>
          </cell>
          <cell r="V71" t="str">
            <v>Chuyển tiếp</v>
          </cell>
        </row>
        <row r="72">
          <cell r="O72">
            <v>13046</v>
          </cell>
          <cell r="P72" t="str">
            <v>chuyển tiếp</v>
          </cell>
          <cell r="V72" t="str">
            <v>Chuyển tiếp</v>
          </cell>
        </row>
        <row r="73">
          <cell r="N73">
            <v>1042028</v>
          </cell>
          <cell r="O73">
            <v>452200</v>
          </cell>
        </row>
        <row r="74">
          <cell r="N74">
            <v>689256</v>
          </cell>
          <cell r="O74">
            <v>260276</v>
          </cell>
        </row>
        <row r="75">
          <cell r="N75">
            <v>188733</v>
          </cell>
          <cell r="O75">
            <v>60000</v>
          </cell>
          <cell r="P75" t="str">
            <v>Đối ứng</v>
          </cell>
          <cell r="V75" t="str">
            <v>Đối ứng</v>
          </cell>
        </row>
        <row r="76">
          <cell r="N76">
            <v>244604</v>
          </cell>
          <cell r="O76">
            <v>61150</v>
          </cell>
          <cell r="P76" t="str">
            <v>Đối ứng</v>
          </cell>
          <cell r="V76" t="str">
            <v>Đối ứng</v>
          </cell>
        </row>
        <row r="77">
          <cell r="N77">
            <v>74672</v>
          </cell>
          <cell r="O77">
            <v>37000</v>
          </cell>
          <cell r="P77" t="str">
            <v>Đối ứng</v>
          </cell>
          <cell r="V77" t="str">
            <v>Đối ứng</v>
          </cell>
        </row>
        <row r="78">
          <cell r="N78">
            <v>26481</v>
          </cell>
          <cell r="O78">
            <v>26480</v>
          </cell>
          <cell r="P78" t="str">
            <v>Đối ứng</v>
          </cell>
          <cell r="V78" t="str">
            <v>Đối ứng</v>
          </cell>
        </row>
        <row r="79">
          <cell r="N79">
            <v>5679</v>
          </cell>
          <cell r="O79">
            <v>5670</v>
          </cell>
          <cell r="P79" t="str">
            <v>Đối ứng</v>
          </cell>
          <cell r="V79" t="str">
            <v>Đối ứng</v>
          </cell>
        </row>
        <row r="80">
          <cell r="N80">
            <v>80824</v>
          </cell>
          <cell r="O80">
            <v>30000</v>
          </cell>
          <cell r="P80" t="str">
            <v>Đối ứng</v>
          </cell>
          <cell r="V80" t="str">
            <v>Đối ứng</v>
          </cell>
        </row>
        <row r="81">
          <cell r="N81">
            <v>10984</v>
          </cell>
          <cell r="O81">
            <v>10984</v>
          </cell>
          <cell r="P81" t="str">
            <v>Đối ứng</v>
          </cell>
          <cell r="V81" t="str">
            <v>Đối ứng</v>
          </cell>
        </row>
        <row r="82">
          <cell r="N82">
            <v>48287</v>
          </cell>
          <cell r="O82">
            <v>20000</v>
          </cell>
          <cell r="P82" t="str">
            <v>Đối ứng</v>
          </cell>
          <cell r="V82" t="str">
            <v>Đối ứng</v>
          </cell>
        </row>
        <row r="83">
          <cell r="N83">
            <v>8992</v>
          </cell>
          <cell r="O83">
            <v>8992</v>
          </cell>
          <cell r="P83" t="str">
            <v>Đối ứng</v>
          </cell>
          <cell r="V83" t="str">
            <v>Đối ứng</v>
          </cell>
        </row>
        <row r="84">
          <cell r="N84">
            <v>311536</v>
          </cell>
          <cell r="O84">
            <v>152524</v>
          </cell>
        </row>
        <row r="85">
          <cell r="N85">
            <v>54186</v>
          </cell>
          <cell r="O85">
            <v>10000</v>
          </cell>
          <cell r="P85" t="str">
            <v>Đối ứng</v>
          </cell>
          <cell r="V85" t="str">
            <v>Đối ứng</v>
          </cell>
        </row>
        <row r="86">
          <cell r="N86">
            <v>14957</v>
          </cell>
          <cell r="O86">
            <v>14957</v>
          </cell>
          <cell r="P86" t="str">
            <v>Đối ứng</v>
          </cell>
          <cell r="V86" t="str">
            <v>Đối ứng</v>
          </cell>
        </row>
        <row r="87">
          <cell r="N87">
            <v>234826</v>
          </cell>
          <cell r="O87">
            <v>120000</v>
          </cell>
          <cell r="P87" t="str">
            <v>Đối ứng</v>
          </cell>
          <cell r="V87" t="str">
            <v>Đối ứng</v>
          </cell>
        </row>
        <row r="88">
          <cell r="N88">
            <v>2745</v>
          </cell>
          <cell r="O88">
            <v>2745</v>
          </cell>
          <cell r="P88" t="str">
            <v>Đối ứng</v>
          </cell>
          <cell r="V88" t="str">
            <v>Đối ứng</v>
          </cell>
        </row>
        <row r="89">
          <cell r="N89">
            <v>4822</v>
          </cell>
          <cell r="O89">
            <v>4822</v>
          </cell>
          <cell r="P89" t="str">
            <v>Đối ứng</v>
          </cell>
          <cell r="V89" t="str">
            <v>Đối ứng</v>
          </cell>
        </row>
        <row r="90">
          <cell r="N90">
            <v>41236</v>
          </cell>
          <cell r="O90">
            <v>39400</v>
          </cell>
        </row>
        <row r="91">
          <cell r="N91">
            <v>6056</v>
          </cell>
          <cell r="O91">
            <v>4400</v>
          </cell>
          <cell r="P91" t="str">
            <v>Đối ứng</v>
          </cell>
          <cell r="V91" t="str">
            <v>Đối ứng</v>
          </cell>
        </row>
        <row r="92">
          <cell r="N92">
            <v>2800</v>
          </cell>
          <cell r="O92">
            <v>2800</v>
          </cell>
          <cell r="P92" t="str">
            <v>Đối ứng</v>
          </cell>
          <cell r="V92" t="str">
            <v>Đối ứng</v>
          </cell>
        </row>
        <row r="93">
          <cell r="N93">
            <v>16594</v>
          </cell>
          <cell r="O93">
            <v>16500</v>
          </cell>
          <cell r="P93" t="str">
            <v>Đối ứng</v>
          </cell>
          <cell r="V93" t="str">
            <v>Đối ứng</v>
          </cell>
        </row>
        <row r="94">
          <cell r="N94">
            <v>15786</v>
          </cell>
          <cell r="O94">
            <v>15700</v>
          </cell>
          <cell r="P94" t="str">
            <v>Đối ứng</v>
          </cell>
          <cell r="V94" t="str">
            <v>Đối ứng</v>
          </cell>
        </row>
        <row r="95">
          <cell r="N95">
            <v>112161</v>
          </cell>
        </row>
        <row r="96">
          <cell r="N96">
            <v>0</v>
          </cell>
        </row>
        <row r="97">
          <cell r="N97">
            <v>343503</v>
          </cell>
        </row>
        <row r="98">
          <cell r="N98">
            <v>1500000</v>
          </cell>
          <cell r="O98">
            <v>378465</v>
          </cell>
        </row>
        <row r="99">
          <cell r="N99">
            <v>1531</v>
          </cell>
          <cell r="O99">
            <v>1531</v>
          </cell>
        </row>
        <row r="100">
          <cell r="N100">
            <v>525</v>
          </cell>
          <cell r="O100">
            <v>525</v>
          </cell>
          <cell r="P100" t="str">
            <v>Trả nợ</v>
          </cell>
          <cell r="V100" t="str">
            <v>Trả nợ</v>
          </cell>
        </row>
        <row r="101">
          <cell r="N101">
            <v>962</v>
          </cell>
          <cell r="O101">
            <v>962</v>
          </cell>
          <cell r="P101" t="str">
            <v>Trả nợ</v>
          </cell>
          <cell r="V101" t="str">
            <v>Trả nợ</v>
          </cell>
        </row>
        <row r="102">
          <cell r="N102">
            <v>44</v>
          </cell>
          <cell r="O102">
            <v>44</v>
          </cell>
          <cell r="P102" t="str">
            <v>Trả nợ</v>
          </cell>
          <cell r="V102" t="str">
            <v>Trả nợ</v>
          </cell>
        </row>
        <row r="103">
          <cell r="N103">
            <v>250000</v>
          </cell>
          <cell r="O103">
            <v>55000</v>
          </cell>
        </row>
        <row r="104">
          <cell r="N104">
            <v>150000</v>
          </cell>
          <cell r="O104">
            <v>30000</v>
          </cell>
          <cell r="P104" t="str">
            <v>chuyển tiếp</v>
          </cell>
          <cell r="V104" t="str">
            <v>Chuyển tiếp</v>
          </cell>
        </row>
        <row r="105">
          <cell r="N105">
            <v>100000</v>
          </cell>
          <cell r="O105">
            <v>25000</v>
          </cell>
          <cell r="P105" t="str">
            <v>chuyển tiếp</v>
          </cell>
          <cell r="V105" t="str">
            <v>Chuyển tiếp</v>
          </cell>
        </row>
        <row r="106">
          <cell r="N106">
            <v>246469</v>
          </cell>
          <cell r="O106">
            <v>119434</v>
          </cell>
        </row>
        <row r="107">
          <cell r="N107">
            <v>153692</v>
          </cell>
          <cell r="O107">
            <v>78843</v>
          </cell>
        </row>
        <row r="108">
          <cell r="N108">
            <v>11421</v>
          </cell>
          <cell r="O108">
            <v>11421</v>
          </cell>
          <cell r="P108" t="str">
            <v>Đối ứng</v>
          </cell>
          <cell r="V108" t="str">
            <v>Đối ứng</v>
          </cell>
        </row>
        <row r="109">
          <cell r="N109">
            <v>97932</v>
          </cell>
          <cell r="O109">
            <v>40000</v>
          </cell>
          <cell r="P109" t="str">
            <v>Đối ứng</v>
          </cell>
          <cell r="V109" t="str">
            <v>Đối ứng</v>
          </cell>
        </row>
        <row r="110">
          <cell r="N110">
            <v>3427</v>
          </cell>
          <cell r="O110">
            <v>3427</v>
          </cell>
          <cell r="P110" t="str">
            <v>Đối ứng</v>
          </cell>
          <cell r="V110" t="str">
            <v>Đối ứng</v>
          </cell>
        </row>
        <row r="111">
          <cell r="N111">
            <v>3425</v>
          </cell>
          <cell r="O111">
            <v>3425</v>
          </cell>
          <cell r="P111" t="str">
            <v>Đối ứng</v>
          </cell>
          <cell r="V111" t="str">
            <v>Đối ứng</v>
          </cell>
        </row>
        <row r="112">
          <cell r="N112">
            <v>26917</v>
          </cell>
          <cell r="O112">
            <v>10000</v>
          </cell>
          <cell r="P112" t="str">
            <v>Đối ứng</v>
          </cell>
          <cell r="V112" t="str">
            <v>Đối ứng</v>
          </cell>
        </row>
        <row r="113">
          <cell r="N113">
            <v>5070</v>
          </cell>
          <cell r="O113">
            <v>5070</v>
          </cell>
          <cell r="P113" t="str">
            <v>Đối ứng</v>
          </cell>
          <cell r="V113" t="str">
            <v>Đối ứng</v>
          </cell>
        </row>
        <row r="114">
          <cell r="N114">
            <v>5500</v>
          </cell>
          <cell r="O114">
            <v>5500</v>
          </cell>
          <cell r="P114" t="str">
            <v>Đối ứng</v>
          </cell>
          <cell r="V114" t="str">
            <v>Đối ứng</v>
          </cell>
        </row>
        <row r="116">
          <cell r="N116">
            <v>3000</v>
          </cell>
          <cell r="O116">
            <v>3000</v>
          </cell>
        </row>
        <row r="117">
          <cell r="N117">
            <v>3000</v>
          </cell>
          <cell r="O117">
            <v>3000</v>
          </cell>
          <cell r="P117" t="str">
            <v>Đối ứng</v>
          </cell>
          <cell r="V117" t="str">
            <v>Đối ứng</v>
          </cell>
        </row>
        <row r="118">
          <cell r="N118">
            <v>88914</v>
          </cell>
          <cell r="O118">
            <v>36728</v>
          </cell>
        </row>
        <row r="119">
          <cell r="N119">
            <v>21284</v>
          </cell>
          <cell r="O119">
            <v>20128</v>
          </cell>
          <cell r="P119" t="str">
            <v>Đối ứng</v>
          </cell>
          <cell r="V119" t="str">
            <v>Đối ứng</v>
          </cell>
        </row>
        <row r="120">
          <cell r="N120">
            <v>25630</v>
          </cell>
          <cell r="O120">
            <v>6600</v>
          </cell>
          <cell r="P120" t="str">
            <v>Đối ứng</v>
          </cell>
          <cell r="V120" t="str">
            <v>Đối ứng</v>
          </cell>
        </row>
        <row r="121">
          <cell r="N121">
            <v>42000</v>
          </cell>
          <cell r="O121">
            <v>10000</v>
          </cell>
          <cell r="P121" t="str">
            <v>Đối ứng</v>
          </cell>
          <cell r="V121" t="str">
            <v>Đối ứng</v>
          </cell>
        </row>
        <row r="122">
          <cell r="N122">
            <v>863</v>
          </cell>
          <cell r="O122">
            <v>863</v>
          </cell>
        </row>
        <row r="123">
          <cell r="N123">
            <v>863</v>
          </cell>
          <cell r="O123">
            <v>863</v>
          </cell>
          <cell r="P123" t="str">
            <v>Đối ứng</v>
          </cell>
          <cell r="V123" t="str">
            <v>Đối ứng</v>
          </cell>
        </row>
        <row r="124">
          <cell r="N124">
            <v>450000</v>
          </cell>
          <cell r="O124">
            <v>90000</v>
          </cell>
        </row>
        <row r="125">
          <cell r="N125">
            <v>450000</v>
          </cell>
          <cell r="O125">
            <v>90000</v>
          </cell>
        </row>
        <row r="126">
          <cell r="N126">
            <v>0</v>
          </cell>
        </row>
        <row r="127">
          <cell r="N127">
            <v>552000</v>
          </cell>
          <cell r="O127">
            <v>112500</v>
          </cell>
        </row>
        <row r="128">
          <cell r="N128">
            <v>0</v>
          </cell>
        </row>
        <row r="129">
          <cell r="N129">
            <v>0</v>
          </cell>
        </row>
        <row r="130">
          <cell r="N130">
            <v>2000000</v>
          </cell>
          <cell r="O130">
            <v>342210.5</v>
          </cell>
        </row>
        <row r="131">
          <cell r="N131">
            <v>136390</v>
          </cell>
          <cell r="O131">
            <v>108200</v>
          </cell>
        </row>
        <row r="132">
          <cell r="N132">
            <v>12619</v>
          </cell>
          <cell r="O132">
            <v>12600</v>
          </cell>
          <cell r="P132" t="str">
            <v>chuyển tiếp</v>
          </cell>
          <cell r="V132" t="str">
            <v>Chuyển tiếp</v>
          </cell>
        </row>
        <row r="133">
          <cell r="N133">
            <v>12876</v>
          </cell>
          <cell r="O133">
            <v>12800</v>
          </cell>
          <cell r="P133" t="str">
            <v>chuyển tiếp</v>
          </cell>
          <cell r="V133" t="str">
            <v>Chuyển tiếp</v>
          </cell>
        </row>
        <row r="134">
          <cell r="N134">
            <v>20000</v>
          </cell>
          <cell r="O134">
            <v>10000</v>
          </cell>
          <cell r="P134" t="str">
            <v>chuyển tiếp</v>
          </cell>
          <cell r="V134" t="str">
            <v>Chuyển tiếp</v>
          </cell>
        </row>
        <row r="135">
          <cell r="N135">
            <v>0</v>
          </cell>
          <cell r="O135">
            <v>0</v>
          </cell>
          <cell r="P135" t="str">
            <v>dứt điểm</v>
          </cell>
          <cell r="V135" t="str">
            <v>Chuyển tiếp</v>
          </cell>
        </row>
        <row r="136">
          <cell r="N136">
            <v>0</v>
          </cell>
          <cell r="O136">
            <v>0</v>
          </cell>
          <cell r="P136" t="str">
            <v>dứt điểm</v>
          </cell>
          <cell r="V136" t="str">
            <v>Chuyển tiếp</v>
          </cell>
        </row>
        <row r="137">
          <cell r="N137">
            <v>2000</v>
          </cell>
          <cell r="O137">
            <v>2000</v>
          </cell>
          <cell r="P137" t="str">
            <v>dứt điểm</v>
          </cell>
          <cell r="V137" t="str">
            <v>Chuyển tiếp</v>
          </cell>
        </row>
        <row r="138">
          <cell r="N138">
            <v>2500</v>
          </cell>
          <cell r="O138">
            <v>2500</v>
          </cell>
          <cell r="P138" t="str">
            <v>dứt điểm</v>
          </cell>
          <cell r="V138" t="str">
            <v>Chuyển tiếp</v>
          </cell>
        </row>
        <row r="139">
          <cell r="N139">
            <v>8175</v>
          </cell>
          <cell r="O139">
            <v>8100</v>
          </cell>
          <cell r="P139" t="str">
            <v>chuyển tiếp</v>
          </cell>
          <cell r="V139" t="str">
            <v>Chuyển tiếp</v>
          </cell>
        </row>
        <row r="140">
          <cell r="N140">
            <v>3166</v>
          </cell>
          <cell r="O140">
            <v>3100</v>
          </cell>
          <cell r="P140" t="str">
            <v>chuyển tiếp</v>
          </cell>
          <cell r="V140" t="str">
            <v>Chuyển tiếp</v>
          </cell>
        </row>
        <row r="141">
          <cell r="N141">
            <v>12265</v>
          </cell>
          <cell r="O141">
            <v>12200</v>
          </cell>
          <cell r="P141" t="str">
            <v>chuyển tiếp</v>
          </cell>
          <cell r="V141" t="str">
            <v>Chuyển tiếp</v>
          </cell>
        </row>
        <row r="142">
          <cell r="N142">
            <v>32534</v>
          </cell>
          <cell r="O142">
            <v>15000</v>
          </cell>
          <cell r="P142" t="str">
            <v>chuyển tiếp</v>
          </cell>
          <cell r="V142" t="str">
            <v>Chuyển tiếp</v>
          </cell>
        </row>
        <row r="143">
          <cell r="N143">
            <v>972</v>
          </cell>
          <cell r="O143">
            <v>900</v>
          </cell>
          <cell r="P143" t="str">
            <v>chuyển tiếp</v>
          </cell>
          <cell r="V143" t="str">
            <v>Chuyển tiếp</v>
          </cell>
        </row>
        <row r="144">
          <cell r="N144">
            <v>4227</v>
          </cell>
          <cell r="O144">
            <v>4200</v>
          </cell>
          <cell r="P144" t="str">
            <v>chuyển tiếp</v>
          </cell>
          <cell r="V144" t="str">
            <v>Chuyển tiếp</v>
          </cell>
        </row>
        <row r="145">
          <cell r="N145">
            <v>6636</v>
          </cell>
          <cell r="O145">
            <v>6600</v>
          </cell>
          <cell r="P145" t="str">
            <v>chuyển tiếp</v>
          </cell>
          <cell r="V145" t="str">
            <v>Chuyển tiếp</v>
          </cell>
        </row>
        <row r="146">
          <cell r="N146">
            <v>7337</v>
          </cell>
          <cell r="O146">
            <v>7300</v>
          </cell>
          <cell r="P146" t="str">
            <v>chuyển tiếp</v>
          </cell>
          <cell r="V146" t="str">
            <v>Chuyển tiếp</v>
          </cell>
        </row>
        <row r="147">
          <cell r="N147">
            <v>0</v>
          </cell>
          <cell r="O147">
            <v>0</v>
          </cell>
          <cell r="P147" t="str">
            <v>dứt điểm</v>
          </cell>
          <cell r="V147" t="str">
            <v>Chuyển tiếp</v>
          </cell>
        </row>
        <row r="148">
          <cell r="N148">
            <v>9168</v>
          </cell>
          <cell r="O148">
            <v>9000</v>
          </cell>
          <cell r="P148" t="str">
            <v>chuyển tiếp</v>
          </cell>
          <cell r="V148" t="str">
            <v>Chuyển tiếp</v>
          </cell>
        </row>
        <row r="149">
          <cell r="N149">
            <v>0</v>
          </cell>
          <cell r="O149">
            <v>0</v>
          </cell>
          <cell r="P149" t="str">
            <v>dứt điểm</v>
          </cell>
          <cell r="V149" t="str">
            <v>Chuyển tiếp</v>
          </cell>
        </row>
        <row r="150">
          <cell r="N150">
            <v>1915</v>
          </cell>
          <cell r="O150">
            <v>1900</v>
          </cell>
          <cell r="P150" t="str">
            <v>chuyển tiếp</v>
          </cell>
          <cell r="V150" t="str">
            <v>Chuyển tiếp</v>
          </cell>
        </row>
        <row r="151">
          <cell r="N151">
            <v>362760</v>
          </cell>
          <cell r="O151">
            <v>142410.5</v>
          </cell>
        </row>
        <row r="152">
          <cell r="N152">
            <v>5755</v>
          </cell>
          <cell r="O152">
            <v>5700</v>
          </cell>
          <cell r="P152" t="str">
            <v>chuyển tiếp</v>
          </cell>
          <cell r="V152" t="str">
            <v>Chuyển tiếp</v>
          </cell>
        </row>
        <row r="153">
          <cell r="N153">
            <v>100000</v>
          </cell>
          <cell r="O153">
            <v>5800</v>
          </cell>
          <cell r="P153" t="str">
            <v>chuyển tiếp</v>
          </cell>
          <cell r="V153" t="str">
            <v>Chuyển tiếp</v>
          </cell>
        </row>
        <row r="154">
          <cell r="N154">
            <v>8900</v>
          </cell>
          <cell r="O154">
            <v>40000</v>
          </cell>
          <cell r="P154" t="str">
            <v>chuyển tiếp</v>
          </cell>
          <cell r="V154" t="str">
            <v>Chuyển tiếp</v>
          </cell>
        </row>
        <row r="155">
          <cell r="N155">
            <v>5821</v>
          </cell>
          <cell r="O155">
            <v>2910.5</v>
          </cell>
          <cell r="P155" t="str">
            <v>chuyển tiếp</v>
          </cell>
          <cell r="V155" t="str">
            <v>Chuyển tiếp</v>
          </cell>
        </row>
        <row r="156">
          <cell r="N156">
            <v>8249</v>
          </cell>
          <cell r="O156">
            <v>4000</v>
          </cell>
          <cell r="P156" t="str">
            <v>chuyển tiếp</v>
          </cell>
          <cell r="V156" t="str">
            <v>Chuyển tiếp</v>
          </cell>
        </row>
        <row r="157">
          <cell r="N157">
            <v>4500</v>
          </cell>
          <cell r="O157">
            <v>2300</v>
          </cell>
          <cell r="P157" t="str">
            <v>chuyển tiếp</v>
          </cell>
          <cell r="V157" t="str">
            <v>Chuyển tiếp</v>
          </cell>
        </row>
        <row r="158">
          <cell r="N158">
            <v>8780</v>
          </cell>
          <cell r="O158">
            <v>4400</v>
          </cell>
          <cell r="P158" t="str">
            <v>chuyển tiếp</v>
          </cell>
          <cell r="V158" t="str">
            <v>Chuyển tiếp</v>
          </cell>
        </row>
        <row r="159">
          <cell r="N159">
            <v>1700</v>
          </cell>
          <cell r="O159">
            <v>1700</v>
          </cell>
          <cell r="P159" t="str">
            <v>dứt điểm</v>
          </cell>
          <cell r="V159" t="str">
            <v>Chuyển tiếp</v>
          </cell>
        </row>
        <row r="160">
          <cell r="N160">
            <v>138223</v>
          </cell>
          <cell r="O160">
            <v>40000</v>
          </cell>
          <cell r="P160" t="str">
            <v>chuyển tiếp</v>
          </cell>
          <cell r="V160" t="str">
            <v>Chuyển tiếp</v>
          </cell>
        </row>
        <row r="161">
          <cell r="N161">
            <v>5468</v>
          </cell>
          <cell r="O161">
            <v>3000</v>
          </cell>
          <cell r="P161" t="str">
            <v>chuyển tiếp</v>
          </cell>
          <cell r="V161" t="str">
            <v>Chuyển tiếp</v>
          </cell>
        </row>
        <row r="162">
          <cell r="N162">
            <v>41252</v>
          </cell>
          <cell r="O162">
            <v>15000</v>
          </cell>
          <cell r="P162" t="str">
            <v>chuyển tiếp</v>
          </cell>
          <cell r="V162" t="str">
            <v>Chuyển tiếp</v>
          </cell>
        </row>
        <row r="163">
          <cell r="N163">
            <v>2200</v>
          </cell>
          <cell r="O163">
            <v>1100</v>
          </cell>
          <cell r="P163" t="str">
            <v>chuyển tiếp</v>
          </cell>
          <cell r="V163" t="str">
            <v>Chuyển tiếp</v>
          </cell>
        </row>
        <row r="164">
          <cell r="N164">
            <v>2200</v>
          </cell>
          <cell r="O164">
            <v>1100</v>
          </cell>
          <cell r="P164" t="str">
            <v>chuyển tiếp</v>
          </cell>
          <cell r="V164" t="str">
            <v>Chuyển tiếp</v>
          </cell>
        </row>
        <row r="165">
          <cell r="N165">
            <v>2024</v>
          </cell>
          <cell r="O165">
            <v>1100</v>
          </cell>
          <cell r="P165" t="str">
            <v>chuyển tiếp</v>
          </cell>
          <cell r="V165" t="str">
            <v>Chuyển tiếp</v>
          </cell>
        </row>
        <row r="166">
          <cell r="N166">
            <v>2200</v>
          </cell>
          <cell r="O166">
            <v>1100</v>
          </cell>
          <cell r="P166" t="str">
            <v>chuyển tiếp</v>
          </cell>
          <cell r="V166" t="str">
            <v>Chuyển tiếp</v>
          </cell>
        </row>
        <row r="167">
          <cell r="N167">
            <v>2200</v>
          </cell>
          <cell r="O167">
            <v>1100</v>
          </cell>
          <cell r="P167" t="str">
            <v>chuyển tiếp</v>
          </cell>
          <cell r="V167" t="str">
            <v>Chuyển tiếp</v>
          </cell>
        </row>
        <row r="168">
          <cell r="N168">
            <v>1809</v>
          </cell>
          <cell r="O168">
            <v>1100</v>
          </cell>
          <cell r="P168" t="str">
            <v>chuyển tiếp</v>
          </cell>
          <cell r="V168" t="str">
            <v>Chuyển tiếp</v>
          </cell>
        </row>
        <row r="169">
          <cell r="N169">
            <v>2200</v>
          </cell>
          <cell r="O169">
            <v>1100</v>
          </cell>
          <cell r="P169" t="str">
            <v>chuyển tiếp</v>
          </cell>
          <cell r="V169" t="str">
            <v>Chuyển tiếp</v>
          </cell>
        </row>
        <row r="170">
          <cell r="N170">
            <v>2192</v>
          </cell>
          <cell r="O170">
            <v>1100</v>
          </cell>
          <cell r="P170" t="str">
            <v>chuyển tiếp</v>
          </cell>
          <cell r="V170" t="str">
            <v>Chuyển tiếp</v>
          </cell>
        </row>
        <row r="171">
          <cell r="N171">
            <v>1914</v>
          </cell>
          <cell r="O171">
            <v>1100</v>
          </cell>
          <cell r="P171" t="str">
            <v>chuyển tiếp</v>
          </cell>
          <cell r="V171" t="str">
            <v>Chuyển tiếp</v>
          </cell>
        </row>
        <row r="172">
          <cell r="N172">
            <v>2166</v>
          </cell>
          <cell r="O172">
            <v>1100</v>
          </cell>
          <cell r="P172" t="str">
            <v>chuyển tiếp</v>
          </cell>
          <cell r="V172" t="str">
            <v>Chuyển tiếp</v>
          </cell>
        </row>
        <row r="173">
          <cell r="N173">
            <v>2200</v>
          </cell>
          <cell r="O173">
            <v>1100</v>
          </cell>
          <cell r="P173" t="str">
            <v>chuyển tiếp</v>
          </cell>
          <cell r="V173" t="str">
            <v>Chuyển tiếp</v>
          </cell>
        </row>
        <row r="174">
          <cell r="N174">
            <v>2175</v>
          </cell>
          <cell r="O174">
            <v>1100</v>
          </cell>
          <cell r="P174" t="str">
            <v>chuyển tiếp</v>
          </cell>
          <cell r="V174" t="str">
            <v>Chuyển tiếp</v>
          </cell>
        </row>
        <row r="175">
          <cell r="N175">
            <v>2200</v>
          </cell>
          <cell r="O175">
            <v>1100</v>
          </cell>
          <cell r="P175" t="str">
            <v>chuyển tiếp</v>
          </cell>
          <cell r="V175" t="str">
            <v>Chuyển tiếp</v>
          </cell>
        </row>
        <row r="176">
          <cell r="N176">
            <v>2200</v>
          </cell>
          <cell r="O176">
            <v>1100</v>
          </cell>
          <cell r="P176" t="str">
            <v>chuyển tiếp</v>
          </cell>
          <cell r="V176" t="str">
            <v>Chuyển tiếp</v>
          </cell>
        </row>
        <row r="177">
          <cell r="N177">
            <v>2200</v>
          </cell>
          <cell r="O177">
            <v>1100</v>
          </cell>
          <cell r="P177" t="str">
            <v>chuyển tiếp</v>
          </cell>
          <cell r="V177" t="str">
            <v>Chuyển tiếp</v>
          </cell>
        </row>
        <row r="178">
          <cell r="N178">
            <v>2032</v>
          </cell>
          <cell r="O178">
            <v>1100</v>
          </cell>
          <cell r="P178" t="str">
            <v>chuyển tiếp</v>
          </cell>
          <cell r="V178" t="str">
            <v>Chuyển tiếp</v>
          </cell>
        </row>
        <row r="179">
          <cell r="N179">
            <v>383585</v>
          </cell>
          <cell r="O179">
            <v>91600</v>
          </cell>
        </row>
        <row r="180">
          <cell r="N180">
            <v>325000</v>
          </cell>
          <cell r="O180">
            <v>65000</v>
          </cell>
          <cell r="P180" t="str">
            <v>Đối ứng</v>
          </cell>
          <cell r="V180" t="str">
            <v>Đối ứng</v>
          </cell>
        </row>
        <row r="181">
          <cell r="N181">
            <v>299</v>
          </cell>
          <cell r="O181">
            <v>200</v>
          </cell>
          <cell r="P181" t="str">
            <v>Đối ứng</v>
          </cell>
          <cell r="V181" t="str">
            <v>Đối ứng</v>
          </cell>
        </row>
        <row r="182">
          <cell r="N182">
            <v>15903</v>
          </cell>
          <cell r="O182">
            <v>6400</v>
          </cell>
          <cell r="P182" t="str">
            <v>Đối ứng</v>
          </cell>
          <cell r="V182" t="str">
            <v>Đối ứng</v>
          </cell>
        </row>
        <row r="183">
          <cell r="N183">
            <v>27383</v>
          </cell>
          <cell r="O183">
            <v>10000</v>
          </cell>
          <cell r="P183" t="str">
            <v>Đối ứng</v>
          </cell>
          <cell r="V183" t="str">
            <v>Đối ứng</v>
          </cell>
        </row>
        <row r="184">
          <cell r="N184">
            <v>15000</v>
          </cell>
          <cell r="O184">
            <v>10000</v>
          </cell>
          <cell r="P184" t="str">
            <v>Đối ứng</v>
          </cell>
          <cell r="V184" t="str">
            <v>Đối ứng</v>
          </cell>
        </row>
      </sheetData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T99"/>
  <sheetViews>
    <sheetView showZeros="0" tabSelected="1" topLeftCell="A4" zoomScale="55" zoomScaleNormal="55" zoomScaleSheetLayoutView="40" zoomScalePageLayoutView="55" workbookViewId="0">
      <pane xSplit="2" ySplit="7" topLeftCell="R11" activePane="bottomRight" state="frozen"/>
      <selection activeCell="A4" sqref="A4"/>
      <selection pane="topRight" activeCell="C4" sqref="C4"/>
      <selection pane="bottomLeft" activeCell="A11" sqref="A11"/>
      <selection pane="bottomRight" activeCell="CG11" sqref="CG11"/>
    </sheetView>
  </sheetViews>
  <sheetFormatPr defaultColWidth="9.140625" defaultRowHeight="18.75"/>
  <cols>
    <col min="1" max="1" width="9.28515625" style="35" bestFit="1" customWidth="1"/>
    <col min="2" max="2" width="41.28515625" style="2" customWidth="1"/>
    <col min="3" max="3" width="11.140625" style="36" customWidth="1"/>
    <col min="4" max="4" width="8.42578125" style="36" hidden="1" customWidth="1"/>
    <col min="5" max="5" width="10.5703125" style="36" customWidth="1"/>
    <col min="6" max="6" width="16.85546875" style="36" customWidth="1"/>
    <col min="7" max="7" width="16" style="37" customWidth="1"/>
    <col min="8" max="8" width="17.5703125" style="37" customWidth="1"/>
    <col min="9" max="9" width="16.42578125" style="37" hidden="1" customWidth="1"/>
    <col min="10" max="10" width="16.28515625" style="37" hidden="1" customWidth="1"/>
    <col min="11" max="12" width="14" style="37" hidden="1" customWidth="1"/>
    <col min="13" max="13" width="17.28515625" style="37" hidden="1" customWidth="1"/>
    <col min="14" max="14" width="16.140625" style="37" hidden="1" customWidth="1"/>
    <col min="15" max="15" width="12.85546875" style="37" hidden="1" customWidth="1"/>
    <col min="16" max="16" width="11.28515625" style="37" hidden="1" customWidth="1"/>
    <col min="17" max="17" width="14.7109375" style="37" hidden="1" customWidth="1"/>
    <col min="18" max="18" width="17.28515625" style="37" customWidth="1"/>
    <col min="19" max="19" width="16.140625" style="37" customWidth="1"/>
    <col min="20" max="20" width="12.85546875" style="37" customWidth="1"/>
    <col min="21" max="21" width="11.28515625" style="37" customWidth="1"/>
    <col min="22" max="22" width="14.85546875" style="37" hidden="1" customWidth="1"/>
    <col min="23" max="23" width="14.5703125" style="37" hidden="1" customWidth="1"/>
    <col min="24" max="24" width="13.5703125" style="37" hidden="1" customWidth="1"/>
    <col min="25" max="25" width="11.28515625" style="37" hidden="1" customWidth="1"/>
    <col min="26" max="27" width="12.5703125" style="37" hidden="1" customWidth="1"/>
    <col min="28" max="29" width="11.28515625" style="37" hidden="1" customWidth="1"/>
    <col min="30" max="31" width="12.5703125" style="37" hidden="1" customWidth="1"/>
    <col min="32" max="33" width="11.28515625" style="37" hidden="1" customWidth="1"/>
    <col min="34" max="35" width="12.5703125" style="37" hidden="1" customWidth="1"/>
    <col min="36" max="37" width="11.28515625" style="37" hidden="1" customWidth="1"/>
    <col min="38" max="38" width="12.7109375" style="37" hidden="1" customWidth="1"/>
    <col min="39" max="40" width="12.5703125" style="37" hidden="1" customWidth="1"/>
    <col min="41" max="41" width="11.28515625" style="37" hidden="1" customWidth="1"/>
    <col min="42" max="42" width="12.7109375" style="37" hidden="1" customWidth="1"/>
    <col min="43" max="44" width="12.5703125" style="37" hidden="1" customWidth="1"/>
    <col min="45" max="45" width="11.28515625" style="37" hidden="1" customWidth="1"/>
    <col min="46" max="46" width="12.7109375" style="37" hidden="1" customWidth="1"/>
    <col min="47" max="48" width="12.5703125" style="37" hidden="1" customWidth="1"/>
    <col min="49" max="49" width="11.28515625" style="37" hidden="1" customWidth="1"/>
    <col min="50" max="50" width="12.7109375" style="37" hidden="1" customWidth="1"/>
    <col min="51" max="52" width="12.5703125" style="37" hidden="1" customWidth="1"/>
    <col min="53" max="53" width="11.28515625" style="37" hidden="1" customWidth="1"/>
    <col min="54" max="54" width="15.42578125" style="37" hidden="1" customWidth="1"/>
    <col min="55" max="55" width="14.28515625" style="37" hidden="1" customWidth="1"/>
    <col min="56" max="57" width="11.28515625" style="37" hidden="1" customWidth="1"/>
    <col min="58" max="58" width="15.140625" style="37" hidden="1" customWidth="1"/>
    <col min="59" max="59" width="14.85546875" style="37" hidden="1" customWidth="1"/>
    <col min="60" max="61" width="11.28515625" style="37" hidden="1" customWidth="1"/>
    <col min="62" max="62" width="14.42578125" style="37" hidden="1" customWidth="1"/>
    <col min="63" max="63" width="14.140625" style="37" hidden="1" customWidth="1"/>
    <col min="64" max="65" width="11.28515625" style="37" hidden="1" customWidth="1"/>
    <col min="66" max="66" width="15.42578125" style="37" hidden="1" customWidth="1"/>
    <col min="67" max="67" width="16" style="37" hidden="1" customWidth="1"/>
    <col min="68" max="68" width="13.28515625" style="37" hidden="1" customWidth="1"/>
    <col min="69" max="69" width="11.28515625" style="37" hidden="1" customWidth="1"/>
    <col min="70" max="70" width="24.7109375" style="37" hidden="1" customWidth="1"/>
    <col min="71" max="71" width="13.85546875" style="37" hidden="1" customWidth="1"/>
    <col min="72" max="72" width="15" style="37" hidden="1" customWidth="1"/>
    <col min="73" max="73" width="13.28515625" style="37" hidden="1" customWidth="1"/>
    <col min="74" max="74" width="13.42578125" style="37" hidden="1" customWidth="1"/>
    <col min="75" max="75" width="19.42578125" style="37" customWidth="1"/>
    <col min="76" max="76" width="15.140625" style="21" customWidth="1"/>
    <col min="77" max="77" width="13.28515625" style="21" customWidth="1"/>
    <col min="78" max="78" width="14.28515625" style="21" customWidth="1"/>
    <col min="79" max="80" width="14.28515625" style="21" hidden="1" customWidth="1"/>
    <col min="81" max="89" width="14.28515625" style="21" customWidth="1"/>
    <col min="90" max="90" width="18.7109375" style="21" hidden="1" customWidth="1"/>
    <col min="91" max="91" width="18.28515625" style="21" customWidth="1"/>
    <col min="92" max="92" width="30.42578125" style="21" customWidth="1"/>
    <col min="93" max="93" width="17.42578125" style="21" customWidth="1"/>
    <col min="94" max="94" width="12.7109375" style="21" customWidth="1"/>
    <col min="95" max="16384" width="9.140625" style="21"/>
  </cols>
  <sheetData>
    <row r="1" spans="1:95" s="38" customFormat="1" ht="32.25" customHeight="1">
      <c r="A1" s="199" t="s">
        <v>219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</row>
    <row r="2" spans="1:95" s="2" customFormat="1" ht="30" customHeight="1">
      <c r="A2" s="199" t="s">
        <v>211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</row>
    <row r="3" spans="1:95" s="2" customFormat="1" ht="37.5" customHeight="1">
      <c r="A3" s="200" t="s">
        <v>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</row>
    <row r="4" spans="1:95" s="84" customFormat="1" ht="23.25" customHeight="1">
      <c r="A4" s="179" t="s">
        <v>1</v>
      </c>
      <c r="B4" s="179" t="s">
        <v>2</v>
      </c>
      <c r="C4" s="179" t="s">
        <v>3</v>
      </c>
      <c r="D4" s="179" t="s">
        <v>4</v>
      </c>
      <c r="E4" s="179" t="s">
        <v>5</v>
      </c>
      <c r="F4" s="179" t="s">
        <v>136</v>
      </c>
      <c r="G4" s="179"/>
      <c r="H4" s="179"/>
      <c r="I4" s="179" t="s">
        <v>6</v>
      </c>
      <c r="J4" s="179"/>
      <c r="K4" s="179" t="s">
        <v>7</v>
      </c>
      <c r="L4" s="179"/>
      <c r="M4" s="190" t="s">
        <v>138</v>
      </c>
      <c r="N4" s="191"/>
      <c r="O4" s="191"/>
      <c r="P4" s="192"/>
      <c r="Q4" s="187" t="s">
        <v>193</v>
      </c>
      <c r="R4" s="190" t="s">
        <v>194</v>
      </c>
      <c r="S4" s="191"/>
      <c r="T4" s="191"/>
      <c r="U4" s="192"/>
      <c r="V4" s="179" t="s">
        <v>158</v>
      </c>
      <c r="W4" s="179"/>
      <c r="X4" s="179"/>
      <c r="Y4" s="179"/>
      <c r="Z4" s="179" t="s">
        <v>139</v>
      </c>
      <c r="AA4" s="179"/>
      <c r="AB4" s="179"/>
      <c r="AC4" s="179"/>
      <c r="AD4" s="179" t="s">
        <v>140</v>
      </c>
      <c r="AE4" s="179"/>
      <c r="AF4" s="179"/>
      <c r="AG4" s="179"/>
      <c r="AH4" s="179" t="s">
        <v>141</v>
      </c>
      <c r="AI4" s="179"/>
      <c r="AJ4" s="179"/>
      <c r="AK4" s="179"/>
      <c r="AL4" s="179" t="s">
        <v>159</v>
      </c>
      <c r="AM4" s="179"/>
      <c r="AN4" s="179"/>
      <c r="AO4" s="179"/>
      <c r="AP4" s="179" t="s">
        <v>142</v>
      </c>
      <c r="AQ4" s="179"/>
      <c r="AR4" s="179"/>
      <c r="AS4" s="179"/>
      <c r="AT4" s="179" t="s">
        <v>143</v>
      </c>
      <c r="AU4" s="179"/>
      <c r="AV4" s="179"/>
      <c r="AW4" s="179"/>
      <c r="AX4" s="179" t="s">
        <v>144</v>
      </c>
      <c r="AY4" s="179"/>
      <c r="AZ4" s="179"/>
      <c r="BA4" s="179"/>
      <c r="BB4" s="179" t="s">
        <v>160</v>
      </c>
      <c r="BC4" s="179"/>
      <c r="BD4" s="179"/>
      <c r="BE4" s="179"/>
      <c r="BF4" s="179" t="s">
        <v>145</v>
      </c>
      <c r="BG4" s="179"/>
      <c r="BH4" s="179"/>
      <c r="BI4" s="179"/>
      <c r="BJ4" s="179" t="s">
        <v>161</v>
      </c>
      <c r="BK4" s="179"/>
      <c r="BL4" s="179"/>
      <c r="BM4" s="179"/>
      <c r="BN4" s="179" t="s">
        <v>162</v>
      </c>
      <c r="BO4" s="179"/>
      <c r="BP4" s="179"/>
      <c r="BQ4" s="179"/>
      <c r="BR4" s="179" t="s">
        <v>8</v>
      </c>
      <c r="BS4" s="178" t="s">
        <v>152</v>
      </c>
      <c r="BT4" s="178"/>
      <c r="BU4" s="178"/>
      <c r="BV4" s="178"/>
      <c r="BW4" s="181" t="s">
        <v>156</v>
      </c>
      <c r="BX4" s="182"/>
      <c r="BY4" s="182"/>
      <c r="BZ4" s="183"/>
      <c r="CA4" s="177" t="s">
        <v>157</v>
      </c>
      <c r="CB4" s="177"/>
      <c r="CC4" s="181" t="s">
        <v>210</v>
      </c>
      <c r="CD4" s="182"/>
      <c r="CE4" s="182"/>
      <c r="CF4" s="183"/>
      <c r="CG4" s="181" t="s">
        <v>195</v>
      </c>
      <c r="CH4" s="182"/>
      <c r="CI4" s="182"/>
      <c r="CJ4" s="183"/>
      <c r="CK4" s="196" t="s">
        <v>8</v>
      </c>
      <c r="CL4" s="177" t="s">
        <v>163</v>
      </c>
    </row>
    <row r="5" spans="1:95" s="85" customFormat="1" ht="37.5" customHeight="1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93"/>
      <c r="N5" s="194"/>
      <c r="O5" s="194"/>
      <c r="P5" s="195"/>
      <c r="Q5" s="188"/>
      <c r="R5" s="193"/>
      <c r="S5" s="194"/>
      <c r="T5" s="194"/>
      <c r="U5" s="195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8"/>
      <c r="BT5" s="178"/>
      <c r="BU5" s="178"/>
      <c r="BV5" s="178"/>
      <c r="BW5" s="184"/>
      <c r="BX5" s="185"/>
      <c r="BY5" s="185"/>
      <c r="BZ5" s="186"/>
      <c r="CA5" s="177"/>
      <c r="CB5" s="177"/>
      <c r="CC5" s="184"/>
      <c r="CD5" s="185"/>
      <c r="CE5" s="185"/>
      <c r="CF5" s="186"/>
      <c r="CG5" s="184"/>
      <c r="CH5" s="185"/>
      <c r="CI5" s="185"/>
      <c r="CJ5" s="186"/>
      <c r="CK5" s="197"/>
      <c r="CL5" s="177"/>
    </row>
    <row r="6" spans="1:95" s="85" customFormat="1" ht="29.25" customHeight="1">
      <c r="A6" s="179"/>
      <c r="B6" s="179"/>
      <c r="C6" s="179"/>
      <c r="D6" s="179"/>
      <c r="E6" s="179"/>
      <c r="F6" s="179" t="s">
        <v>9</v>
      </c>
      <c r="G6" s="179" t="s">
        <v>10</v>
      </c>
      <c r="H6" s="179"/>
      <c r="I6" s="179" t="s">
        <v>11</v>
      </c>
      <c r="J6" s="179" t="s">
        <v>12</v>
      </c>
      <c r="K6" s="179" t="s">
        <v>11</v>
      </c>
      <c r="L6" s="179" t="s">
        <v>12</v>
      </c>
      <c r="M6" s="179" t="s">
        <v>11</v>
      </c>
      <c r="N6" s="179" t="s">
        <v>12</v>
      </c>
      <c r="O6" s="179"/>
      <c r="P6" s="179"/>
      <c r="Q6" s="188"/>
      <c r="R6" s="179" t="s">
        <v>11</v>
      </c>
      <c r="S6" s="179" t="s">
        <v>12</v>
      </c>
      <c r="T6" s="179"/>
      <c r="U6" s="179"/>
      <c r="V6" s="179" t="s">
        <v>11</v>
      </c>
      <c r="W6" s="179" t="s">
        <v>12</v>
      </c>
      <c r="X6" s="179"/>
      <c r="Y6" s="179"/>
      <c r="Z6" s="179" t="s">
        <v>11</v>
      </c>
      <c r="AA6" s="179" t="s">
        <v>14</v>
      </c>
      <c r="AB6" s="179" t="s">
        <v>15</v>
      </c>
      <c r="AC6" s="179"/>
      <c r="AD6" s="179" t="s">
        <v>11</v>
      </c>
      <c r="AE6" s="179" t="s">
        <v>14</v>
      </c>
      <c r="AF6" s="179" t="s">
        <v>15</v>
      </c>
      <c r="AG6" s="179"/>
      <c r="AH6" s="179" t="s">
        <v>11</v>
      </c>
      <c r="AI6" s="179" t="s">
        <v>14</v>
      </c>
      <c r="AJ6" s="179" t="s">
        <v>15</v>
      </c>
      <c r="AK6" s="179"/>
      <c r="AL6" s="179" t="s">
        <v>11</v>
      </c>
      <c r="AM6" s="179" t="s">
        <v>12</v>
      </c>
      <c r="AN6" s="179"/>
      <c r="AO6" s="179"/>
      <c r="AP6" s="179" t="s">
        <v>11</v>
      </c>
      <c r="AQ6" s="179" t="s">
        <v>14</v>
      </c>
      <c r="AR6" s="179" t="s">
        <v>15</v>
      </c>
      <c r="AS6" s="179"/>
      <c r="AT6" s="179" t="s">
        <v>11</v>
      </c>
      <c r="AU6" s="179" t="s">
        <v>14</v>
      </c>
      <c r="AV6" s="179" t="s">
        <v>15</v>
      </c>
      <c r="AW6" s="179"/>
      <c r="AX6" s="179" t="s">
        <v>11</v>
      </c>
      <c r="AY6" s="179" t="s">
        <v>14</v>
      </c>
      <c r="AZ6" s="179" t="s">
        <v>15</v>
      </c>
      <c r="BA6" s="179"/>
      <c r="BB6" s="179" t="s">
        <v>11</v>
      </c>
      <c r="BC6" s="179" t="s">
        <v>12</v>
      </c>
      <c r="BD6" s="179"/>
      <c r="BE6" s="179"/>
      <c r="BF6" s="179" t="s">
        <v>11</v>
      </c>
      <c r="BG6" s="179" t="s">
        <v>14</v>
      </c>
      <c r="BH6" s="179" t="s">
        <v>15</v>
      </c>
      <c r="BI6" s="179"/>
      <c r="BJ6" s="179" t="s">
        <v>11</v>
      </c>
      <c r="BK6" s="179" t="s">
        <v>12</v>
      </c>
      <c r="BL6" s="179"/>
      <c r="BM6" s="179"/>
      <c r="BN6" s="179" t="s">
        <v>11</v>
      </c>
      <c r="BO6" s="179" t="s">
        <v>12</v>
      </c>
      <c r="BP6" s="179"/>
      <c r="BQ6" s="179"/>
      <c r="BR6" s="179"/>
      <c r="BS6" s="179" t="s">
        <v>11</v>
      </c>
      <c r="BT6" s="179" t="s">
        <v>12</v>
      </c>
      <c r="BU6" s="179"/>
      <c r="BV6" s="179"/>
      <c r="BW6" s="179" t="s">
        <v>11</v>
      </c>
      <c r="BX6" s="179" t="s">
        <v>12</v>
      </c>
      <c r="BY6" s="179"/>
      <c r="BZ6" s="179"/>
      <c r="CA6" s="178" t="s">
        <v>11</v>
      </c>
      <c r="CB6" s="178" t="s">
        <v>12</v>
      </c>
      <c r="CC6" s="179" t="s">
        <v>11</v>
      </c>
      <c r="CD6" s="179" t="s">
        <v>12</v>
      </c>
      <c r="CE6" s="179"/>
      <c r="CF6" s="179"/>
      <c r="CG6" s="179" t="s">
        <v>11</v>
      </c>
      <c r="CH6" s="179" t="s">
        <v>12</v>
      </c>
      <c r="CI6" s="179"/>
      <c r="CJ6" s="179"/>
      <c r="CK6" s="197"/>
      <c r="CL6" s="177"/>
    </row>
    <row r="7" spans="1:95" s="85" customFormat="1" ht="33" customHeight="1">
      <c r="A7" s="179"/>
      <c r="B7" s="179"/>
      <c r="C7" s="179"/>
      <c r="D7" s="179"/>
      <c r="E7" s="179"/>
      <c r="F7" s="179"/>
      <c r="G7" s="179" t="s">
        <v>11</v>
      </c>
      <c r="H7" s="179" t="s">
        <v>13</v>
      </c>
      <c r="I7" s="179"/>
      <c r="J7" s="179"/>
      <c r="K7" s="179"/>
      <c r="L7" s="179"/>
      <c r="M7" s="179"/>
      <c r="N7" s="179" t="s">
        <v>14</v>
      </c>
      <c r="O7" s="180" t="s">
        <v>15</v>
      </c>
      <c r="P7" s="180"/>
      <c r="Q7" s="188"/>
      <c r="R7" s="179"/>
      <c r="S7" s="179" t="s">
        <v>14</v>
      </c>
      <c r="T7" s="180" t="s">
        <v>15</v>
      </c>
      <c r="U7" s="180"/>
      <c r="V7" s="179"/>
      <c r="W7" s="179" t="s">
        <v>14</v>
      </c>
      <c r="X7" s="180" t="s">
        <v>15</v>
      </c>
      <c r="Y7" s="180"/>
      <c r="Z7" s="179"/>
      <c r="AA7" s="179"/>
      <c r="AB7" s="180" t="s">
        <v>16</v>
      </c>
      <c r="AC7" s="180" t="s">
        <v>17</v>
      </c>
      <c r="AD7" s="179"/>
      <c r="AE7" s="179"/>
      <c r="AF7" s="180" t="s">
        <v>16</v>
      </c>
      <c r="AG7" s="180" t="s">
        <v>17</v>
      </c>
      <c r="AH7" s="179"/>
      <c r="AI7" s="179"/>
      <c r="AJ7" s="180" t="s">
        <v>16</v>
      </c>
      <c r="AK7" s="180" t="s">
        <v>17</v>
      </c>
      <c r="AL7" s="179"/>
      <c r="AM7" s="179" t="s">
        <v>14</v>
      </c>
      <c r="AN7" s="180" t="s">
        <v>15</v>
      </c>
      <c r="AO7" s="180"/>
      <c r="AP7" s="179"/>
      <c r="AQ7" s="179"/>
      <c r="AR7" s="180" t="s">
        <v>16</v>
      </c>
      <c r="AS7" s="180" t="s">
        <v>17</v>
      </c>
      <c r="AT7" s="179"/>
      <c r="AU7" s="179"/>
      <c r="AV7" s="180" t="s">
        <v>16</v>
      </c>
      <c r="AW7" s="180" t="s">
        <v>17</v>
      </c>
      <c r="AX7" s="179"/>
      <c r="AY7" s="179"/>
      <c r="AZ7" s="180" t="s">
        <v>16</v>
      </c>
      <c r="BA7" s="180" t="s">
        <v>17</v>
      </c>
      <c r="BB7" s="179"/>
      <c r="BC7" s="179" t="s">
        <v>14</v>
      </c>
      <c r="BD7" s="180" t="s">
        <v>15</v>
      </c>
      <c r="BE7" s="180"/>
      <c r="BF7" s="179"/>
      <c r="BG7" s="179"/>
      <c r="BH7" s="180" t="s">
        <v>16</v>
      </c>
      <c r="BI7" s="180" t="s">
        <v>17</v>
      </c>
      <c r="BJ7" s="179"/>
      <c r="BK7" s="179" t="s">
        <v>14</v>
      </c>
      <c r="BL7" s="180" t="s">
        <v>15</v>
      </c>
      <c r="BM7" s="180"/>
      <c r="BN7" s="179"/>
      <c r="BO7" s="179" t="s">
        <v>14</v>
      </c>
      <c r="BP7" s="180" t="s">
        <v>15</v>
      </c>
      <c r="BQ7" s="180"/>
      <c r="BR7" s="179"/>
      <c r="BS7" s="179"/>
      <c r="BT7" s="179" t="s">
        <v>14</v>
      </c>
      <c r="BU7" s="180" t="s">
        <v>15</v>
      </c>
      <c r="BV7" s="180"/>
      <c r="BW7" s="179"/>
      <c r="BX7" s="179" t="s">
        <v>14</v>
      </c>
      <c r="BY7" s="180" t="s">
        <v>15</v>
      </c>
      <c r="BZ7" s="180"/>
      <c r="CA7" s="178"/>
      <c r="CB7" s="178"/>
      <c r="CC7" s="179"/>
      <c r="CD7" s="179" t="s">
        <v>14</v>
      </c>
      <c r="CE7" s="180" t="s">
        <v>15</v>
      </c>
      <c r="CF7" s="180"/>
      <c r="CG7" s="179"/>
      <c r="CH7" s="179" t="s">
        <v>14</v>
      </c>
      <c r="CI7" s="180" t="s">
        <v>15</v>
      </c>
      <c r="CJ7" s="180"/>
      <c r="CK7" s="197"/>
      <c r="CL7" s="177"/>
    </row>
    <row r="8" spans="1:95" s="85" customFormat="1" ht="45.75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 t="s">
        <v>16</v>
      </c>
      <c r="P8" s="180" t="s">
        <v>17</v>
      </c>
      <c r="Q8" s="188"/>
      <c r="R8" s="179"/>
      <c r="S8" s="179"/>
      <c r="T8" s="180" t="s">
        <v>16</v>
      </c>
      <c r="U8" s="180" t="s">
        <v>17</v>
      </c>
      <c r="V8" s="179"/>
      <c r="W8" s="179"/>
      <c r="X8" s="180" t="s">
        <v>16</v>
      </c>
      <c r="Y8" s="180" t="s">
        <v>17</v>
      </c>
      <c r="Z8" s="179"/>
      <c r="AA8" s="179"/>
      <c r="AB8" s="180"/>
      <c r="AC8" s="180"/>
      <c r="AD8" s="179"/>
      <c r="AE8" s="179"/>
      <c r="AF8" s="180"/>
      <c r="AG8" s="180"/>
      <c r="AH8" s="179"/>
      <c r="AI8" s="179"/>
      <c r="AJ8" s="180"/>
      <c r="AK8" s="180"/>
      <c r="AL8" s="179"/>
      <c r="AM8" s="179"/>
      <c r="AN8" s="180" t="s">
        <v>16</v>
      </c>
      <c r="AO8" s="180" t="s">
        <v>17</v>
      </c>
      <c r="AP8" s="179"/>
      <c r="AQ8" s="179"/>
      <c r="AR8" s="180"/>
      <c r="AS8" s="180"/>
      <c r="AT8" s="179"/>
      <c r="AU8" s="179"/>
      <c r="AV8" s="180"/>
      <c r="AW8" s="180"/>
      <c r="AX8" s="179"/>
      <c r="AY8" s="179"/>
      <c r="AZ8" s="180"/>
      <c r="BA8" s="180"/>
      <c r="BB8" s="179"/>
      <c r="BC8" s="179"/>
      <c r="BD8" s="180" t="s">
        <v>16</v>
      </c>
      <c r="BE8" s="180" t="s">
        <v>17</v>
      </c>
      <c r="BF8" s="179"/>
      <c r="BG8" s="179"/>
      <c r="BH8" s="180"/>
      <c r="BI8" s="180"/>
      <c r="BJ8" s="179"/>
      <c r="BK8" s="179"/>
      <c r="BL8" s="180" t="s">
        <v>16</v>
      </c>
      <c r="BM8" s="180" t="s">
        <v>17</v>
      </c>
      <c r="BN8" s="179"/>
      <c r="BO8" s="179"/>
      <c r="BP8" s="180" t="s">
        <v>16</v>
      </c>
      <c r="BQ8" s="180" t="s">
        <v>17</v>
      </c>
      <c r="BR8" s="179"/>
      <c r="BS8" s="179"/>
      <c r="BT8" s="179"/>
      <c r="BU8" s="180" t="s">
        <v>16</v>
      </c>
      <c r="BV8" s="180" t="s">
        <v>17</v>
      </c>
      <c r="BW8" s="179"/>
      <c r="BX8" s="179"/>
      <c r="BY8" s="180" t="s">
        <v>16</v>
      </c>
      <c r="BZ8" s="180" t="s">
        <v>17</v>
      </c>
      <c r="CA8" s="178"/>
      <c r="CB8" s="178"/>
      <c r="CC8" s="179"/>
      <c r="CD8" s="179"/>
      <c r="CE8" s="180" t="s">
        <v>16</v>
      </c>
      <c r="CF8" s="180" t="s">
        <v>17</v>
      </c>
      <c r="CG8" s="179"/>
      <c r="CH8" s="179"/>
      <c r="CI8" s="180" t="s">
        <v>16</v>
      </c>
      <c r="CJ8" s="180" t="s">
        <v>17</v>
      </c>
      <c r="CK8" s="197"/>
      <c r="CL8" s="177"/>
    </row>
    <row r="9" spans="1:95" s="85" customFormat="1" ht="31.5" customHeight="1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80"/>
      <c r="P9" s="180"/>
      <c r="Q9" s="189"/>
      <c r="R9" s="179"/>
      <c r="S9" s="179"/>
      <c r="T9" s="180"/>
      <c r="U9" s="180"/>
      <c r="V9" s="179"/>
      <c r="W9" s="179"/>
      <c r="X9" s="180"/>
      <c r="Y9" s="180"/>
      <c r="Z9" s="179"/>
      <c r="AA9" s="179"/>
      <c r="AB9" s="180"/>
      <c r="AC9" s="180"/>
      <c r="AD9" s="179"/>
      <c r="AE9" s="179"/>
      <c r="AF9" s="180"/>
      <c r="AG9" s="180"/>
      <c r="AH9" s="179"/>
      <c r="AI9" s="179"/>
      <c r="AJ9" s="180"/>
      <c r="AK9" s="180"/>
      <c r="AL9" s="179"/>
      <c r="AM9" s="179"/>
      <c r="AN9" s="180"/>
      <c r="AO9" s="180"/>
      <c r="AP9" s="179"/>
      <c r="AQ9" s="179"/>
      <c r="AR9" s="180"/>
      <c r="AS9" s="180"/>
      <c r="AT9" s="179"/>
      <c r="AU9" s="179"/>
      <c r="AV9" s="180"/>
      <c r="AW9" s="180"/>
      <c r="AX9" s="179"/>
      <c r="AY9" s="179"/>
      <c r="AZ9" s="180"/>
      <c r="BA9" s="180"/>
      <c r="BB9" s="179"/>
      <c r="BC9" s="179"/>
      <c r="BD9" s="180"/>
      <c r="BE9" s="180"/>
      <c r="BF9" s="179"/>
      <c r="BG9" s="179"/>
      <c r="BH9" s="180"/>
      <c r="BI9" s="180"/>
      <c r="BJ9" s="179"/>
      <c r="BK9" s="179"/>
      <c r="BL9" s="180"/>
      <c r="BM9" s="180"/>
      <c r="BN9" s="179"/>
      <c r="BO9" s="179"/>
      <c r="BP9" s="180"/>
      <c r="BQ9" s="180"/>
      <c r="BR9" s="179"/>
      <c r="BS9" s="179"/>
      <c r="BT9" s="179"/>
      <c r="BU9" s="180"/>
      <c r="BV9" s="180"/>
      <c r="BW9" s="179"/>
      <c r="BX9" s="179"/>
      <c r="BY9" s="180"/>
      <c r="BZ9" s="180"/>
      <c r="CA9" s="178"/>
      <c r="CB9" s="178"/>
      <c r="CC9" s="179"/>
      <c r="CD9" s="179"/>
      <c r="CE9" s="180"/>
      <c r="CF9" s="180"/>
      <c r="CG9" s="179"/>
      <c r="CH9" s="179"/>
      <c r="CI9" s="180"/>
      <c r="CJ9" s="180"/>
      <c r="CK9" s="198"/>
      <c r="CL9" s="177"/>
    </row>
    <row r="10" spans="1:95" s="4" customFormat="1" ht="23.65" customHeight="1">
      <c r="A10" s="3">
        <v>1</v>
      </c>
      <c r="B10" s="3">
        <v>2</v>
      </c>
      <c r="C10" s="3">
        <v>3</v>
      </c>
      <c r="D10" s="3">
        <v>4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N10" s="3">
        <v>13</v>
      </c>
      <c r="O10" s="3">
        <v>14</v>
      </c>
      <c r="P10" s="3">
        <v>15</v>
      </c>
      <c r="Q10" s="114"/>
      <c r="R10" s="3">
        <v>8</v>
      </c>
      <c r="S10" s="3">
        <v>9</v>
      </c>
      <c r="T10" s="3">
        <v>10</v>
      </c>
      <c r="U10" s="3">
        <v>11</v>
      </c>
      <c r="V10" s="3">
        <v>16</v>
      </c>
      <c r="W10" s="3">
        <v>17</v>
      </c>
      <c r="X10" s="3">
        <v>18</v>
      </c>
      <c r="Y10" s="3">
        <v>19</v>
      </c>
      <c r="Z10" s="3">
        <v>16</v>
      </c>
      <c r="AA10" s="3">
        <v>17</v>
      </c>
      <c r="AB10" s="3">
        <v>18</v>
      </c>
      <c r="AC10" s="3">
        <v>19</v>
      </c>
      <c r="AD10" s="3">
        <v>16</v>
      </c>
      <c r="AE10" s="3">
        <v>17</v>
      </c>
      <c r="AF10" s="3">
        <v>18</v>
      </c>
      <c r="AG10" s="3">
        <v>19</v>
      </c>
      <c r="AH10" s="3">
        <v>16</v>
      </c>
      <c r="AI10" s="3">
        <v>17</v>
      </c>
      <c r="AJ10" s="3">
        <v>18</v>
      </c>
      <c r="AK10" s="3">
        <v>19</v>
      </c>
      <c r="AL10" s="3">
        <v>20</v>
      </c>
      <c r="AM10" s="3">
        <v>21</v>
      </c>
      <c r="AN10" s="3"/>
      <c r="AO10" s="3">
        <v>22</v>
      </c>
      <c r="AP10" s="3">
        <v>20</v>
      </c>
      <c r="AQ10" s="3">
        <v>21</v>
      </c>
      <c r="AR10" s="3"/>
      <c r="AS10" s="3">
        <v>22</v>
      </c>
      <c r="AT10" s="3">
        <v>20</v>
      </c>
      <c r="AU10" s="3">
        <v>21</v>
      </c>
      <c r="AV10" s="3"/>
      <c r="AW10" s="3">
        <v>22</v>
      </c>
      <c r="AX10" s="3">
        <v>20</v>
      </c>
      <c r="AY10" s="3">
        <v>21</v>
      </c>
      <c r="AZ10" s="3"/>
      <c r="BA10" s="3">
        <v>22</v>
      </c>
      <c r="BB10" s="3">
        <v>16</v>
      </c>
      <c r="BC10" s="3">
        <v>17</v>
      </c>
      <c r="BD10" s="3">
        <v>18</v>
      </c>
      <c r="BE10" s="3">
        <v>19</v>
      </c>
      <c r="BF10" s="3">
        <v>16</v>
      </c>
      <c r="BG10" s="3">
        <v>17</v>
      </c>
      <c r="BH10" s="3">
        <v>18</v>
      </c>
      <c r="BI10" s="3">
        <v>19</v>
      </c>
      <c r="BJ10" s="3">
        <v>16</v>
      </c>
      <c r="BK10" s="3">
        <v>17</v>
      </c>
      <c r="BL10" s="3">
        <v>18</v>
      </c>
      <c r="BM10" s="3">
        <v>19</v>
      </c>
      <c r="BN10" s="3">
        <v>16</v>
      </c>
      <c r="BO10" s="3">
        <v>17</v>
      </c>
      <c r="BP10" s="3">
        <v>18</v>
      </c>
      <c r="BQ10" s="3">
        <v>19</v>
      </c>
      <c r="BR10" s="3">
        <v>23</v>
      </c>
      <c r="BS10" s="113"/>
      <c r="BT10" s="114"/>
      <c r="BU10" s="114"/>
      <c r="BV10" s="114"/>
      <c r="BW10" s="114">
        <v>12</v>
      </c>
      <c r="BX10" s="160">
        <v>13</v>
      </c>
      <c r="BY10" s="160">
        <v>14</v>
      </c>
      <c r="BZ10" s="160">
        <v>15</v>
      </c>
      <c r="CA10" s="160"/>
      <c r="CB10" s="160"/>
      <c r="CC10" s="160">
        <v>16</v>
      </c>
      <c r="CD10" s="160">
        <v>17</v>
      </c>
      <c r="CE10" s="160">
        <v>18</v>
      </c>
      <c r="CF10" s="160">
        <v>19</v>
      </c>
      <c r="CG10" s="160">
        <v>20</v>
      </c>
      <c r="CH10" s="160">
        <v>21</v>
      </c>
      <c r="CI10" s="160">
        <v>22</v>
      </c>
      <c r="CJ10" s="160">
        <v>23</v>
      </c>
      <c r="CK10" s="160">
        <v>24</v>
      </c>
      <c r="CL10" s="119"/>
    </row>
    <row r="11" spans="1:95" s="8" customFormat="1" ht="33" customHeight="1">
      <c r="A11" s="51"/>
      <c r="B11" s="52" t="s">
        <v>18</v>
      </c>
      <c r="C11" s="51"/>
      <c r="D11" s="51"/>
      <c r="E11" s="51"/>
      <c r="F11" s="7"/>
      <c r="G11" s="5">
        <f>SUBTOTAL(109,G12:G99)-G75</f>
        <v>4869363.8360000001</v>
      </c>
      <c r="H11" s="5">
        <f t="shared" ref="H11:BS11" si="0">SUBTOTAL(109,H12:H99)-H75</f>
        <v>3466461.1905555562</v>
      </c>
      <c r="I11" s="5">
        <f t="shared" si="0"/>
        <v>936830</v>
      </c>
      <c r="J11" s="5">
        <f t="shared" si="0"/>
        <v>528079</v>
      </c>
      <c r="K11" s="5">
        <f t="shared" si="0"/>
        <v>900168</v>
      </c>
      <c r="L11" s="5">
        <f t="shared" si="0"/>
        <v>491517</v>
      </c>
      <c r="M11" s="5">
        <f t="shared" si="0"/>
        <v>3674918.1</v>
      </c>
      <c r="N11" s="5">
        <f t="shared" si="0"/>
        <v>3354629.9005000005</v>
      </c>
      <c r="O11" s="5">
        <f t="shared" si="0"/>
        <v>34850</v>
      </c>
      <c r="P11" s="5">
        <f t="shared" si="0"/>
        <v>1000</v>
      </c>
      <c r="Q11" s="5">
        <f t="shared" si="0"/>
        <v>249196</v>
      </c>
      <c r="R11" s="5">
        <f t="shared" si="0"/>
        <v>4054687.0999999996</v>
      </c>
      <c r="S11" s="5">
        <f t="shared" si="0"/>
        <v>3734408.9005000005</v>
      </c>
      <c r="T11" s="5">
        <f t="shared" si="0"/>
        <v>21900</v>
      </c>
      <c r="U11" s="5">
        <f t="shared" si="0"/>
        <v>1000</v>
      </c>
      <c r="V11" s="5">
        <f t="shared" si="0"/>
        <v>431852.83400000003</v>
      </c>
      <c r="W11" s="5">
        <f t="shared" si="0"/>
        <v>336256.83400000003</v>
      </c>
      <c r="X11" s="5">
        <f t="shared" si="0"/>
        <v>5000</v>
      </c>
      <c r="Y11" s="5">
        <f t="shared" si="0"/>
        <v>1000</v>
      </c>
      <c r="Z11" s="5">
        <f t="shared" si="0"/>
        <v>434852.83400000003</v>
      </c>
      <c r="AA11" s="5">
        <f t="shared" si="0"/>
        <v>332605.83400000003</v>
      </c>
      <c r="AB11" s="5">
        <f t="shared" si="0"/>
        <v>5000</v>
      </c>
      <c r="AC11" s="5">
        <f t="shared" si="0"/>
        <v>1000</v>
      </c>
      <c r="AD11" s="5">
        <f t="shared" si="0"/>
        <v>421736</v>
      </c>
      <c r="AE11" s="5">
        <f t="shared" si="0"/>
        <v>3651</v>
      </c>
      <c r="AF11" s="5">
        <f t="shared" si="0"/>
        <v>0</v>
      </c>
      <c r="AG11" s="5">
        <f t="shared" si="0"/>
        <v>0</v>
      </c>
      <c r="AH11" s="5">
        <f t="shared" si="0"/>
        <v>421736</v>
      </c>
      <c r="AI11" s="5">
        <f t="shared" si="0"/>
        <v>3651</v>
      </c>
      <c r="AJ11" s="5">
        <f t="shared" si="0"/>
        <v>0</v>
      </c>
      <c r="AK11" s="5">
        <f t="shared" si="0"/>
        <v>0</v>
      </c>
      <c r="AL11" s="5">
        <f t="shared" si="0"/>
        <v>326549</v>
      </c>
      <c r="AM11" s="5">
        <f t="shared" si="0"/>
        <v>302679</v>
      </c>
      <c r="AN11" s="5">
        <f t="shared" si="0"/>
        <v>0</v>
      </c>
      <c r="AO11" s="5">
        <f t="shared" si="0"/>
        <v>0</v>
      </c>
      <c r="AP11" s="5">
        <f t="shared" si="0"/>
        <v>326010</v>
      </c>
      <c r="AQ11" s="5">
        <f t="shared" si="0"/>
        <v>302140</v>
      </c>
      <c r="AR11" s="5">
        <f t="shared" si="0"/>
        <v>0</v>
      </c>
      <c r="AS11" s="5">
        <f t="shared" si="0"/>
        <v>0</v>
      </c>
      <c r="AT11" s="5">
        <f t="shared" si="0"/>
        <v>188484</v>
      </c>
      <c r="AU11" s="5">
        <f t="shared" si="0"/>
        <v>539</v>
      </c>
      <c r="AV11" s="5">
        <f t="shared" si="0"/>
        <v>0</v>
      </c>
      <c r="AW11" s="5">
        <f t="shared" si="0"/>
        <v>0</v>
      </c>
      <c r="AX11" s="5">
        <f t="shared" si="0"/>
        <v>556</v>
      </c>
      <c r="AY11" s="5">
        <f t="shared" si="0"/>
        <v>539</v>
      </c>
      <c r="AZ11" s="5">
        <f t="shared" si="0"/>
        <v>0</v>
      </c>
      <c r="BA11" s="5">
        <f t="shared" si="0"/>
        <v>0</v>
      </c>
      <c r="BB11" s="5">
        <f t="shared" si="0"/>
        <v>399077</v>
      </c>
      <c r="BC11" s="5">
        <f t="shared" si="0"/>
        <v>323936</v>
      </c>
      <c r="BD11" s="5">
        <f t="shared" si="0"/>
        <v>4200</v>
      </c>
      <c r="BE11" s="5">
        <f t="shared" si="0"/>
        <v>0</v>
      </c>
      <c r="BF11" s="5">
        <f t="shared" si="0"/>
        <v>365359</v>
      </c>
      <c r="BG11" s="5">
        <f t="shared" si="0"/>
        <v>323936</v>
      </c>
      <c r="BH11" s="5">
        <f t="shared" si="0"/>
        <v>4200</v>
      </c>
      <c r="BI11" s="5">
        <f t="shared" si="0"/>
        <v>0</v>
      </c>
      <c r="BJ11" s="5">
        <f t="shared" si="0"/>
        <v>1199137.2660000001</v>
      </c>
      <c r="BK11" s="5">
        <f t="shared" si="0"/>
        <v>1073456.0665000004</v>
      </c>
      <c r="BL11" s="5">
        <f t="shared" si="0"/>
        <v>12700</v>
      </c>
      <c r="BM11" s="5">
        <f t="shared" si="0"/>
        <v>0</v>
      </c>
      <c r="BN11" s="5">
        <f t="shared" si="0"/>
        <v>494423</v>
      </c>
      <c r="BO11" s="5">
        <f t="shared" si="0"/>
        <v>436540</v>
      </c>
      <c r="BP11" s="5">
        <f t="shared" si="0"/>
        <v>0</v>
      </c>
      <c r="BQ11" s="5">
        <f t="shared" si="0"/>
        <v>0</v>
      </c>
      <c r="BR11" s="5">
        <f t="shared" si="0"/>
        <v>0</v>
      </c>
      <c r="BS11" s="5">
        <f t="shared" si="0"/>
        <v>1237621.834</v>
      </c>
      <c r="BT11" s="5">
        <f t="shared" ref="BT11:CI11" si="1">SUBTOTAL(109,BT12:BT99)-BT75</f>
        <v>1043014.834</v>
      </c>
      <c r="BU11" s="5">
        <f t="shared" si="1"/>
        <v>9200</v>
      </c>
      <c r="BV11" s="5">
        <f t="shared" si="1"/>
        <v>1000</v>
      </c>
      <c r="BW11" s="5">
        <f t="shared" si="1"/>
        <v>2539690.8339999998</v>
      </c>
      <c r="BX11" s="5">
        <f t="shared" si="1"/>
        <v>2287200.8339999998</v>
      </c>
      <c r="BY11" s="5">
        <f t="shared" si="1"/>
        <v>9200</v>
      </c>
      <c r="BZ11" s="5">
        <f t="shared" si="1"/>
        <v>1000</v>
      </c>
      <c r="CA11" s="5">
        <f t="shared" si="1"/>
        <v>2691174.8339999998</v>
      </c>
      <c r="CB11" s="5">
        <f t="shared" si="1"/>
        <v>2029933.8339999998</v>
      </c>
      <c r="CC11" s="5">
        <f t="shared" si="1"/>
        <v>1447208.3660000002</v>
      </c>
      <c r="CD11" s="5">
        <f t="shared" si="1"/>
        <v>1447208.0665000004</v>
      </c>
      <c r="CE11" s="5">
        <f t="shared" si="1"/>
        <v>12700</v>
      </c>
      <c r="CF11" s="5">
        <f t="shared" si="1"/>
        <v>0</v>
      </c>
      <c r="CG11" s="5">
        <f t="shared" si="1"/>
        <v>1447208.0660000001</v>
      </c>
      <c r="CH11" s="5">
        <f t="shared" si="1"/>
        <v>1447208.0665000004</v>
      </c>
      <c r="CI11" s="5">
        <f t="shared" si="1"/>
        <v>12700</v>
      </c>
      <c r="CJ11" s="5">
        <f t="shared" ref="CJ11" si="2">SUBTOTAL(109,CJ12:CJ96)-CJ75</f>
        <v>0</v>
      </c>
      <c r="CK11" s="111"/>
      <c r="CL11" s="121"/>
      <c r="CM11" s="8">
        <v>960073</v>
      </c>
      <c r="CN11" s="8">
        <f>CM11-CH11</f>
        <v>-487135.06650000042</v>
      </c>
    </row>
    <row r="12" spans="1:95" s="8" customFormat="1" ht="38.25" customHeight="1">
      <c r="A12" s="124" t="s">
        <v>188</v>
      </c>
      <c r="B12" s="126" t="s">
        <v>189</v>
      </c>
      <c r="C12" s="123"/>
      <c r="D12" s="123"/>
      <c r="E12" s="123"/>
      <c r="F12" s="125"/>
      <c r="G12" s="5">
        <f t="shared" ref="G12:AL12" si="3">SUBTOTAL(109,G13:G96)-G75</f>
        <v>4869363.8360000001</v>
      </c>
      <c r="H12" s="5">
        <f t="shared" si="3"/>
        <v>3466461.1905555562</v>
      </c>
      <c r="I12" s="5">
        <f t="shared" si="3"/>
        <v>936830</v>
      </c>
      <c r="J12" s="5">
        <f t="shared" si="3"/>
        <v>528079</v>
      </c>
      <c r="K12" s="5">
        <f t="shared" si="3"/>
        <v>900168</v>
      </c>
      <c r="L12" s="5">
        <f t="shared" si="3"/>
        <v>491517</v>
      </c>
      <c r="M12" s="5">
        <f t="shared" si="3"/>
        <v>2532060.1</v>
      </c>
      <c r="N12" s="5">
        <f t="shared" si="3"/>
        <v>2211771.9005000005</v>
      </c>
      <c r="O12" s="5">
        <f t="shared" si="3"/>
        <v>21900</v>
      </c>
      <c r="P12" s="5">
        <f t="shared" si="3"/>
        <v>1000</v>
      </c>
      <c r="Q12" s="5">
        <f t="shared" si="3"/>
        <v>249196</v>
      </c>
      <c r="R12" s="5">
        <f t="shared" si="3"/>
        <v>2782206.1</v>
      </c>
      <c r="S12" s="5">
        <f t="shared" si="3"/>
        <v>2461927.9005000005</v>
      </c>
      <c r="T12" s="5">
        <f t="shared" si="3"/>
        <v>21900</v>
      </c>
      <c r="U12" s="5">
        <f t="shared" si="3"/>
        <v>1000</v>
      </c>
      <c r="V12" s="5">
        <f t="shared" si="3"/>
        <v>431852.83400000003</v>
      </c>
      <c r="W12" s="5">
        <f t="shared" si="3"/>
        <v>336256.83400000003</v>
      </c>
      <c r="X12" s="5">
        <f t="shared" si="3"/>
        <v>5000</v>
      </c>
      <c r="Y12" s="5">
        <f t="shared" si="3"/>
        <v>1000</v>
      </c>
      <c r="Z12" s="5">
        <f t="shared" si="3"/>
        <v>434852.83400000003</v>
      </c>
      <c r="AA12" s="5">
        <f t="shared" si="3"/>
        <v>332605.83400000003</v>
      </c>
      <c r="AB12" s="5">
        <f t="shared" si="3"/>
        <v>5000</v>
      </c>
      <c r="AC12" s="5">
        <f t="shared" si="3"/>
        <v>1000</v>
      </c>
      <c r="AD12" s="5">
        <f t="shared" si="3"/>
        <v>421736</v>
      </c>
      <c r="AE12" s="5">
        <f t="shared" si="3"/>
        <v>3651</v>
      </c>
      <c r="AF12" s="5">
        <f t="shared" si="3"/>
        <v>0</v>
      </c>
      <c r="AG12" s="5">
        <f t="shared" si="3"/>
        <v>0</v>
      </c>
      <c r="AH12" s="5">
        <f t="shared" si="3"/>
        <v>421736</v>
      </c>
      <c r="AI12" s="5">
        <f t="shared" si="3"/>
        <v>3651</v>
      </c>
      <c r="AJ12" s="5">
        <f t="shared" si="3"/>
        <v>0</v>
      </c>
      <c r="AK12" s="5">
        <f t="shared" si="3"/>
        <v>0</v>
      </c>
      <c r="AL12" s="5">
        <f t="shared" si="3"/>
        <v>326549</v>
      </c>
      <c r="AM12" s="5">
        <f t="shared" ref="AM12:BR12" si="4">SUBTOTAL(109,AM13:AM96)-AM75</f>
        <v>302679</v>
      </c>
      <c r="AN12" s="5">
        <f t="shared" si="4"/>
        <v>0</v>
      </c>
      <c r="AO12" s="5">
        <f t="shared" si="4"/>
        <v>0</v>
      </c>
      <c r="AP12" s="5">
        <f t="shared" si="4"/>
        <v>326010</v>
      </c>
      <c r="AQ12" s="5">
        <f t="shared" si="4"/>
        <v>302140</v>
      </c>
      <c r="AR12" s="5">
        <f t="shared" si="4"/>
        <v>0</v>
      </c>
      <c r="AS12" s="5">
        <f t="shared" si="4"/>
        <v>0</v>
      </c>
      <c r="AT12" s="5">
        <f t="shared" si="4"/>
        <v>188484</v>
      </c>
      <c r="AU12" s="5">
        <f t="shared" si="4"/>
        <v>539</v>
      </c>
      <c r="AV12" s="5">
        <f t="shared" si="4"/>
        <v>0</v>
      </c>
      <c r="AW12" s="5">
        <f t="shared" si="4"/>
        <v>0</v>
      </c>
      <c r="AX12" s="5">
        <f t="shared" si="4"/>
        <v>556</v>
      </c>
      <c r="AY12" s="5">
        <f t="shared" si="4"/>
        <v>539</v>
      </c>
      <c r="AZ12" s="5">
        <f t="shared" si="4"/>
        <v>0</v>
      </c>
      <c r="BA12" s="5">
        <f t="shared" si="4"/>
        <v>0</v>
      </c>
      <c r="BB12" s="5">
        <f t="shared" si="4"/>
        <v>399077</v>
      </c>
      <c r="BC12" s="5">
        <f t="shared" si="4"/>
        <v>323936</v>
      </c>
      <c r="BD12" s="5">
        <f t="shared" si="4"/>
        <v>4200</v>
      </c>
      <c r="BE12" s="5">
        <f t="shared" si="4"/>
        <v>0</v>
      </c>
      <c r="BF12" s="5">
        <f t="shared" si="4"/>
        <v>365359</v>
      </c>
      <c r="BG12" s="5">
        <f t="shared" si="4"/>
        <v>323936</v>
      </c>
      <c r="BH12" s="5">
        <f t="shared" si="4"/>
        <v>4200</v>
      </c>
      <c r="BI12" s="5">
        <f t="shared" si="4"/>
        <v>0</v>
      </c>
      <c r="BJ12" s="5">
        <f t="shared" si="4"/>
        <v>1199137.2660000001</v>
      </c>
      <c r="BK12" s="5">
        <f t="shared" si="4"/>
        <v>1073456.0665000004</v>
      </c>
      <c r="BL12" s="5">
        <f t="shared" si="4"/>
        <v>12700</v>
      </c>
      <c r="BM12" s="5">
        <f t="shared" si="4"/>
        <v>0</v>
      </c>
      <c r="BN12" s="5">
        <f t="shared" si="4"/>
        <v>494423</v>
      </c>
      <c r="BO12" s="5">
        <f t="shared" si="4"/>
        <v>436540</v>
      </c>
      <c r="BP12" s="5">
        <f t="shared" si="4"/>
        <v>0</v>
      </c>
      <c r="BQ12" s="5">
        <f t="shared" si="4"/>
        <v>0</v>
      </c>
      <c r="BR12" s="5">
        <f t="shared" si="4"/>
        <v>0</v>
      </c>
      <c r="BS12" s="5">
        <f t="shared" ref="BS12:CJ12" si="5">SUBTOTAL(109,BS13:BS96)-BS75</f>
        <v>1237621.834</v>
      </c>
      <c r="BT12" s="5">
        <f t="shared" si="5"/>
        <v>1043014.834</v>
      </c>
      <c r="BU12" s="5">
        <f t="shared" si="5"/>
        <v>9200</v>
      </c>
      <c r="BV12" s="5">
        <f t="shared" si="5"/>
        <v>1000</v>
      </c>
      <c r="BW12" s="5">
        <f t="shared" si="5"/>
        <v>1754344.834</v>
      </c>
      <c r="BX12" s="5">
        <f t="shared" si="5"/>
        <v>1501854.834</v>
      </c>
      <c r="BY12" s="5">
        <f t="shared" si="5"/>
        <v>9200</v>
      </c>
      <c r="BZ12" s="5">
        <f t="shared" si="5"/>
        <v>1000</v>
      </c>
      <c r="CA12" s="5">
        <f t="shared" si="5"/>
        <v>2691174.8339999998</v>
      </c>
      <c r="CB12" s="5">
        <f t="shared" si="5"/>
        <v>2029933.8339999998</v>
      </c>
      <c r="CC12" s="5">
        <f t="shared" si="5"/>
        <v>960073.36600000015</v>
      </c>
      <c r="CD12" s="5">
        <f t="shared" si="5"/>
        <v>960073.06650000042</v>
      </c>
      <c r="CE12" s="5">
        <f t="shared" si="5"/>
        <v>12700</v>
      </c>
      <c r="CF12" s="5">
        <f t="shared" si="5"/>
        <v>0</v>
      </c>
      <c r="CG12" s="5">
        <f t="shared" si="5"/>
        <v>960073.06600000011</v>
      </c>
      <c r="CH12" s="5">
        <f t="shared" si="5"/>
        <v>960073.06650000042</v>
      </c>
      <c r="CI12" s="5">
        <f t="shared" si="5"/>
        <v>12700</v>
      </c>
      <c r="CJ12" s="5">
        <f t="shared" si="5"/>
        <v>0</v>
      </c>
      <c r="CK12" s="111"/>
      <c r="CL12" s="121"/>
    </row>
    <row r="13" spans="1:95" s="8" customFormat="1" ht="39">
      <c r="A13" s="52" t="s">
        <v>19</v>
      </c>
      <c r="B13" s="6" t="s">
        <v>20</v>
      </c>
      <c r="C13" s="51"/>
      <c r="D13" s="51"/>
      <c r="E13" s="51"/>
      <c r="F13" s="7"/>
      <c r="G13" s="5">
        <f>SUBTOTAL(109,G14:G36)</f>
        <v>2913262</v>
      </c>
      <c r="H13" s="5">
        <f t="shared" ref="H13:BS13" si="6">SUBTOTAL(109,H14:H36)</f>
        <v>2210671.0005555563</v>
      </c>
      <c r="I13" s="5">
        <f t="shared" si="6"/>
        <v>744250</v>
      </c>
      <c r="J13" s="5">
        <f t="shared" si="6"/>
        <v>388729</v>
      </c>
      <c r="K13" s="5">
        <f t="shared" si="6"/>
        <v>734331</v>
      </c>
      <c r="L13" s="5">
        <f t="shared" si="6"/>
        <v>378810</v>
      </c>
      <c r="M13" s="5">
        <f t="shared" si="6"/>
        <v>1688070.8</v>
      </c>
      <c r="N13" s="5">
        <f t="shared" si="6"/>
        <v>1394497.0005000005</v>
      </c>
      <c r="O13" s="5">
        <f t="shared" si="6"/>
        <v>21900</v>
      </c>
      <c r="P13" s="5">
        <f t="shared" si="6"/>
        <v>1000</v>
      </c>
      <c r="Q13" s="5">
        <f t="shared" si="6"/>
        <v>215232</v>
      </c>
      <c r="R13" s="5">
        <f t="shared" si="6"/>
        <v>1911302.8</v>
      </c>
      <c r="S13" s="5">
        <f t="shared" si="6"/>
        <v>1609729.0005000005</v>
      </c>
      <c r="T13" s="5">
        <f t="shared" si="6"/>
        <v>21900</v>
      </c>
      <c r="U13" s="5">
        <f t="shared" si="6"/>
        <v>1000</v>
      </c>
      <c r="V13" s="5">
        <f t="shared" si="6"/>
        <v>311089.83400000003</v>
      </c>
      <c r="W13" s="5">
        <f t="shared" si="6"/>
        <v>220989.834</v>
      </c>
      <c r="X13" s="5">
        <f t="shared" si="6"/>
        <v>5000</v>
      </c>
      <c r="Y13" s="5">
        <f t="shared" si="6"/>
        <v>1000</v>
      </c>
      <c r="Z13" s="5">
        <f t="shared" si="6"/>
        <v>311089.83400000003</v>
      </c>
      <c r="AA13" s="5">
        <f t="shared" si="6"/>
        <v>220989.834</v>
      </c>
      <c r="AB13" s="5">
        <f t="shared" si="6"/>
        <v>5000</v>
      </c>
      <c r="AC13" s="5">
        <f t="shared" si="6"/>
        <v>1000</v>
      </c>
      <c r="AD13" s="5">
        <f t="shared" si="6"/>
        <v>297973</v>
      </c>
      <c r="AE13" s="5">
        <f t="shared" si="6"/>
        <v>0</v>
      </c>
      <c r="AF13" s="5">
        <f t="shared" si="6"/>
        <v>0</v>
      </c>
      <c r="AG13" s="5">
        <f t="shared" si="6"/>
        <v>0</v>
      </c>
      <c r="AH13" s="5">
        <f t="shared" si="6"/>
        <v>297973</v>
      </c>
      <c r="AI13" s="5">
        <f t="shared" si="6"/>
        <v>0</v>
      </c>
      <c r="AJ13" s="5">
        <f t="shared" si="6"/>
        <v>0</v>
      </c>
      <c r="AK13" s="5">
        <f t="shared" si="6"/>
        <v>0</v>
      </c>
      <c r="AL13" s="5">
        <f t="shared" si="6"/>
        <v>244131</v>
      </c>
      <c r="AM13" s="5">
        <f t="shared" si="6"/>
        <v>223575</v>
      </c>
      <c r="AN13" s="5">
        <f t="shared" si="6"/>
        <v>0</v>
      </c>
      <c r="AO13" s="5">
        <f t="shared" si="6"/>
        <v>0</v>
      </c>
      <c r="AP13" s="5">
        <f t="shared" si="6"/>
        <v>243896</v>
      </c>
      <c r="AQ13" s="5">
        <f t="shared" si="6"/>
        <v>223340</v>
      </c>
      <c r="AR13" s="5">
        <f t="shared" si="6"/>
        <v>0</v>
      </c>
      <c r="AS13" s="5">
        <f t="shared" si="6"/>
        <v>0</v>
      </c>
      <c r="AT13" s="5">
        <f t="shared" si="6"/>
        <v>173366</v>
      </c>
      <c r="AU13" s="5">
        <f t="shared" si="6"/>
        <v>235</v>
      </c>
      <c r="AV13" s="5">
        <f t="shared" si="6"/>
        <v>0</v>
      </c>
      <c r="AW13" s="5">
        <f t="shared" si="6"/>
        <v>0</v>
      </c>
      <c r="AX13" s="5">
        <f t="shared" si="6"/>
        <v>556</v>
      </c>
      <c r="AY13" s="5">
        <f t="shared" si="6"/>
        <v>235</v>
      </c>
      <c r="AZ13" s="5">
        <f t="shared" si="6"/>
        <v>0</v>
      </c>
      <c r="BA13" s="5">
        <f t="shared" si="6"/>
        <v>0</v>
      </c>
      <c r="BB13" s="5">
        <f t="shared" si="6"/>
        <v>337936</v>
      </c>
      <c r="BC13" s="5">
        <f t="shared" si="6"/>
        <v>267936</v>
      </c>
      <c r="BD13" s="5">
        <f t="shared" si="6"/>
        <v>4200</v>
      </c>
      <c r="BE13" s="5">
        <f t="shared" si="6"/>
        <v>0</v>
      </c>
      <c r="BF13" s="5">
        <f t="shared" si="6"/>
        <v>307936</v>
      </c>
      <c r="BG13" s="5">
        <f t="shared" si="6"/>
        <v>267936</v>
      </c>
      <c r="BH13" s="5">
        <f t="shared" si="6"/>
        <v>4200</v>
      </c>
      <c r="BI13" s="5">
        <f t="shared" si="6"/>
        <v>0</v>
      </c>
      <c r="BJ13" s="5">
        <f t="shared" si="6"/>
        <v>794913.96600000001</v>
      </c>
      <c r="BK13" s="5">
        <f t="shared" si="6"/>
        <v>681996.1665000004</v>
      </c>
      <c r="BL13" s="5">
        <f t="shared" si="6"/>
        <v>12700</v>
      </c>
      <c r="BM13" s="5">
        <f t="shared" si="6"/>
        <v>0</v>
      </c>
      <c r="BN13" s="5">
        <f t="shared" si="6"/>
        <v>330600</v>
      </c>
      <c r="BO13" s="5">
        <f t="shared" si="6"/>
        <v>274140</v>
      </c>
      <c r="BP13" s="5">
        <f t="shared" si="6"/>
        <v>0</v>
      </c>
      <c r="BQ13" s="5">
        <f t="shared" si="6"/>
        <v>0</v>
      </c>
      <c r="BR13" s="5">
        <f t="shared" si="6"/>
        <v>0</v>
      </c>
      <c r="BS13" s="5">
        <f t="shared" si="6"/>
        <v>893156.83400000003</v>
      </c>
      <c r="BT13" s="5">
        <f t="shared" ref="BT13:CJ13" si="7">SUBTOTAL(109,BT14:BT36)</f>
        <v>712500.83400000003</v>
      </c>
      <c r="BU13" s="5">
        <f t="shared" si="7"/>
        <v>9200</v>
      </c>
      <c r="BV13" s="5">
        <f t="shared" si="7"/>
        <v>1000</v>
      </c>
      <c r="BW13" s="5">
        <f t="shared" si="7"/>
        <v>1223756.834</v>
      </c>
      <c r="BX13" s="5">
        <f t="shared" si="7"/>
        <v>986640.83400000003</v>
      </c>
      <c r="BY13" s="5">
        <f t="shared" si="7"/>
        <v>9200</v>
      </c>
      <c r="BZ13" s="5">
        <f t="shared" si="7"/>
        <v>1000</v>
      </c>
      <c r="CA13" s="5">
        <f t="shared" si="7"/>
        <v>1968006.834</v>
      </c>
      <c r="CB13" s="5">
        <f t="shared" si="7"/>
        <v>1375369.834</v>
      </c>
      <c r="CC13" s="5">
        <f t="shared" si="7"/>
        <v>623088.06600000011</v>
      </c>
      <c r="CD13" s="5">
        <f t="shared" si="7"/>
        <v>623088.1665000004</v>
      </c>
      <c r="CE13" s="5">
        <f t="shared" si="7"/>
        <v>12700</v>
      </c>
      <c r="CF13" s="5">
        <f t="shared" si="7"/>
        <v>0</v>
      </c>
      <c r="CG13" s="5">
        <f>SUBTOTAL(109,CG14:CG36)</f>
        <v>623087.76600000006</v>
      </c>
      <c r="CH13" s="5">
        <f t="shared" si="7"/>
        <v>623088.1665000004</v>
      </c>
      <c r="CI13" s="5">
        <f t="shared" si="7"/>
        <v>12700</v>
      </c>
      <c r="CJ13" s="5">
        <f t="shared" si="7"/>
        <v>0</v>
      </c>
      <c r="CK13" s="111"/>
      <c r="CL13" s="121"/>
      <c r="CM13" s="8">
        <f>CD13-Q13</f>
        <v>407856.1665000004</v>
      </c>
      <c r="CN13" s="8">
        <v>108099</v>
      </c>
      <c r="CO13" s="8">
        <f>CG13-CG36</f>
        <v>562529.76600000006</v>
      </c>
      <c r="CP13" s="8">
        <v>550595</v>
      </c>
      <c r="CQ13" s="8">
        <f>CO13-CP13</f>
        <v>11934.766000000061</v>
      </c>
    </row>
    <row r="14" spans="1:95" s="8" customFormat="1" ht="54.75" customHeight="1">
      <c r="A14" s="127" t="s">
        <v>28</v>
      </c>
      <c r="B14" s="128" t="s">
        <v>191</v>
      </c>
      <c r="C14" s="123"/>
      <c r="D14" s="123"/>
      <c r="E14" s="123"/>
      <c r="F14" s="125"/>
      <c r="G14" s="5">
        <f>SUBTOTAL(109,G15:G21)</f>
        <v>960112</v>
      </c>
      <c r="H14" s="5">
        <f t="shared" ref="H14:BS14" si="8">SUBTOTAL(109,H15:H21)</f>
        <v>614763</v>
      </c>
      <c r="I14" s="5">
        <f t="shared" si="8"/>
        <v>230645</v>
      </c>
      <c r="J14" s="5">
        <f t="shared" si="8"/>
        <v>159348</v>
      </c>
      <c r="K14" s="5">
        <f t="shared" si="8"/>
        <v>220726</v>
      </c>
      <c r="L14" s="5">
        <f t="shared" si="8"/>
        <v>149429</v>
      </c>
      <c r="M14" s="5">
        <f t="shared" si="8"/>
        <v>574853.6</v>
      </c>
      <c r="N14" s="5">
        <f t="shared" si="8"/>
        <v>333780</v>
      </c>
      <c r="O14" s="5">
        <f t="shared" si="8"/>
        <v>21900</v>
      </c>
      <c r="P14" s="5">
        <f t="shared" si="8"/>
        <v>1000</v>
      </c>
      <c r="Q14" s="5">
        <f t="shared" si="8"/>
        <v>50975</v>
      </c>
      <c r="R14" s="5">
        <f t="shared" si="8"/>
        <v>633828.6</v>
      </c>
      <c r="S14" s="5">
        <f t="shared" si="8"/>
        <v>384755</v>
      </c>
      <c r="T14" s="5">
        <f t="shared" si="8"/>
        <v>21900</v>
      </c>
      <c r="U14" s="5">
        <f t="shared" si="8"/>
        <v>1000</v>
      </c>
      <c r="V14" s="5">
        <f t="shared" si="8"/>
        <v>125716.834</v>
      </c>
      <c r="W14" s="5">
        <f t="shared" si="8"/>
        <v>88116.834000000003</v>
      </c>
      <c r="X14" s="5">
        <f t="shared" si="8"/>
        <v>5000</v>
      </c>
      <c r="Y14" s="5">
        <f t="shared" si="8"/>
        <v>1000</v>
      </c>
      <c r="Z14" s="5">
        <f t="shared" si="8"/>
        <v>125716.834</v>
      </c>
      <c r="AA14" s="5">
        <f t="shared" si="8"/>
        <v>88116.834000000003</v>
      </c>
      <c r="AB14" s="5">
        <f t="shared" si="8"/>
        <v>5000</v>
      </c>
      <c r="AC14" s="5">
        <f t="shared" si="8"/>
        <v>1000</v>
      </c>
      <c r="AD14" s="5">
        <f t="shared" si="8"/>
        <v>112600</v>
      </c>
      <c r="AE14" s="5">
        <f t="shared" si="8"/>
        <v>0</v>
      </c>
      <c r="AF14" s="5">
        <f t="shared" si="8"/>
        <v>0</v>
      </c>
      <c r="AG14" s="5">
        <f t="shared" si="8"/>
        <v>0</v>
      </c>
      <c r="AH14" s="5">
        <f t="shared" si="8"/>
        <v>112600</v>
      </c>
      <c r="AI14" s="5">
        <f t="shared" si="8"/>
        <v>0</v>
      </c>
      <c r="AJ14" s="5">
        <f t="shared" si="8"/>
        <v>0</v>
      </c>
      <c r="AK14" s="5">
        <f t="shared" si="8"/>
        <v>0</v>
      </c>
      <c r="AL14" s="5">
        <f t="shared" si="8"/>
        <v>100936</v>
      </c>
      <c r="AM14" s="5">
        <f t="shared" si="8"/>
        <v>80380</v>
      </c>
      <c r="AN14" s="5">
        <f t="shared" si="8"/>
        <v>0</v>
      </c>
      <c r="AO14" s="5">
        <f t="shared" si="8"/>
        <v>0</v>
      </c>
      <c r="AP14" s="5">
        <f t="shared" si="8"/>
        <v>100936</v>
      </c>
      <c r="AQ14" s="5">
        <f t="shared" si="8"/>
        <v>80380</v>
      </c>
      <c r="AR14" s="5">
        <f t="shared" si="8"/>
        <v>0</v>
      </c>
      <c r="AS14" s="5">
        <f t="shared" si="8"/>
        <v>0</v>
      </c>
      <c r="AT14" s="5">
        <f t="shared" si="8"/>
        <v>39936</v>
      </c>
      <c r="AU14" s="5">
        <f t="shared" si="8"/>
        <v>0</v>
      </c>
      <c r="AV14" s="5">
        <f t="shared" si="8"/>
        <v>0</v>
      </c>
      <c r="AW14" s="5">
        <f t="shared" si="8"/>
        <v>0</v>
      </c>
      <c r="AX14" s="5">
        <f t="shared" si="8"/>
        <v>556</v>
      </c>
      <c r="AY14" s="5">
        <f t="shared" si="8"/>
        <v>0</v>
      </c>
      <c r="AZ14" s="5">
        <f t="shared" si="8"/>
        <v>0</v>
      </c>
      <c r="BA14" s="5">
        <f t="shared" si="8"/>
        <v>0</v>
      </c>
      <c r="BB14" s="5">
        <f t="shared" si="8"/>
        <v>162300</v>
      </c>
      <c r="BC14" s="5">
        <f t="shared" si="8"/>
        <v>92300</v>
      </c>
      <c r="BD14" s="5">
        <f t="shared" si="8"/>
        <v>4200</v>
      </c>
      <c r="BE14" s="5">
        <f t="shared" si="8"/>
        <v>0</v>
      </c>
      <c r="BF14" s="5">
        <f t="shared" si="8"/>
        <v>132300</v>
      </c>
      <c r="BG14" s="5">
        <f t="shared" si="8"/>
        <v>92300</v>
      </c>
      <c r="BH14" s="5">
        <f t="shared" si="8"/>
        <v>4200</v>
      </c>
      <c r="BI14" s="5">
        <f t="shared" si="8"/>
        <v>0</v>
      </c>
      <c r="BJ14" s="5">
        <f t="shared" si="8"/>
        <v>185900.766</v>
      </c>
      <c r="BK14" s="5">
        <f t="shared" si="8"/>
        <v>72983.165999999997</v>
      </c>
      <c r="BL14" s="5">
        <f t="shared" si="8"/>
        <v>12700</v>
      </c>
      <c r="BM14" s="5">
        <f t="shared" si="8"/>
        <v>0</v>
      </c>
      <c r="BN14" s="5">
        <f t="shared" si="8"/>
        <v>116743</v>
      </c>
      <c r="BO14" s="5">
        <f t="shared" si="8"/>
        <v>60283</v>
      </c>
      <c r="BP14" s="5">
        <f t="shared" si="8"/>
        <v>0</v>
      </c>
      <c r="BQ14" s="5">
        <f t="shared" si="8"/>
        <v>0</v>
      </c>
      <c r="BR14" s="5">
        <f t="shared" si="8"/>
        <v>0</v>
      </c>
      <c r="BS14" s="5">
        <f t="shared" si="8"/>
        <v>388952.83400000003</v>
      </c>
      <c r="BT14" s="5">
        <f t="shared" ref="BT14:CJ14" si="9">SUBTOTAL(109,BT15:BT21)</f>
        <v>260796.834</v>
      </c>
      <c r="BU14" s="5">
        <f t="shared" si="9"/>
        <v>9200</v>
      </c>
      <c r="BV14" s="5">
        <f t="shared" si="9"/>
        <v>1000</v>
      </c>
      <c r="BW14" s="5">
        <f t="shared" si="9"/>
        <v>505695.83400000003</v>
      </c>
      <c r="BX14" s="5">
        <f t="shared" si="9"/>
        <v>321079.83399999997</v>
      </c>
      <c r="BY14" s="5">
        <f t="shared" si="9"/>
        <v>9200</v>
      </c>
      <c r="BZ14" s="5">
        <f t="shared" si="9"/>
        <v>1000</v>
      </c>
      <c r="CA14" s="5">
        <f t="shared" si="9"/>
        <v>736340.83400000003</v>
      </c>
      <c r="CB14" s="5">
        <f t="shared" si="9"/>
        <v>480427.83400000003</v>
      </c>
      <c r="CC14" s="5">
        <f t="shared" si="9"/>
        <v>63675.165999999997</v>
      </c>
      <c r="CD14" s="5">
        <f t="shared" si="9"/>
        <v>63675.165999999997</v>
      </c>
      <c r="CE14" s="5">
        <f t="shared" si="9"/>
        <v>12700</v>
      </c>
      <c r="CF14" s="5">
        <f t="shared" si="9"/>
        <v>0</v>
      </c>
      <c r="CG14" s="5">
        <f t="shared" si="9"/>
        <v>63675.165999999997</v>
      </c>
      <c r="CH14" s="5">
        <f t="shared" si="9"/>
        <v>63675.165999999997</v>
      </c>
      <c r="CI14" s="5">
        <f t="shared" si="9"/>
        <v>12700</v>
      </c>
      <c r="CJ14" s="5">
        <f t="shared" si="9"/>
        <v>0</v>
      </c>
      <c r="CK14" s="111"/>
      <c r="CL14" s="121"/>
      <c r="CN14" s="8">
        <f>CM11+CN13</f>
        <v>1068172</v>
      </c>
    </row>
    <row r="15" spans="1:95" s="8" customFormat="1" ht="20.25">
      <c r="A15" s="129" t="s">
        <v>29</v>
      </c>
      <c r="B15" s="130" t="s">
        <v>190</v>
      </c>
      <c r="C15" s="123"/>
      <c r="D15" s="123"/>
      <c r="E15" s="123"/>
      <c r="F15" s="125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21"/>
      <c r="CN15" s="8">
        <v>70000</v>
      </c>
    </row>
    <row r="16" spans="1:95" ht="120" customHeight="1">
      <c r="A16" s="55" t="s">
        <v>21</v>
      </c>
      <c r="B16" s="20" t="s">
        <v>30</v>
      </c>
      <c r="C16" s="163" t="s">
        <v>31</v>
      </c>
      <c r="D16" s="56"/>
      <c r="E16" s="56" t="s">
        <v>32</v>
      </c>
      <c r="F16" s="164" t="s">
        <v>33</v>
      </c>
      <c r="G16" s="14">
        <v>93772</v>
      </c>
      <c r="H16" s="14">
        <v>78100</v>
      </c>
      <c r="I16" s="14">
        <v>35337</v>
      </c>
      <c r="J16" s="14">
        <v>25000</v>
      </c>
      <c r="K16" s="14">
        <f>I16</f>
        <v>35337</v>
      </c>
      <c r="L16" s="14">
        <f>J16</f>
        <v>25000</v>
      </c>
      <c r="M16" s="14">
        <f>N16+2556</f>
        <v>25456</v>
      </c>
      <c r="N16" s="14">
        <f>H16-J16-14396-4354-11450</f>
        <v>22900</v>
      </c>
      <c r="O16" s="14">
        <f>52100-14396-4354-11450</f>
        <v>21900</v>
      </c>
      <c r="P16" s="14">
        <v>1000</v>
      </c>
      <c r="Q16" s="110"/>
      <c r="R16" s="14">
        <f t="shared" ref="R16:R21" si="10">M16+Q16</f>
        <v>25456</v>
      </c>
      <c r="S16" s="14">
        <f t="shared" ref="S16:S21" si="11">N16+Q16</f>
        <v>22900</v>
      </c>
      <c r="T16" s="14">
        <f t="shared" ref="T16:U16" si="12">O16</f>
        <v>21900</v>
      </c>
      <c r="U16" s="14">
        <f t="shared" si="12"/>
        <v>1000</v>
      </c>
      <c r="V16" s="14">
        <v>8000</v>
      </c>
      <c r="W16" s="14">
        <v>6000</v>
      </c>
      <c r="X16" s="14">
        <v>5000</v>
      </c>
      <c r="Y16" s="14">
        <v>1000</v>
      </c>
      <c r="Z16" s="14">
        <v>8000</v>
      </c>
      <c r="AA16" s="14">
        <v>6000</v>
      </c>
      <c r="AB16" s="14">
        <v>5000</v>
      </c>
      <c r="AC16" s="14">
        <v>1000</v>
      </c>
      <c r="AD16" s="14">
        <v>8000</v>
      </c>
      <c r="AE16" s="14"/>
      <c r="AF16" s="14"/>
      <c r="AG16" s="14"/>
      <c r="AH16" s="14">
        <v>8000</v>
      </c>
      <c r="AI16" s="14">
        <f t="shared" ref="AI16" si="13">AE16</f>
        <v>0</v>
      </c>
      <c r="AJ16" s="14">
        <f t="shared" ref="AJ16" si="14">AF16</f>
        <v>0</v>
      </c>
      <c r="AK16" s="14">
        <f t="shared" ref="AK16" si="15">AG16</f>
        <v>0</v>
      </c>
      <c r="AL16" s="14">
        <v>556</v>
      </c>
      <c r="AM16" s="14"/>
      <c r="AN16" s="14"/>
      <c r="AO16" s="14"/>
      <c r="AP16" s="14">
        <v>556</v>
      </c>
      <c r="AQ16" s="14"/>
      <c r="AR16" s="14"/>
      <c r="AS16" s="14"/>
      <c r="AT16" s="14">
        <v>556</v>
      </c>
      <c r="AU16" s="14"/>
      <c r="AV16" s="14"/>
      <c r="AW16" s="14"/>
      <c r="AX16" s="14">
        <v>556</v>
      </c>
      <c r="AY16" s="14"/>
      <c r="AZ16" s="14"/>
      <c r="BA16" s="14"/>
      <c r="BB16" s="14">
        <f>BC16</f>
        <v>4200</v>
      </c>
      <c r="BC16" s="14">
        <f>BD16</f>
        <v>4200</v>
      </c>
      <c r="BD16" s="14">
        <v>4200</v>
      </c>
      <c r="BE16" s="14"/>
      <c r="BF16" s="14">
        <f>BG16</f>
        <v>4200</v>
      </c>
      <c r="BG16" s="14">
        <f>BH16</f>
        <v>4200</v>
      </c>
      <c r="BH16" s="14">
        <v>4200</v>
      </c>
      <c r="BI16" s="14"/>
      <c r="BJ16" s="14">
        <f t="shared" ref="BJ16:BM19" si="16">M16-V16-AL16-BB16</f>
        <v>12700</v>
      </c>
      <c r="BK16" s="14">
        <f t="shared" si="16"/>
        <v>12700</v>
      </c>
      <c r="BL16" s="14">
        <f t="shared" si="16"/>
        <v>12700</v>
      </c>
      <c r="BM16" s="14">
        <f t="shared" si="16"/>
        <v>0</v>
      </c>
      <c r="BN16" s="14">
        <f>BO16</f>
        <v>0</v>
      </c>
      <c r="BO16" s="14"/>
      <c r="BP16" s="14"/>
      <c r="BQ16" s="14"/>
      <c r="BR16" s="79"/>
      <c r="BS16" s="120">
        <f t="shared" ref="BS16:BV21" si="17">M16-BJ16</f>
        <v>12756</v>
      </c>
      <c r="BT16" s="120">
        <f t="shared" si="17"/>
        <v>10200</v>
      </c>
      <c r="BU16" s="120">
        <f t="shared" si="17"/>
        <v>9200</v>
      </c>
      <c r="BV16" s="120">
        <f t="shared" si="17"/>
        <v>1000</v>
      </c>
      <c r="BW16" s="14">
        <f t="shared" ref="BW16:BW44" si="18">BN16+BS16</f>
        <v>12756</v>
      </c>
      <c r="BX16" s="14">
        <f t="shared" ref="BX16:BX27" si="19">BO16+BT16</f>
        <v>10200</v>
      </c>
      <c r="BY16" s="14">
        <f t="shared" ref="BY16:BY27" si="20">BP16+BU16</f>
        <v>9200</v>
      </c>
      <c r="BZ16" s="14">
        <f t="shared" ref="BZ16:BZ27" si="21">BQ16+BV16</f>
        <v>1000</v>
      </c>
      <c r="CA16" s="14">
        <f t="shared" ref="CA16:CB21" si="22">I16+BW16</f>
        <v>48093</v>
      </c>
      <c r="CB16" s="14">
        <f t="shared" si="22"/>
        <v>35200</v>
      </c>
      <c r="CC16" s="110">
        <f>R16-BW16</f>
        <v>12700</v>
      </c>
      <c r="CD16" s="110">
        <f>CC16</f>
        <v>12700</v>
      </c>
      <c r="CE16" s="110">
        <f>CD16</f>
        <v>12700</v>
      </c>
      <c r="CF16" s="110">
        <f t="shared" ref="CF16" si="23">U16-BZ16</f>
        <v>0</v>
      </c>
      <c r="CG16" s="110">
        <f>CC16</f>
        <v>12700</v>
      </c>
      <c r="CH16" s="110">
        <f t="shared" ref="CH16:CI16" si="24">CD16</f>
        <v>12700</v>
      </c>
      <c r="CI16" s="110">
        <f t="shared" si="24"/>
        <v>12700</v>
      </c>
      <c r="CJ16" s="110"/>
      <c r="CK16" s="56"/>
      <c r="CL16" s="122" t="s">
        <v>166</v>
      </c>
      <c r="CN16" s="21">
        <f>CN14+CN15</f>
        <v>1138172</v>
      </c>
    </row>
    <row r="17" spans="1:280" s="41" customFormat="1" ht="177" customHeight="1">
      <c r="A17" s="55" t="s">
        <v>23</v>
      </c>
      <c r="B17" s="20" t="s">
        <v>61</v>
      </c>
      <c r="C17" s="79" t="s">
        <v>31</v>
      </c>
      <c r="D17" s="60"/>
      <c r="E17" s="161" t="s">
        <v>196</v>
      </c>
      <c r="F17" s="165" t="s">
        <v>197</v>
      </c>
      <c r="G17" s="93">
        <v>391940</v>
      </c>
      <c r="H17" s="93">
        <v>265000</v>
      </c>
      <c r="I17" s="93">
        <f>35910+60000+1348</f>
        <v>97258</v>
      </c>
      <c r="J17" s="93">
        <f>60000+1348</f>
        <v>61348</v>
      </c>
      <c r="K17" s="93">
        <v>95045</v>
      </c>
      <c r="L17" s="93">
        <v>59135</v>
      </c>
      <c r="M17" s="93">
        <f>G17*0.9-I17-35000</f>
        <v>220488</v>
      </c>
      <c r="N17" s="93">
        <f>0.9*H17-J17-35000</f>
        <v>142152</v>
      </c>
      <c r="O17" s="93"/>
      <c r="P17" s="93"/>
      <c r="Q17" s="136">
        <v>26500</v>
      </c>
      <c r="R17" s="14">
        <f t="shared" si="10"/>
        <v>246988</v>
      </c>
      <c r="S17" s="14">
        <f t="shared" si="11"/>
        <v>168652</v>
      </c>
      <c r="T17" s="14">
        <f t="shared" ref="T17:U21" si="25">O17</f>
        <v>0</v>
      </c>
      <c r="U17" s="14">
        <f t="shared" si="25"/>
        <v>0</v>
      </c>
      <c r="V17" s="93">
        <v>62600</v>
      </c>
      <c r="W17" s="93">
        <v>37000</v>
      </c>
      <c r="X17" s="93"/>
      <c r="Y17" s="93"/>
      <c r="Z17" s="93">
        <v>62600</v>
      </c>
      <c r="AA17" s="93">
        <v>37000</v>
      </c>
      <c r="AB17" s="93"/>
      <c r="AC17" s="93"/>
      <c r="AD17" s="93">
        <v>62600</v>
      </c>
      <c r="AE17" s="93"/>
      <c r="AF17" s="93"/>
      <c r="AG17" s="93"/>
      <c r="AH17" s="93">
        <v>62600</v>
      </c>
      <c r="AI17" s="93">
        <f>AE17</f>
        <v>0</v>
      </c>
      <c r="AJ17" s="93">
        <f>AF17</f>
        <v>0</v>
      </c>
      <c r="AK17" s="93">
        <f>AG17</f>
        <v>0</v>
      </c>
      <c r="AL17" s="93">
        <f>AM17+10000</f>
        <v>47000</v>
      </c>
      <c r="AM17" s="93">
        <v>37000</v>
      </c>
      <c r="AN17" s="31"/>
      <c r="AO17" s="31"/>
      <c r="AP17" s="31">
        <f>AQ17+10000</f>
        <v>47000</v>
      </c>
      <c r="AQ17" s="31">
        <v>37000</v>
      </c>
      <c r="AR17" s="31"/>
      <c r="AS17" s="31"/>
      <c r="AT17" s="31">
        <f>AU17+10000</f>
        <v>10000</v>
      </c>
      <c r="AU17" s="31"/>
      <c r="AV17" s="31"/>
      <c r="AW17" s="31"/>
      <c r="AX17" s="31"/>
      <c r="AY17" s="31"/>
      <c r="AZ17" s="31"/>
      <c r="BA17" s="31"/>
      <c r="BB17" s="93">
        <v>65100</v>
      </c>
      <c r="BC17" s="31">
        <v>45100</v>
      </c>
      <c r="BD17" s="31"/>
      <c r="BE17" s="166"/>
      <c r="BF17" s="31">
        <v>65100</v>
      </c>
      <c r="BG17" s="31">
        <v>45100</v>
      </c>
      <c r="BH17" s="31"/>
      <c r="BI17" s="166"/>
      <c r="BJ17" s="14">
        <f t="shared" si="16"/>
        <v>45788</v>
      </c>
      <c r="BK17" s="14">
        <f t="shared" si="16"/>
        <v>23052</v>
      </c>
      <c r="BL17" s="14">
        <f t="shared" si="16"/>
        <v>0</v>
      </c>
      <c r="BM17" s="14">
        <f t="shared" si="16"/>
        <v>0</v>
      </c>
      <c r="BN17" s="31">
        <f>BO17+11368</f>
        <v>34420</v>
      </c>
      <c r="BO17" s="31">
        <f>BK17</f>
        <v>23052</v>
      </c>
      <c r="BP17" s="31"/>
      <c r="BQ17" s="166"/>
      <c r="BR17" s="79"/>
      <c r="BS17" s="120">
        <f t="shared" si="17"/>
        <v>174700</v>
      </c>
      <c r="BT17" s="120">
        <f t="shared" si="17"/>
        <v>119100</v>
      </c>
      <c r="BU17" s="120">
        <f t="shared" si="17"/>
        <v>0</v>
      </c>
      <c r="BV17" s="120">
        <f t="shared" si="17"/>
        <v>0</v>
      </c>
      <c r="BW17" s="14">
        <f t="shared" ref="BW17:BZ21" si="26">BN17+BS17</f>
        <v>209120</v>
      </c>
      <c r="BX17" s="14">
        <f t="shared" si="26"/>
        <v>142152</v>
      </c>
      <c r="BY17" s="14">
        <f t="shared" si="26"/>
        <v>0</v>
      </c>
      <c r="BZ17" s="14">
        <f t="shared" si="26"/>
        <v>0</v>
      </c>
      <c r="CA17" s="104">
        <f t="shared" si="22"/>
        <v>306378</v>
      </c>
      <c r="CB17" s="104">
        <f t="shared" si="22"/>
        <v>203500</v>
      </c>
      <c r="CC17" s="110">
        <f>CD17</f>
        <v>26500</v>
      </c>
      <c r="CD17" s="110">
        <f t="shared" ref="CD17:CD36" si="27">S17-BX17</f>
        <v>26500</v>
      </c>
      <c r="CE17" s="110">
        <f t="shared" ref="CE17:CE36" si="28">T17-BY17</f>
        <v>0</v>
      </c>
      <c r="CF17" s="110">
        <f t="shared" ref="CF17:CF36" si="29">U17-BZ17</f>
        <v>0</v>
      </c>
      <c r="CG17" s="110">
        <f t="shared" ref="CG17:CG36" si="30">CC17</f>
        <v>26500</v>
      </c>
      <c r="CH17" s="110">
        <f t="shared" ref="CH17:CH36" si="31">CD17</f>
        <v>26500</v>
      </c>
      <c r="CI17" s="110">
        <f t="shared" ref="CI17:CI36" si="32">CE17</f>
        <v>0</v>
      </c>
      <c r="CJ17" s="141"/>
      <c r="CK17" s="158"/>
      <c r="CL17" s="122" t="s">
        <v>171</v>
      </c>
    </row>
    <row r="18" spans="1:280" s="15" customFormat="1" ht="114.75" customHeight="1">
      <c r="A18" s="55" t="s">
        <v>25</v>
      </c>
      <c r="B18" s="20" t="s">
        <v>42</v>
      </c>
      <c r="C18" s="56" t="s">
        <v>43</v>
      </c>
      <c r="D18" s="56"/>
      <c r="E18" s="161" t="s">
        <v>44</v>
      </c>
      <c r="F18" s="167" t="s">
        <v>128</v>
      </c>
      <c r="G18" s="104">
        <v>220272</v>
      </c>
      <c r="H18" s="104">
        <v>120000</v>
      </c>
      <c r="I18" s="104">
        <f>J18</f>
        <v>20000</v>
      </c>
      <c r="J18" s="104">
        <v>20000</v>
      </c>
      <c r="K18" s="104">
        <f>L18</f>
        <v>20000</v>
      </c>
      <c r="L18" s="104">
        <v>20000</v>
      </c>
      <c r="M18" s="104">
        <f>G18*0.9-I18</f>
        <v>178244.80000000002</v>
      </c>
      <c r="N18" s="104">
        <f>0.9*H18-J18</f>
        <v>88000</v>
      </c>
      <c r="O18" s="14"/>
      <c r="P18" s="14"/>
      <c r="Q18" s="110">
        <v>12000</v>
      </c>
      <c r="R18" s="176">
        <f>M18+Q18+8000</f>
        <v>198244.80000000002</v>
      </c>
      <c r="S18" s="14">
        <f t="shared" si="11"/>
        <v>100000</v>
      </c>
      <c r="T18" s="14">
        <f t="shared" si="25"/>
        <v>0</v>
      </c>
      <c r="U18" s="14">
        <f t="shared" si="25"/>
        <v>0</v>
      </c>
      <c r="V18" s="14">
        <v>25000</v>
      </c>
      <c r="W18" s="14">
        <v>20000</v>
      </c>
      <c r="X18" s="14"/>
      <c r="Y18" s="14"/>
      <c r="Z18" s="14">
        <v>25000</v>
      </c>
      <c r="AA18" s="14">
        <v>20000</v>
      </c>
      <c r="AB18" s="14"/>
      <c r="AC18" s="14"/>
      <c r="AD18" s="14">
        <v>25000</v>
      </c>
      <c r="AE18" s="14"/>
      <c r="AF18" s="14"/>
      <c r="AG18" s="14"/>
      <c r="AH18" s="14">
        <v>25000</v>
      </c>
      <c r="AI18" s="5">
        <f t="shared" ref="AI18" si="33">AE18</f>
        <v>0</v>
      </c>
      <c r="AJ18" s="5">
        <f t="shared" ref="AJ18" si="34">AF18</f>
        <v>0</v>
      </c>
      <c r="AK18" s="5">
        <f t="shared" ref="AK18" si="35">AG18</f>
        <v>0</v>
      </c>
      <c r="AL18" s="14">
        <f>AM18+10000</f>
        <v>25000</v>
      </c>
      <c r="AM18" s="14">
        <v>15000</v>
      </c>
      <c r="AN18" s="14"/>
      <c r="AO18" s="14"/>
      <c r="AP18" s="14">
        <f>AQ18+10000</f>
        <v>25000</v>
      </c>
      <c r="AQ18" s="14">
        <v>15000</v>
      </c>
      <c r="AR18" s="14"/>
      <c r="AS18" s="14"/>
      <c r="AT18" s="14">
        <f>AU18+10000</f>
        <v>10000</v>
      </c>
      <c r="AU18" s="14"/>
      <c r="AV18" s="14"/>
      <c r="AW18" s="14"/>
      <c r="AX18" s="14"/>
      <c r="AY18" s="14"/>
      <c r="AZ18" s="14"/>
      <c r="BA18" s="14"/>
      <c r="BB18" s="14">
        <v>55000</v>
      </c>
      <c r="BC18" s="14">
        <v>35000</v>
      </c>
      <c r="BD18" s="14"/>
      <c r="BE18" s="14"/>
      <c r="BF18" s="14">
        <v>55000</v>
      </c>
      <c r="BG18" s="14">
        <v>35000</v>
      </c>
      <c r="BH18" s="14"/>
      <c r="BI18" s="14"/>
      <c r="BJ18" s="14">
        <f t="shared" si="16"/>
        <v>73244.800000000017</v>
      </c>
      <c r="BK18" s="14">
        <f t="shared" si="16"/>
        <v>18000</v>
      </c>
      <c r="BL18" s="14">
        <f t="shared" si="16"/>
        <v>0</v>
      </c>
      <c r="BM18" s="14">
        <f t="shared" si="16"/>
        <v>0</v>
      </c>
      <c r="BN18" s="14">
        <f>BO18+27623</f>
        <v>45623</v>
      </c>
      <c r="BO18" s="14">
        <f>BK18</f>
        <v>18000</v>
      </c>
      <c r="BP18" s="14"/>
      <c r="BQ18" s="14"/>
      <c r="BR18" s="79"/>
      <c r="BS18" s="120">
        <f t="shared" si="17"/>
        <v>105000</v>
      </c>
      <c r="BT18" s="120">
        <f t="shared" si="17"/>
        <v>70000</v>
      </c>
      <c r="BU18" s="120">
        <f t="shared" si="17"/>
        <v>0</v>
      </c>
      <c r="BV18" s="120">
        <f t="shared" si="17"/>
        <v>0</v>
      </c>
      <c r="BW18" s="14">
        <f t="shared" si="26"/>
        <v>150623</v>
      </c>
      <c r="BX18" s="14">
        <f t="shared" si="26"/>
        <v>88000</v>
      </c>
      <c r="BY18" s="14">
        <f t="shared" si="26"/>
        <v>0</v>
      </c>
      <c r="BZ18" s="14">
        <f t="shared" si="26"/>
        <v>0</v>
      </c>
      <c r="CA18" s="104">
        <f t="shared" si="22"/>
        <v>170623</v>
      </c>
      <c r="CB18" s="104">
        <f t="shared" si="22"/>
        <v>108000</v>
      </c>
      <c r="CC18" s="110">
        <f>CD18</f>
        <v>12000</v>
      </c>
      <c r="CD18" s="110">
        <f t="shared" si="27"/>
        <v>12000</v>
      </c>
      <c r="CE18" s="110">
        <f t="shared" si="28"/>
        <v>0</v>
      </c>
      <c r="CF18" s="110">
        <f t="shared" si="29"/>
        <v>0</v>
      </c>
      <c r="CG18" s="110">
        <f t="shared" si="30"/>
        <v>12000</v>
      </c>
      <c r="CH18" s="110">
        <f t="shared" si="31"/>
        <v>12000</v>
      </c>
      <c r="CI18" s="110">
        <f t="shared" si="32"/>
        <v>0</v>
      </c>
      <c r="CJ18" s="141"/>
      <c r="CK18" s="158"/>
      <c r="CL18" s="122" t="s">
        <v>174</v>
      </c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</row>
    <row r="19" spans="1:280" s="25" customFormat="1" ht="112.5">
      <c r="A19" s="55" t="s">
        <v>36</v>
      </c>
      <c r="B19" s="81" t="s">
        <v>46</v>
      </c>
      <c r="C19" s="79" t="s">
        <v>31</v>
      </c>
      <c r="D19" s="60"/>
      <c r="E19" s="161" t="s">
        <v>44</v>
      </c>
      <c r="F19" s="109" t="s">
        <v>116</v>
      </c>
      <c r="G19" s="93">
        <v>71976</v>
      </c>
      <c r="H19" s="93">
        <v>41663</v>
      </c>
      <c r="I19" s="93">
        <v>25050</v>
      </c>
      <c r="J19" s="93"/>
      <c r="K19" s="93">
        <v>25050</v>
      </c>
      <c r="L19" s="93"/>
      <c r="M19" s="93">
        <f>N19+5000</f>
        <v>39728</v>
      </c>
      <c r="N19" s="93">
        <f>H19*0.9-J19-((G19*0.1-H19*0.1)-263)-0.4</f>
        <v>34728</v>
      </c>
      <c r="O19" s="93"/>
      <c r="P19" s="93"/>
      <c r="Q19" s="136">
        <v>6935</v>
      </c>
      <c r="R19" s="14">
        <f t="shared" si="10"/>
        <v>46663</v>
      </c>
      <c r="S19" s="14">
        <f t="shared" si="11"/>
        <v>41663</v>
      </c>
      <c r="T19" s="14">
        <f t="shared" si="25"/>
        <v>0</v>
      </c>
      <c r="U19" s="14">
        <f t="shared" si="25"/>
        <v>0</v>
      </c>
      <c r="V19" s="93">
        <v>5000</v>
      </c>
      <c r="W19" s="93"/>
      <c r="X19" s="95"/>
      <c r="Y19" s="95"/>
      <c r="Z19" s="14">
        <v>5000</v>
      </c>
      <c r="AA19" s="95"/>
      <c r="AB19" s="95"/>
      <c r="AC19" s="95"/>
      <c r="AD19" s="14">
        <v>5000</v>
      </c>
      <c r="AE19" s="95"/>
      <c r="AF19" s="95"/>
      <c r="AG19" s="95"/>
      <c r="AH19" s="14">
        <v>5000</v>
      </c>
      <c r="AI19" s="5">
        <f>AE19</f>
        <v>0</v>
      </c>
      <c r="AJ19" s="5">
        <f>AF19</f>
        <v>0</v>
      </c>
      <c r="AK19" s="5">
        <f>AG19</f>
        <v>0</v>
      </c>
      <c r="AL19" s="14">
        <v>7497</v>
      </c>
      <c r="AM19" s="14">
        <v>7497</v>
      </c>
      <c r="AN19" s="14"/>
      <c r="AO19" s="95"/>
      <c r="AP19" s="14">
        <v>7497</v>
      </c>
      <c r="AQ19" s="14">
        <v>7497</v>
      </c>
      <c r="AR19" s="14"/>
      <c r="AS19" s="95"/>
      <c r="AT19" s="14">
        <v>7497</v>
      </c>
      <c r="AU19" s="14"/>
      <c r="AV19" s="14"/>
      <c r="AW19" s="95"/>
      <c r="AX19" s="14"/>
      <c r="AY19" s="14"/>
      <c r="AZ19" s="14"/>
      <c r="BA19" s="95"/>
      <c r="BB19" s="14">
        <f>BC19</f>
        <v>8000</v>
      </c>
      <c r="BC19" s="95">
        <v>8000</v>
      </c>
      <c r="BD19" s="95"/>
      <c r="BE19" s="95"/>
      <c r="BF19" s="14">
        <f>BG19</f>
        <v>8000</v>
      </c>
      <c r="BG19" s="95">
        <v>8000</v>
      </c>
      <c r="BH19" s="95"/>
      <c r="BI19" s="95"/>
      <c r="BJ19" s="14">
        <f t="shared" si="16"/>
        <v>19231</v>
      </c>
      <c r="BK19" s="14">
        <f t="shared" si="16"/>
        <v>19231</v>
      </c>
      <c r="BL19" s="14">
        <f t="shared" si="16"/>
        <v>0</v>
      </c>
      <c r="BM19" s="14">
        <f t="shared" si="16"/>
        <v>0</v>
      </c>
      <c r="BN19" s="14">
        <f>BO19</f>
        <v>19231</v>
      </c>
      <c r="BO19" s="95">
        <f>BK19</f>
        <v>19231</v>
      </c>
      <c r="BP19" s="95"/>
      <c r="BQ19" s="95"/>
      <c r="BR19" s="79"/>
      <c r="BS19" s="120">
        <f t="shared" si="17"/>
        <v>20497</v>
      </c>
      <c r="BT19" s="120">
        <f t="shared" si="17"/>
        <v>15497</v>
      </c>
      <c r="BU19" s="120">
        <f t="shared" si="17"/>
        <v>0</v>
      </c>
      <c r="BV19" s="120">
        <f t="shared" si="17"/>
        <v>0</v>
      </c>
      <c r="BW19" s="14">
        <f t="shared" si="26"/>
        <v>39728</v>
      </c>
      <c r="BX19" s="14">
        <f t="shared" si="26"/>
        <v>34728</v>
      </c>
      <c r="BY19" s="14">
        <f t="shared" si="26"/>
        <v>0</v>
      </c>
      <c r="BZ19" s="14">
        <f t="shared" si="26"/>
        <v>0</v>
      </c>
      <c r="CA19" s="104">
        <f t="shared" si="22"/>
        <v>64778</v>
      </c>
      <c r="CB19" s="104">
        <f t="shared" si="22"/>
        <v>34728</v>
      </c>
      <c r="CC19" s="110">
        <f t="shared" ref="CC19:CC36" si="36">R19-BW19</f>
        <v>6935</v>
      </c>
      <c r="CD19" s="110">
        <f t="shared" si="27"/>
        <v>6935</v>
      </c>
      <c r="CE19" s="110">
        <f t="shared" si="28"/>
        <v>0</v>
      </c>
      <c r="CF19" s="110">
        <f t="shared" si="29"/>
        <v>0</v>
      </c>
      <c r="CG19" s="110">
        <f t="shared" si="30"/>
        <v>6935</v>
      </c>
      <c r="CH19" s="110">
        <f t="shared" si="31"/>
        <v>6935</v>
      </c>
      <c r="CI19" s="110">
        <f t="shared" si="32"/>
        <v>0</v>
      </c>
      <c r="CJ19" s="141"/>
      <c r="CK19" s="79"/>
      <c r="CL19" s="122" t="s">
        <v>169</v>
      </c>
      <c r="CM19" s="34"/>
      <c r="CN19" s="34"/>
      <c r="CO19" s="34" t="s">
        <v>215</v>
      </c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</row>
    <row r="20" spans="1:280" s="41" customFormat="1" ht="136.5" customHeight="1">
      <c r="A20" s="55" t="s">
        <v>38</v>
      </c>
      <c r="B20" s="64" t="s">
        <v>53</v>
      </c>
      <c r="C20" s="79" t="s">
        <v>26</v>
      </c>
      <c r="D20" s="60"/>
      <c r="E20" s="56" t="s">
        <v>44</v>
      </c>
      <c r="F20" s="40" t="s">
        <v>54</v>
      </c>
      <c r="G20" s="93">
        <v>80874</v>
      </c>
      <c r="H20" s="93">
        <v>50000</v>
      </c>
      <c r="I20" s="93">
        <v>24000</v>
      </c>
      <c r="J20" s="93">
        <v>24000</v>
      </c>
      <c r="K20" s="93">
        <v>22725</v>
      </c>
      <c r="L20" s="93">
        <f>K20</f>
        <v>22725</v>
      </c>
      <c r="M20" s="93">
        <f>G20*0.9-I20</f>
        <v>48786.600000000006</v>
      </c>
      <c r="N20" s="93">
        <f>0.9*H20-J20</f>
        <v>21000</v>
      </c>
      <c r="O20" s="93"/>
      <c r="P20" s="93"/>
      <c r="Q20" s="136">
        <v>3670</v>
      </c>
      <c r="R20" s="14">
        <f t="shared" si="10"/>
        <v>52456.600000000006</v>
      </c>
      <c r="S20" s="14">
        <f t="shared" si="11"/>
        <v>24670</v>
      </c>
      <c r="T20" s="14">
        <f t="shared" si="25"/>
        <v>0</v>
      </c>
      <c r="U20" s="14">
        <f t="shared" si="25"/>
        <v>0</v>
      </c>
      <c r="V20" s="93">
        <v>12000</v>
      </c>
      <c r="W20" s="93">
        <f>V20</f>
        <v>12000</v>
      </c>
      <c r="X20" s="93"/>
      <c r="Y20" s="93"/>
      <c r="Z20" s="93">
        <v>12000</v>
      </c>
      <c r="AA20" s="93">
        <f>Z20</f>
        <v>12000</v>
      </c>
      <c r="AB20" s="93"/>
      <c r="AC20" s="93"/>
      <c r="AD20" s="93">
        <v>12000</v>
      </c>
      <c r="AE20" s="93"/>
      <c r="AF20" s="93"/>
      <c r="AG20" s="93"/>
      <c r="AH20" s="93">
        <v>12000</v>
      </c>
      <c r="AI20" s="93">
        <f t="shared" ref="AI20" si="37">AE20</f>
        <v>0</v>
      </c>
      <c r="AJ20" s="93">
        <f t="shared" ref="AJ20" si="38">AF20</f>
        <v>0</v>
      </c>
      <c r="AK20" s="93">
        <f t="shared" ref="AK20" si="39">AG20</f>
        <v>0</v>
      </c>
      <c r="AL20" s="93">
        <f>AM20</f>
        <v>9000</v>
      </c>
      <c r="AM20" s="93">
        <v>9000</v>
      </c>
      <c r="AN20" s="12"/>
      <c r="AO20" s="12"/>
      <c r="AP20" s="12">
        <f>AQ20</f>
        <v>9000</v>
      </c>
      <c r="AQ20" s="12">
        <v>9000</v>
      </c>
      <c r="AR20" s="12"/>
      <c r="AS20" s="12"/>
      <c r="AT20" s="12">
        <f>AU20</f>
        <v>0</v>
      </c>
      <c r="AU20" s="12"/>
      <c r="AV20" s="12"/>
      <c r="AW20" s="12"/>
      <c r="AX20" s="12"/>
      <c r="AY20" s="12"/>
      <c r="AZ20" s="12"/>
      <c r="BA20" s="12"/>
      <c r="BB20" s="93">
        <v>15000</v>
      </c>
      <c r="BC20" s="12"/>
      <c r="BD20" s="12"/>
      <c r="BE20" s="12"/>
      <c r="BF20" s="12"/>
      <c r="BG20" s="12"/>
      <c r="BH20" s="12"/>
      <c r="BI20" s="12"/>
      <c r="BJ20" s="14">
        <f>M20-V20-AL20-BB20</f>
        <v>12786.600000000006</v>
      </c>
      <c r="BK20" s="14">
        <f t="shared" ref="BK20" si="40">N20-W20-AM20-BC20</f>
        <v>0</v>
      </c>
      <c r="BL20" s="14">
        <f>O20-X20-AN20-BD20</f>
        <v>0</v>
      </c>
      <c r="BM20" s="14">
        <f>P20-Y20-AO20-BE20</f>
        <v>0</v>
      </c>
      <c r="BN20" s="12">
        <v>6394</v>
      </c>
      <c r="BO20" s="12"/>
      <c r="BP20" s="12"/>
      <c r="BQ20" s="12"/>
      <c r="BR20" s="90"/>
      <c r="BS20" s="120">
        <f t="shared" si="17"/>
        <v>36000</v>
      </c>
      <c r="BT20" s="120">
        <f t="shared" si="17"/>
        <v>21000</v>
      </c>
      <c r="BU20" s="120">
        <f t="shared" si="17"/>
        <v>0</v>
      </c>
      <c r="BV20" s="120">
        <f t="shared" si="17"/>
        <v>0</v>
      </c>
      <c r="BW20" s="14">
        <f t="shared" si="26"/>
        <v>42394</v>
      </c>
      <c r="BX20" s="14">
        <f t="shared" si="26"/>
        <v>21000</v>
      </c>
      <c r="BY20" s="14">
        <f t="shared" si="26"/>
        <v>0</v>
      </c>
      <c r="BZ20" s="14">
        <f t="shared" si="26"/>
        <v>0</v>
      </c>
      <c r="CA20" s="104">
        <f t="shared" si="22"/>
        <v>66394</v>
      </c>
      <c r="CB20" s="104">
        <f t="shared" si="22"/>
        <v>45000</v>
      </c>
      <c r="CC20" s="110">
        <f>CD20</f>
        <v>3670</v>
      </c>
      <c r="CD20" s="110">
        <f t="shared" si="27"/>
        <v>3670</v>
      </c>
      <c r="CE20" s="110">
        <f t="shared" si="28"/>
        <v>0</v>
      </c>
      <c r="CF20" s="110">
        <f t="shared" si="29"/>
        <v>0</v>
      </c>
      <c r="CG20" s="110">
        <f t="shared" si="30"/>
        <v>3670</v>
      </c>
      <c r="CH20" s="110">
        <f t="shared" si="31"/>
        <v>3670</v>
      </c>
      <c r="CI20" s="110">
        <f t="shared" si="32"/>
        <v>0</v>
      </c>
      <c r="CJ20" s="141"/>
      <c r="CK20" s="158"/>
      <c r="CL20" s="122" t="s">
        <v>170</v>
      </c>
    </row>
    <row r="21" spans="1:280" s="41" customFormat="1" ht="137.25" customHeight="1">
      <c r="A21" s="55" t="s">
        <v>52</v>
      </c>
      <c r="B21" s="64" t="s">
        <v>55</v>
      </c>
      <c r="C21" s="79" t="s">
        <v>26</v>
      </c>
      <c r="D21" s="60"/>
      <c r="E21" s="56" t="s">
        <v>44</v>
      </c>
      <c r="F21" s="40" t="s">
        <v>56</v>
      </c>
      <c r="G21" s="93">
        <v>101278</v>
      </c>
      <c r="H21" s="93">
        <v>60000</v>
      </c>
      <c r="I21" s="93">
        <v>29000</v>
      </c>
      <c r="J21" s="93">
        <v>29000</v>
      </c>
      <c r="K21" s="93">
        <v>22569</v>
      </c>
      <c r="L21" s="93">
        <f>K21</f>
        <v>22569</v>
      </c>
      <c r="M21" s="93">
        <f>G21*0.9-I21</f>
        <v>62150.2</v>
      </c>
      <c r="N21" s="93">
        <f>0.9*H21-J21</f>
        <v>25000</v>
      </c>
      <c r="O21" s="93"/>
      <c r="P21" s="93"/>
      <c r="Q21" s="136">
        <v>1870</v>
      </c>
      <c r="R21" s="14">
        <f t="shared" si="10"/>
        <v>64020.2</v>
      </c>
      <c r="S21" s="14">
        <f t="shared" si="11"/>
        <v>26870</v>
      </c>
      <c r="T21" s="14">
        <f t="shared" si="25"/>
        <v>0</v>
      </c>
      <c r="U21" s="14">
        <f t="shared" si="25"/>
        <v>0</v>
      </c>
      <c r="V21" s="93">
        <f>W21</f>
        <v>13116.833999999999</v>
      </c>
      <c r="W21" s="93">
        <f>11000+2116.834</f>
        <v>13116.833999999999</v>
      </c>
      <c r="X21" s="93"/>
      <c r="Y21" s="93"/>
      <c r="Z21" s="93">
        <f>AA21</f>
        <v>13116.833999999999</v>
      </c>
      <c r="AA21" s="93">
        <f>11000+2116.834</f>
        <v>13116.833999999999</v>
      </c>
      <c r="AB21" s="93"/>
      <c r="AC21" s="93"/>
      <c r="AD21" s="93">
        <f>AE21</f>
        <v>0</v>
      </c>
      <c r="AE21" s="93"/>
      <c r="AF21" s="93"/>
      <c r="AG21" s="93"/>
      <c r="AH21" s="93">
        <f>AI21</f>
        <v>0</v>
      </c>
      <c r="AI21" s="93">
        <f>AE21</f>
        <v>0</v>
      </c>
      <c r="AJ21" s="93">
        <f>AF21</f>
        <v>0</v>
      </c>
      <c r="AK21" s="93">
        <f>AG21</f>
        <v>0</v>
      </c>
      <c r="AL21" s="93">
        <v>11883</v>
      </c>
      <c r="AM21" s="93">
        <v>11883</v>
      </c>
      <c r="AN21" s="12"/>
      <c r="AO21" s="12"/>
      <c r="AP21" s="12">
        <v>11883</v>
      </c>
      <c r="AQ21" s="12">
        <v>11883</v>
      </c>
      <c r="AR21" s="12"/>
      <c r="AS21" s="12"/>
      <c r="AT21" s="12">
        <v>11883</v>
      </c>
      <c r="AU21" s="12"/>
      <c r="AV21" s="12"/>
      <c r="AW21" s="12"/>
      <c r="AX21" s="12"/>
      <c r="AY21" s="12"/>
      <c r="AZ21" s="12"/>
      <c r="BA21" s="12"/>
      <c r="BB21" s="93">
        <v>15000</v>
      </c>
      <c r="BC21" s="12"/>
      <c r="BD21" s="12"/>
      <c r="BE21" s="12"/>
      <c r="BF21" s="12"/>
      <c r="BG21" s="12"/>
      <c r="BH21" s="12"/>
      <c r="BI21" s="12"/>
      <c r="BJ21" s="14">
        <f>M21-V21-AL21-BB21</f>
        <v>22150.365999999995</v>
      </c>
      <c r="BK21" s="14">
        <f>N21-W21-AM21-BC21</f>
        <v>0.16600000000107684</v>
      </c>
      <c r="BL21" s="14">
        <f>O21-X21-AN21-BD21</f>
        <v>0</v>
      </c>
      <c r="BM21" s="14">
        <f>P21-Y21-AO21-BE21</f>
        <v>0</v>
      </c>
      <c r="BN21" s="12">
        <v>11075</v>
      </c>
      <c r="BO21" s="12"/>
      <c r="BP21" s="12"/>
      <c r="BQ21" s="12"/>
      <c r="BR21" s="90"/>
      <c r="BS21" s="120">
        <f t="shared" si="17"/>
        <v>39999.834000000003</v>
      </c>
      <c r="BT21" s="120">
        <f t="shared" si="17"/>
        <v>24999.833999999999</v>
      </c>
      <c r="BU21" s="120">
        <f t="shared" si="17"/>
        <v>0</v>
      </c>
      <c r="BV21" s="120">
        <f t="shared" si="17"/>
        <v>0</v>
      </c>
      <c r="BW21" s="14">
        <f t="shared" si="26"/>
        <v>51074.834000000003</v>
      </c>
      <c r="BX21" s="14">
        <f t="shared" si="26"/>
        <v>24999.833999999999</v>
      </c>
      <c r="BY21" s="14">
        <f t="shared" si="26"/>
        <v>0</v>
      </c>
      <c r="BZ21" s="14">
        <f t="shared" si="26"/>
        <v>0</v>
      </c>
      <c r="CA21" s="104">
        <f t="shared" si="22"/>
        <v>80074.834000000003</v>
      </c>
      <c r="CB21" s="104">
        <f t="shared" si="22"/>
        <v>53999.834000000003</v>
      </c>
      <c r="CC21" s="110">
        <f>CD21</f>
        <v>1870.1660000000011</v>
      </c>
      <c r="CD21" s="110">
        <f t="shared" si="27"/>
        <v>1870.1660000000011</v>
      </c>
      <c r="CE21" s="110">
        <f t="shared" si="28"/>
        <v>0</v>
      </c>
      <c r="CF21" s="110">
        <f t="shared" si="29"/>
        <v>0</v>
      </c>
      <c r="CG21" s="110">
        <f t="shared" si="30"/>
        <v>1870.1660000000011</v>
      </c>
      <c r="CH21" s="110">
        <f t="shared" si="31"/>
        <v>1870.1660000000011</v>
      </c>
      <c r="CI21" s="110">
        <f t="shared" si="32"/>
        <v>0</v>
      </c>
      <c r="CJ21" s="141"/>
      <c r="CK21" s="158"/>
      <c r="CL21" s="122" t="s">
        <v>165</v>
      </c>
    </row>
    <row r="22" spans="1:280" ht="39">
      <c r="A22" s="127" t="s">
        <v>47</v>
      </c>
      <c r="B22" s="135" t="s">
        <v>192</v>
      </c>
      <c r="C22" s="131"/>
      <c r="D22" s="161"/>
      <c r="E22" s="161"/>
      <c r="F22" s="132"/>
      <c r="G22" s="5">
        <f>SUBTOTAL(109,G23:G33)</f>
        <v>1873150</v>
      </c>
      <c r="H22" s="5">
        <f t="shared" ref="H22:BS22" si="41">SUBTOTAL(109,H23:H33)</f>
        <v>1515908.000555556</v>
      </c>
      <c r="I22" s="5">
        <f t="shared" si="41"/>
        <v>513605</v>
      </c>
      <c r="J22" s="5">
        <f t="shared" si="41"/>
        <v>229381</v>
      </c>
      <c r="K22" s="5">
        <f t="shared" si="41"/>
        <v>513605</v>
      </c>
      <c r="L22" s="5">
        <f t="shared" si="41"/>
        <v>229381</v>
      </c>
      <c r="M22" s="5">
        <f t="shared" si="41"/>
        <v>1113217.2</v>
      </c>
      <c r="N22" s="5">
        <f t="shared" si="41"/>
        <v>1060717.0005000005</v>
      </c>
      <c r="O22" s="5">
        <f t="shared" si="41"/>
        <v>0</v>
      </c>
      <c r="P22" s="5">
        <f t="shared" si="41"/>
        <v>0</v>
      </c>
      <c r="Q22" s="5">
        <f t="shared" si="41"/>
        <v>103699</v>
      </c>
      <c r="R22" s="5">
        <f t="shared" si="41"/>
        <v>1216916.2</v>
      </c>
      <c r="S22" s="5">
        <f t="shared" si="41"/>
        <v>1164416.0005000005</v>
      </c>
      <c r="T22" s="5">
        <f t="shared" si="41"/>
        <v>0</v>
      </c>
      <c r="U22" s="5">
        <f t="shared" si="41"/>
        <v>0</v>
      </c>
      <c r="V22" s="5">
        <f t="shared" si="41"/>
        <v>185373</v>
      </c>
      <c r="W22" s="5">
        <f t="shared" si="41"/>
        <v>132873</v>
      </c>
      <c r="X22" s="5">
        <f t="shared" si="41"/>
        <v>0</v>
      </c>
      <c r="Y22" s="5">
        <f t="shared" si="41"/>
        <v>0</v>
      </c>
      <c r="Z22" s="5">
        <f t="shared" si="41"/>
        <v>185373</v>
      </c>
      <c r="AA22" s="5">
        <f t="shared" si="41"/>
        <v>132873</v>
      </c>
      <c r="AB22" s="5">
        <f t="shared" si="41"/>
        <v>0</v>
      </c>
      <c r="AC22" s="5">
        <f t="shared" si="41"/>
        <v>0</v>
      </c>
      <c r="AD22" s="5">
        <f t="shared" si="41"/>
        <v>185373</v>
      </c>
      <c r="AE22" s="5">
        <f t="shared" si="41"/>
        <v>0</v>
      </c>
      <c r="AF22" s="5">
        <f t="shared" si="41"/>
        <v>0</v>
      </c>
      <c r="AG22" s="5">
        <f t="shared" si="41"/>
        <v>0</v>
      </c>
      <c r="AH22" s="5">
        <f t="shared" si="41"/>
        <v>185373</v>
      </c>
      <c r="AI22" s="5">
        <f t="shared" si="41"/>
        <v>0</v>
      </c>
      <c r="AJ22" s="5">
        <f t="shared" si="41"/>
        <v>0</v>
      </c>
      <c r="AK22" s="5">
        <f t="shared" si="41"/>
        <v>0</v>
      </c>
      <c r="AL22" s="5">
        <f t="shared" si="41"/>
        <v>143195</v>
      </c>
      <c r="AM22" s="5">
        <f t="shared" si="41"/>
        <v>143195</v>
      </c>
      <c r="AN22" s="5">
        <f t="shared" si="41"/>
        <v>0</v>
      </c>
      <c r="AO22" s="5">
        <f t="shared" si="41"/>
        <v>0</v>
      </c>
      <c r="AP22" s="5">
        <f t="shared" si="41"/>
        <v>142960</v>
      </c>
      <c r="AQ22" s="5">
        <f t="shared" si="41"/>
        <v>142960</v>
      </c>
      <c r="AR22" s="5">
        <f t="shared" si="41"/>
        <v>0</v>
      </c>
      <c r="AS22" s="5">
        <f t="shared" si="41"/>
        <v>0</v>
      </c>
      <c r="AT22" s="5">
        <f t="shared" si="41"/>
        <v>133430</v>
      </c>
      <c r="AU22" s="5">
        <f t="shared" si="41"/>
        <v>235</v>
      </c>
      <c r="AV22" s="5">
        <f t="shared" si="41"/>
        <v>0</v>
      </c>
      <c r="AW22" s="5">
        <f t="shared" si="41"/>
        <v>0</v>
      </c>
      <c r="AX22" s="5">
        <f t="shared" si="41"/>
        <v>0</v>
      </c>
      <c r="AY22" s="5">
        <f t="shared" si="41"/>
        <v>235</v>
      </c>
      <c r="AZ22" s="5">
        <f t="shared" si="41"/>
        <v>0</v>
      </c>
      <c r="BA22" s="5">
        <f t="shared" si="41"/>
        <v>0</v>
      </c>
      <c r="BB22" s="5">
        <f t="shared" si="41"/>
        <v>175636</v>
      </c>
      <c r="BC22" s="5">
        <f t="shared" si="41"/>
        <v>175636</v>
      </c>
      <c r="BD22" s="5">
        <f t="shared" si="41"/>
        <v>0</v>
      </c>
      <c r="BE22" s="5">
        <f t="shared" si="41"/>
        <v>0</v>
      </c>
      <c r="BF22" s="5">
        <f t="shared" si="41"/>
        <v>175636</v>
      </c>
      <c r="BG22" s="5">
        <f t="shared" si="41"/>
        <v>175636</v>
      </c>
      <c r="BH22" s="5">
        <f t="shared" si="41"/>
        <v>0</v>
      </c>
      <c r="BI22" s="5">
        <f t="shared" si="41"/>
        <v>0</v>
      </c>
      <c r="BJ22" s="5">
        <f t="shared" si="41"/>
        <v>609013.20000000007</v>
      </c>
      <c r="BK22" s="5">
        <f t="shared" si="41"/>
        <v>609013.00050000043</v>
      </c>
      <c r="BL22" s="5">
        <f t="shared" si="41"/>
        <v>0</v>
      </c>
      <c r="BM22" s="5">
        <f t="shared" si="41"/>
        <v>0</v>
      </c>
      <c r="BN22" s="5">
        <f t="shared" si="41"/>
        <v>213857</v>
      </c>
      <c r="BO22" s="5">
        <f t="shared" si="41"/>
        <v>213857</v>
      </c>
      <c r="BP22" s="5">
        <f t="shared" si="41"/>
        <v>0</v>
      </c>
      <c r="BQ22" s="5">
        <f t="shared" si="41"/>
        <v>0</v>
      </c>
      <c r="BR22" s="5">
        <f t="shared" si="41"/>
        <v>0</v>
      </c>
      <c r="BS22" s="5">
        <f t="shared" si="41"/>
        <v>504204</v>
      </c>
      <c r="BT22" s="5">
        <f t="shared" ref="BT22:CJ22" si="42">SUBTOTAL(109,BT23:BT33)</f>
        <v>451704</v>
      </c>
      <c r="BU22" s="5">
        <f t="shared" si="42"/>
        <v>0</v>
      </c>
      <c r="BV22" s="5">
        <f t="shared" si="42"/>
        <v>0</v>
      </c>
      <c r="BW22" s="5">
        <f t="shared" si="42"/>
        <v>718061</v>
      </c>
      <c r="BX22" s="5">
        <f t="shared" si="42"/>
        <v>665561</v>
      </c>
      <c r="BY22" s="5">
        <f t="shared" si="42"/>
        <v>0</v>
      </c>
      <c r="BZ22" s="5">
        <f t="shared" si="42"/>
        <v>0</v>
      </c>
      <c r="CA22" s="5">
        <f t="shared" si="42"/>
        <v>1231666</v>
      </c>
      <c r="CB22" s="5">
        <f t="shared" si="42"/>
        <v>894942</v>
      </c>
      <c r="CC22" s="5">
        <f t="shared" si="42"/>
        <v>498854.9</v>
      </c>
      <c r="CD22" s="5">
        <f t="shared" si="42"/>
        <v>498855.00050000043</v>
      </c>
      <c r="CE22" s="5">
        <f t="shared" si="42"/>
        <v>0</v>
      </c>
      <c r="CF22" s="5">
        <f t="shared" si="42"/>
        <v>0</v>
      </c>
      <c r="CG22" s="5">
        <f t="shared" si="42"/>
        <v>498854.60000000003</v>
      </c>
      <c r="CH22" s="5">
        <f t="shared" si="42"/>
        <v>498855.00050000043</v>
      </c>
      <c r="CI22" s="5">
        <f t="shared" si="42"/>
        <v>0</v>
      </c>
      <c r="CJ22" s="5">
        <f t="shared" si="42"/>
        <v>0</v>
      </c>
      <c r="CK22" s="110"/>
      <c r="CL22" s="134"/>
    </row>
    <row r="23" spans="1:280" ht="20.25">
      <c r="A23" s="129" t="s">
        <v>29</v>
      </c>
      <c r="B23" s="130" t="s">
        <v>190</v>
      </c>
      <c r="C23" s="131"/>
      <c r="D23" s="161"/>
      <c r="E23" s="161"/>
      <c r="F23" s="132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4">
        <f t="shared" ref="R23:R51" si="43">M23+Q23</f>
        <v>0</v>
      </c>
      <c r="S23" s="14">
        <f t="shared" ref="S23:S51" si="44">N23+Q23</f>
        <v>0</v>
      </c>
      <c r="T23" s="14">
        <f t="shared" ref="T23:T51" si="45">O23</f>
        <v>0</v>
      </c>
      <c r="U23" s="14">
        <f t="shared" ref="U23:U51" si="46">P23</f>
        <v>0</v>
      </c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33"/>
      <c r="BS23" s="120"/>
      <c r="BT23" s="120"/>
      <c r="BU23" s="120"/>
      <c r="BV23" s="120"/>
      <c r="BW23" s="14"/>
      <c r="BX23" s="14"/>
      <c r="BY23" s="14"/>
      <c r="BZ23" s="14"/>
      <c r="CA23" s="110"/>
      <c r="CB23" s="110"/>
      <c r="CC23" s="110">
        <f t="shared" si="36"/>
        <v>0</v>
      </c>
      <c r="CD23" s="110">
        <f t="shared" si="27"/>
        <v>0</v>
      </c>
      <c r="CE23" s="110">
        <f t="shared" si="28"/>
        <v>0</v>
      </c>
      <c r="CF23" s="110">
        <f t="shared" si="29"/>
        <v>0</v>
      </c>
      <c r="CG23" s="110">
        <f t="shared" si="30"/>
        <v>0</v>
      </c>
      <c r="CH23" s="110">
        <f t="shared" si="31"/>
        <v>0</v>
      </c>
      <c r="CI23" s="110">
        <f t="shared" si="32"/>
        <v>0</v>
      </c>
      <c r="CJ23" s="110"/>
      <c r="CK23" s="110"/>
      <c r="CL23" s="134"/>
    </row>
    <row r="24" spans="1:280" s="39" customFormat="1" ht="179.25" customHeight="1">
      <c r="A24" s="55" t="s">
        <v>21</v>
      </c>
      <c r="B24" s="81" t="s">
        <v>62</v>
      </c>
      <c r="C24" s="79" t="s">
        <v>31</v>
      </c>
      <c r="D24" s="79" t="s">
        <v>19</v>
      </c>
      <c r="E24" s="56" t="s">
        <v>212</v>
      </c>
      <c r="F24" s="28" t="s">
        <v>129</v>
      </c>
      <c r="G24" s="32">
        <v>936586</v>
      </c>
      <c r="H24" s="14">
        <v>618226.00055555603</v>
      </c>
      <c r="I24" s="12">
        <v>314024</v>
      </c>
      <c r="J24" s="12">
        <v>80000</v>
      </c>
      <c r="K24" s="12">
        <v>314024</v>
      </c>
      <c r="L24" s="12">
        <v>80000</v>
      </c>
      <c r="M24" s="12">
        <f t="shared" ref="M24" si="47">G24*0.9-I24</f>
        <v>528903.4</v>
      </c>
      <c r="N24" s="31">
        <f>H24*0.9-J24-0.4</f>
        <v>476403.00050000043</v>
      </c>
      <c r="O24" s="14"/>
      <c r="P24" s="14"/>
      <c r="Q24" s="110"/>
      <c r="R24" s="14">
        <f t="shared" si="43"/>
        <v>528903.4</v>
      </c>
      <c r="S24" s="14">
        <f t="shared" si="44"/>
        <v>476403.00050000043</v>
      </c>
      <c r="T24" s="14">
        <f t="shared" si="45"/>
        <v>0</v>
      </c>
      <c r="U24" s="14">
        <f t="shared" si="46"/>
        <v>0</v>
      </c>
      <c r="V24" s="14">
        <v>102500</v>
      </c>
      <c r="W24" s="14">
        <v>50000</v>
      </c>
      <c r="X24" s="14"/>
      <c r="Y24" s="14"/>
      <c r="Z24" s="14">
        <v>102500</v>
      </c>
      <c r="AA24" s="14">
        <v>50000</v>
      </c>
      <c r="AB24" s="14"/>
      <c r="AC24" s="14"/>
      <c r="AD24" s="14">
        <v>102500</v>
      </c>
      <c r="AE24" s="14"/>
      <c r="AF24" s="14"/>
      <c r="AG24" s="14"/>
      <c r="AH24" s="14">
        <v>102500</v>
      </c>
      <c r="AI24" s="5">
        <f t="shared" ref="AI24:AI27" si="48">AE24</f>
        <v>0</v>
      </c>
      <c r="AJ24" s="5">
        <f t="shared" ref="AJ24:AJ27" si="49">AF24</f>
        <v>0</v>
      </c>
      <c r="AK24" s="5">
        <f t="shared" ref="AK24:AK27" si="50">AG24</f>
        <v>0</v>
      </c>
      <c r="AL24" s="14">
        <v>105195</v>
      </c>
      <c r="AM24" s="14">
        <v>105195</v>
      </c>
      <c r="AN24" s="14"/>
      <c r="AO24" s="14"/>
      <c r="AP24" s="14">
        <v>105195</v>
      </c>
      <c r="AQ24" s="14">
        <v>105195</v>
      </c>
      <c r="AR24" s="14"/>
      <c r="AS24" s="14"/>
      <c r="AT24" s="14">
        <v>105195</v>
      </c>
      <c r="AU24" s="14"/>
      <c r="AV24" s="14"/>
      <c r="AW24" s="14"/>
      <c r="AX24" s="14"/>
      <c r="AY24" s="14"/>
      <c r="AZ24" s="14"/>
      <c r="BA24" s="14"/>
      <c r="BB24" s="14">
        <f>BC24</f>
        <v>111636</v>
      </c>
      <c r="BC24" s="14">
        <v>111636</v>
      </c>
      <c r="BD24" s="14"/>
      <c r="BE24" s="14"/>
      <c r="BF24" s="14">
        <f>BG24</f>
        <v>111636</v>
      </c>
      <c r="BG24" s="14">
        <v>111636</v>
      </c>
      <c r="BH24" s="14"/>
      <c r="BI24" s="14"/>
      <c r="BJ24" s="14">
        <f t="shared" ref="BJ24:BM27" si="51">M24-V24-AL24-BB24</f>
        <v>209572.40000000002</v>
      </c>
      <c r="BK24" s="14">
        <f t="shared" si="51"/>
        <v>209572.00050000043</v>
      </c>
      <c r="BL24" s="14">
        <f t="shared" si="51"/>
        <v>0</v>
      </c>
      <c r="BM24" s="14">
        <f t="shared" si="51"/>
        <v>0</v>
      </c>
      <c r="BN24" s="14">
        <f>BO24</f>
        <v>44857</v>
      </c>
      <c r="BO24" s="14">
        <v>44857</v>
      </c>
      <c r="BP24" s="14"/>
      <c r="BQ24" s="14"/>
      <c r="BR24" s="103"/>
      <c r="BS24" s="120">
        <f t="shared" ref="BS24:BS33" si="52">M24-BJ24</f>
        <v>319331</v>
      </c>
      <c r="BT24" s="120">
        <f t="shared" ref="BT24:BT33" si="53">N24-BK24</f>
        <v>266831</v>
      </c>
      <c r="BU24" s="120">
        <f t="shared" ref="BU24:BU33" si="54">O24-BL24</f>
        <v>0</v>
      </c>
      <c r="BV24" s="120">
        <f t="shared" ref="BV24:BV33" si="55">P24-BM24</f>
        <v>0</v>
      </c>
      <c r="BW24" s="14">
        <f t="shared" si="18"/>
        <v>364188</v>
      </c>
      <c r="BX24" s="14">
        <f t="shared" si="19"/>
        <v>311688</v>
      </c>
      <c r="BY24" s="14">
        <f t="shared" si="20"/>
        <v>0</v>
      </c>
      <c r="BZ24" s="14">
        <f t="shared" si="21"/>
        <v>0</v>
      </c>
      <c r="CA24" s="104">
        <f t="shared" ref="CA24:CA33" si="56">I24+BW24</f>
        <v>678212</v>
      </c>
      <c r="CB24" s="104">
        <f t="shared" ref="CB24:CB33" si="57">J24+BX24</f>
        <v>391688</v>
      </c>
      <c r="CC24" s="110">
        <f>R24-BW24-0.3</f>
        <v>164715.10000000003</v>
      </c>
      <c r="CD24" s="110">
        <f t="shared" si="27"/>
        <v>164715.00050000043</v>
      </c>
      <c r="CE24" s="110">
        <f t="shared" si="28"/>
        <v>0</v>
      </c>
      <c r="CF24" s="110">
        <f t="shared" si="29"/>
        <v>0</v>
      </c>
      <c r="CG24" s="110">
        <f>CC24-0.3</f>
        <v>164714.80000000005</v>
      </c>
      <c r="CH24" s="110">
        <f t="shared" si="31"/>
        <v>164715.00050000043</v>
      </c>
      <c r="CI24" s="110">
        <f t="shared" si="32"/>
        <v>0</v>
      </c>
      <c r="CJ24" s="141"/>
      <c r="CK24" s="141"/>
      <c r="CL24" s="122" t="s">
        <v>172</v>
      </c>
    </row>
    <row r="25" spans="1:280" s="39" customFormat="1" ht="180.75" customHeight="1">
      <c r="A25" s="55" t="s">
        <v>23</v>
      </c>
      <c r="B25" s="81" t="s">
        <v>63</v>
      </c>
      <c r="C25" s="79" t="s">
        <v>64</v>
      </c>
      <c r="D25" s="79" t="s">
        <v>35</v>
      </c>
      <c r="E25" s="79" t="s">
        <v>87</v>
      </c>
      <c r="F25" s="11" t="s">
        <v>115</v>
      </c>
      <c r="G25" s="14">
        <v>110049</v>
      </c>
      <c r="H25" s="14">
        <v>100000</v>
      </c>
      <c r="I25" s="14">
        <v>22300</v>
      </c>
      <c r="J25" s="14">
        <v>22300</v>
      </c>
      <c r="K25" s="14">
        <v>22300</v>
      </c>
      <c r="L25" s="14">
        <v>22300</v>
      </c>
      <c r="M25" s="14">
        <f>N25</f>
        <v>10000</v>
      </c>
      <c r="N25" s="14">
        <v>10000</v>
      </c>
      <c r="O25" s="14"/>
      <c r="P25" s="14"/>
      <c r="Q25" s="110">
        <v>67700</v>
      </c>
      <c r="R25" s="14">
        <f t="shared" si="43"/>
        <v>77700</v>
      </c>
      <c r="S25" s="14">
        <f t="shared" si="44"/>
        <v>77700</v>
      </c>
      <c r="T25" s="14">
        <f t="shared" si="45"/>
        <v>0</v>
      </c>
      <c r="U25" s="14">
        <f t="shared" si="46"/>
        <v>0</v>
      </c>
      <c r="V25" s="14">
        <v>10000</v>
      </c>
      <c r="W25" s="14">
        <v>10000</v>
      </c>
      <c r="X25" s="14"/>
      <c r="Y25" s="14"/>
      <c r="Z25" s="14">
        <v>10000</v>
      </c>
      <c r="AA25" s="14">
        <v>10000</v>
      </c>
      <c r="AB25" s="14"/>
      <c r="AC25" s="14"/>
      <c r="AD25" s="14">
        <v>10000</v>
      </c>
      <c r="AE25" s="14"/>
      <c r="AF25" s="14"/>
      <c r="AG25" s="14"/>
      <c r="AH25" s="14">
        <v>10000</v>
      </c>
      <c r="AI25" s="14">
        <f t="shared" si="48"/>
        <v>0</v>
      </c>
      <c r="AJ25" s="14">
        <f t="shared" si="49"/>
        <v>0</v>
      </c>
      <c r="AK25" s="14">
        <f t="shared" si="50"/>
        <v>0</v>
      </c>
      <c r="AL25" s="14"/>
      <c r="AM25" s="14"/>
      <c r="AN25" s="14"/>
      <c r="AO25" s="14"/>
      <c r="AP25" s="105"/>
      <c r="AQ25" s="14"/>
      <c r="AR25" s="14"/>
      <c r="AS25" s="14"/>
      <c r="AT25" s="105"/>
      <c r="AU25" s="14"/>
      <c r="AV25" s="14"/>
      <c r="AW25" s="14"/>
      <c r="AX25" s="105"/>
      <c r="AY25" s="14"/>
      <c r="AZ25" s="14"/>
      <c r="BA25" s="14"/>
      <c r="BB25" s="31"/>
      <c r="BC25" s="31"/>
      <c r="BD25" s="14"/>
      <c r="BE25" s="14"/>
      <c r="BF25" s="31"/>
      <c r="BG25" s="31"/>
      <c r="BH25" s="14"/>
      <c r="BI25" s="14"/>
      <c r="BJ25" s="14">
        <f t="shared" si="51"/>
        <v>0</v>
      </c>
      <c r="BK25" s="14">
        <f t="shared" si="51"/>
        <v>0</v>
      </c>
      <c r="BL25" s="14">
        <f t="shared" si="51"/>
        <v>0</v>
      </c>
      <c r="BM25" s="14">
        <f t="shared" si="51"/>
        <v>0</v>
      </c>
      <c r="BN25" s="31"/>
      <c r="BO25" s="31"/>
      <c r="BP25" s="14"/>
      <c r="BQ25" s="14"/>
      <c r="BR25" s="79"/>
      <c r="BS25" s="120">
        <f t="shared" si="52"/>
        <v>10000</v>
      </c>
      <c r="BT25" s="120">
        <f t="shared" si="53"/>
        <v>10000</v>
      </c>
      <c r="BU25" s="120">
        <f t="shared" si="54"/>
        <v>0</v>
      </c>
      <c r="BV25" s="120">
        <f t="shared" si="55"/>
        <v>0</v>
      </c>
      <c r="BW25" s="14">
        <f t="shared" si="18"/>
        <v>10000</v>
      </c>
      <c r="BX25" s="14">
        <f t="shared" si="19"/>
        <v>10000</v>
      </c>
      <c r="BY25" s="14">
        <f t="shared" si="20"/>
        <v>0</v>
      </c>
      <c r="BZ25" s="14">
        <f t="shared" si="21"/>
        <v>0</v>
      </c>
      <c r="CA25" s="104">
        <f t="shared" si="56"/>
        <v>32300</v>
      </c>
      <c r="CB25" s="104">
        <f t="shared" si="57"/>
        <v>32300</v>
      </c>
      <c r="CC25" s="110">
        <f t="shared" si="36"/>
        <v>67700</v>
      </c>
      <c r="CD25" s="110">
        <f t="shared" si="27"/>
        <v>67700</v>
      </c>
      <c r="CE25" s="110">
        <f t="shared" si="28"/>
        <v>0</v>
      </c>
      <c r="CF25" s="110">
        <f t="shared" si="29"/>
        <v>0</v>
      </c>
      <c r="CG25" s="110">
        <f t="shared" si="30"/>
        <v>67700</v>
      </c>
      <c r="CH25" s="110">
        <f t="shared" si="31"/>
        <v>67700</v>
      </c>
      <c r="CI25" s="110">
        <f t="shared" si="32"/>
        <v>0</v>
      </c>
      <c r="CJ25" s="141"/>
      <c r="CK25" s="158"/>
      <c r="CL25" s="122" t="s">
        <v>173</v>
      </c>
    </row>
    <row r="26" spans="1:280" s="39" customFormat="1" ht="187.5">
      <c r="A26" s="55" t="s">
        <v>25</v>
      </c>
      <c r="B26" s="81" t="s">
        <v>65</v>
      </c>
      <c r="C26" s="56" t="s">
        <v>31</v>
      </c>
      <c r="D26" s="56"/>
      <c r="E26" s="56" t="s">
        <v>213</v>
      </c>
      <c r="F26" s="42" t="s">
        <v>137</v>
      </c>
      <c r="G26" s="14">
        <v>170523</v>
      </c>
      <c r="H26" s="32">
        <v>141690</v>
      </c>
      <c r="I26" s="12">
        <v>99050</v>
      </c>
      <c r="J26" s="12">
        <v>73100</v>
      </c>
      <c r="K26" s="12">
        <v>99050</v>
      </c>
      <c r="L26" s="12">
        <v>73100</v>
      </c>
      <c r="M26" s="12">
        <f>N26</f>
        <v>54421</v>
      </c>
      <c r="N26" s="14">
        <f>19421-5000+40000</f>
        <v>54421</v>
      </c>
      <c r="O26" s="14"/>
      <c r="P26" s="14"/>
      <c r="Q26" s="110"/>
      <c r="R26" s="14">
        <f t="shared" si="43"/>
        <v>54421</v>
      </c>
      <c r="S26" s="14">
        <f t="shared" si="44"/>
        <v>54421</v>
      </c>
      <c r="T26" s="14">
        <f t="shared" si="45"/>
        <v>0</v>
      </c>
      <c r="U26" s="14">
        <f t="shared" si="46"/>
        <v>0</v>
      </c>
      <c r="V26" s="14">
        <v>9421</v>
      </c>
      <c r="W26" s="14">
        <f>V26</f>
        <v>9421</v>
      </c>
      <c r="X26" s="14"/>
      <c r="Y26" s="14"/>
      <c r="Z26" s="14">
        <v>9421</v>
      </c>
      <c r="AA26" s="14">
        <f>Z26</f>
        <v>9421</v>
      </c>
      <c r="AB26" s="14"/>
      <c r="AC26" s="14"/>
      <c r="AD26" s="14">
        <v>9421</v>
      </c>
      <c r="AE26" s="14"/>
      <c r="AF26" s="14"/>
      <c r="AG26" s="14"/>
      <c r="AH26" s="14">
        <v>9421</v>
      </c>
      <c r="AI26" s="5">
        <f t="shared" si="48"/>
        <v>0</v>
      </c>
      <c r="AJ26" s="5">
        <f t="shared" si="49"/>
        <v>0</v>
      </c>
      <c r="AK26" s="5">
        <f t="shared" si="50"/>
        <v>0</v>
      </c>
      <c r="AL26" s="14">
        <f>AM26</f>
        <v>5000</v>
      </c>
      <c r="AM26" s="14">
        <v>5000</v>
      </c>
      <c r="AN26" s="14"/>
      <c r="AO26" s="14"/>
      <c r="AP26" s="14">
        <f>AQ26</f>
        <v>4765</v>
      </c>
      <c r="AQ26" s="14">
        <f>AM26-AU26</f>
        <v>4765</v>
      </c>
      <c r="AR26" s="14"/>
      <c r="AS26" s="14"/>
      <c r="AT26" s="14">
        <f>AU26</f>
        <v>235</v>
      </c>
      <c r="AU26" s="14">
        <v>235</v>
      </c>
      <c r="AV26" s="14"/>
      <c r="AW26" s="14"/>
      <c r="AX26" s="14"/>
      <c r="AY26" s="14">
        <v>235</v>
      </c>
      <c r="AZ26" s="14"/>
      <c r="BA26" s="14"/>
      <c r="BB26" s="14">
        <f>BC26</f>
        <v>8000</v>
      </c>
      <c r="BC26" s="14">
        <v>8000</v>
      </c>
      <c r="BD26" s="14"/>
      <c r="BE26" s="14"/>
      <c r="BF26" s="14">
        <f>BG26</f>
        <v>8000</v>
      </c>
      <c r="BG26" s="14">
        <v>8000</v>
      </c>
      <c r="BH26" s="14"/>
      <c r="BI26" s="14"/>
      <c r="BJ26" s="14">
        <f t="shared" si="51"/>
        <v>32000</v>
      </c>
      <c r="BK26" s="14">
        <f t="shared" si="51"/>
        <v>32000</v>
      </c>
      <c r="BL26" s="14">
        <f t="shared" si="51"/>
        <v>0</v>
      </c>
      <c r="BM26" s="14">
        <f t="shared" si="51"/>
        <v>0</v>
      </c>
      <c r="BN26" s="14">
        <f>BO26</f>
        <v>10000</v>
      </c>
      <c r="BO26" s="14">
        <v>10000</v>
      </c>
      <c r="BP26" s="14"/>
      <c r="BQ26" s="14"/>
      <c r="BR26" s="79"/>
      <c r="BS26" s="120">
        <f t="shared" si="52"/>
        <v>22421</v>
      </c>
      <c r="BT26" s="120">
        <f t="shared" si="53"/>
        <v>22421</v>
      </c>
      <c r="BU26" s="120">
        <f t="shared" si="54"/>
        <v>0</v>
      </c>
      <c r="BV26" s="120">
        <f t="shared" si="55"/>
        <v>0</v>
      </c>
      <c r="BW26" s="14">
        <f t="shared" si="18"/>
        <v>32421</v>
      </c>
      <c r="BX26" s="14">
        <f t="shared" si="19"/>
        <v>32421</v>
      </c>
      <c r="BY26" s="14">
        <f t="shared" si="20"/>
        <v>0</v>
      </c>
      <c r="BZ26" s="14">
        <f t="shared" si="21"/>
        <v>0</v>
      </c>
      <c r="CA26" s="104">
        <f t="shared" si="56"/>
        <v>131471</v>
      </c>
      <c r="CB26" s="104">
        <f t="shared" si="57"/>
        <v>105521</v>
      </c>
      <c r="CC26" s="110">
        <f t="shared" si="36"/>
        <v>22000</v>
      </c>
      <c r="CD26" s="110">
        <f t="shared" si="27"/>
        <v>22000</v>
      </c>
      <c r="CE26" s="110">
        <f t="shared" si="28"/>
        <v>0</v>
      </c>
      <c r="CF26" s="110">
        <f t="shared" si="29"/>
        <v>0</v>
      </c>
      <c r="CG26" s="110">
        <f t="shared" si="30"/>
        <v>22000</v>
      </c>
      <c r="CH26" s="110">
        <f t="shared" si="31"/>
        <v>22000</v>
      </c>
      <c r="CI26" s="110">
        <f t="shared" si="32"/>
        <v>0</v>
      </c>
      <c r="CJ26" s="141"/>
      <c r="CK26" s="141"/>
      <c r="CL26" s="122" t="s">
        <v>175</v>
      </c>
    </row>
    <row r="27" spans="1:280" s="39" customFormat="1" ht="56.25">
      <c r="A27" s="55" t="s">
        <v>36</v>
      </c>
      <c r="B27" s="168" t="s">
        <v>39</v>
      </c>
      <c r="C27" s="11" t="s">
        <v>34</v>
      </c>
      <c r="D27" s="56"/>
      <c r="E27" s="11" t="s">
        <v>75</v>
      </c>
      <c r="F27" s="11" t="s">
        <v>40</v>
      </c>
      <c r="G27" s="102">
        <v>110000</v>
      </c>
      <c r="H27" s="12">
        <v>110000</v>
      </c>
      <c r="I27" s="14">
        <v>78231</v>
      </c>
      <c r="J27" s="14">
        <v>53981</v>
      </c>
      <c r="K27" s="12">
        <f>I27</f>
        <v>78231</v>
      </c>
      <c r="L27" s="12">
        <f>J27</f>
        <v>53981</v>
      </c>
      <c r="M27" s="12">
        <f>N27</f>
        <v>28500</v>
      </c>
      <c r="N27" s="14">
        <v>28500</v>
      </c>
      <c r="O27" s="14"/>
      <c r="P27" s="14"/>
      <c r="Q27" s="32"/>
      <c r="R27" s="14">
        <f t="shared" si="43"/>
        <v>28500</v>
      </c>
      <c r="S27" s="14">
        <f t="shared" si="44"/>
        <v>28500</v>
      </c>
      <c r="T27" s="14">
        <f t="shared" si="45"/>
        <v>0</v>
      </c>
      <c r="U27" s="14">
        <f t="shared" si="46"/>
        <v>0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5">
        <f t="shared" si="48"/>
        <v>0</v>
      </c>
      <c r="AJ27" s="5">
        <f t="shared" si="49"/>
        <v>0</v>
      </c>
      <c r="AK27" s="5">
        <f t="shared" si="50"/>
        <v>0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>
        <v>8000</v>
      </c>
      <c r="BC27" s="14">
        <v>8000</v>
      </c>
      <c r="BD27" s="14"/>
      <c r="BE27" s="14"/>
      <c r="BF27" s="14">
        <v>8000</v>
      </c>
      <c r="BG27" s="14">
        <v>8000</v>
      </c>
      <c r="BH27" s="14"/>
      <c r="BI27" s="14"/>
      <c r="BJ27" s="14">
        <f t="shared" si="51"/>
        <v>20500</v>
      </c>
      <c r="BK27" s="14">
        <f t="shared" si="51"/>
        <v>20500</v>
      </c>
      <c r="BL27" s="14">
        <f t="shared" si="51"/>
        <v>0</v>
      </c>
      <c r="BM27" s="14">
        <f t="shared" si="51"/>
        <v>0</v>
      </c>
      <c r="BN27" s="14">
        <f>BO27</f>
        <v>9000</v>
      </c>
      <c r="BO27" s="14">
        <v>9000</v>
      </c>
      <c r="BP27" s="14"/>
      <c r="BQ27" s="14"/>
      <c r="BR27" s="79"/>
      <c r="BS27" s="120">
        <f t="shared" si="52"/>
        <v>8000</v>
      </c>
      <c r="BT27" s="120">
        <f t="shared" si="53"/>
        <v>8000</v>
      </c>
      <c r="BU27" s="120">
        <f t="shared" si="54"/>
        <v>0</v>
      </c>
      <c r="BV27" s="120">
        <f t="shared" si="55"/>
        <v>0</v>
      </c>
      <c r="BW27" s="14">
        <f t="shared" si="18"/>
        <v>17000</v>
      </c>
      <c r="BX27" s="14">
        <f t="shared" si="19"/>
        <v>17000</v>
      </c>
      <c r="BY27" s="14">
        <f t="shared" si="20"/>
        <v>0</v>
      </c>
      <c r="BZ27" s="14">
        <f t="shared" si="21"/>
        <v>0</v>
      </c>
      <c r="CA27" s="104">
        <f t="shared" si="56"/>
        <v>95231</v>
      </c>
      <c r="CB27" s="104">
        <f t="shared" si="57"/>
        <v>70981</v>
      </c>
      <c r="CC27" s="110">
        <f t="shared" si="36"/>
        <v>11500</v>
      </c>
      <c r="CD27" s="110">
        <f t="shared" si="27"/>
        <v>11500</v>
      </c>
      <c r="CE27" s="110">
        <f t="shared" si="28"/>
        <v>0</v>
      </c>
      <c r="CF27" s="110">
        <f t="shared" si="29"/>
        <v>0</v>
      </c>
      <c r="CG27" s="110">
        <f t="shared" si="30"/>
        <v>11500</v>
      </c>
      <c r="CH27" s="110">
        <f t="shared" si="31"/>
        <v>11500</v>
      </c>
      <c r="CI27" s="110">
        <f t="shared" si="32"/>
        <v>0</v>
      </c>
      <c r="CJ27" s="141"/>
      <c r="CK27" s="141"/>
      <c r="CL27" s="122" t="s">
        <v>172</v>
      </c>
    </row>
    <row r="28" spans="1:280" ht="56.25">
      <c r="A28" s="55" t="s">
        <v>38</v>
      </c>
      <c r="B28" s="169" t="s">
        <v>117</v>
      </c>
      <c r="C28" s="56" t="s">
        <v>49</v>
      </c>
      <c r="D28" s="56"/>
      <c r="E28" s="56" t="s">
        <v>50</v>
      </c>
      <c r="F28" s="22" t="s">
        <v>204</v>
      </c>
      <c r="G28" s="32">
        <v>80000</v>
      </c>
      <c r="H28" s="32">
        <f>G28</f>
        <v>80000</v>
      </c>
      <c r="I28" s="32"/>
      <c r="J28" s="32"/>
      <c r="K28" s="32"/>
      <c r="L28" s="32"/>
      <c r="M28" s="32">
        <f t="shared" ref="M28:N33" si="58">G28*0.9-I28</f>
        <v>72000</v>
      </c>
      <c r="N28" s="32">
        <f t="shared" si="58"/>
        <v>72000</v>
      </c>
      <c r="O28" s="12"/>
      <c r="P28" s="12"/>
      <c r="Q28" s="32">
        <v>8000</v>
      </c>
      <c r="R28" s="14">
        <f t="shared" ref="R28:R33" si="59">M28+Q28</f>
        <v>80000</v>
      </c>
      <c r="S28" s="14">
        <f t="shared" ref="S28:S33" si="60">N28+Q28</f>
        <v>80000</v>
      </c>
      <c r="T28" s="14">
        <f t="shared" ref="T28:U33" si="61">O28</f>
        <v>0</v>
      </c>
      <c r="U28" s="14">
        <f t="shared" si="61"/>
        <v>0</v>
      </c>
      <c r="V28" s="14">
        <v>10000</v>
      </c>
      <c r="W28" s="14">
        <f t="shared" ref="W28:W33" si="62">V28</f>
        <v>10000</v>
      </c>
      <c r="X28" s="12"/>
      <c r="Y28" s="12"/>
      <c r="Z28" s="14">
        <v>10000</v>
      </c>
      <c r="AA28" s="14">
        <f t="shared" ref="AA28:AA33" si="63">Z28</f>
        <v>10000</v>
      </c>
      <c r="AB28" s="12"/>
      <c r="AC28" s="12"/>
      <c r="AD28" s="14">
        <v>10000</v>
      </c>
      <c r="AE28" s="14"/>
      <c r="AF28" s="12"/>
      <c r="AG28" s="12"/>
      <c r="AH28" s="14">
        <v>10000</v>
      </c>
      <c r="AI28" s="5">
        <f t="shared" ref="AI28" si="64">AE28</f>
        <v>0</v>
      </c>
      <c r="AJ28" s="5">
        <f t="shared" ref="AJ28" si="65">AF28</f>
        <v>0</v>
      </c>
      <c r="AK28" s="5">
        <f t="shared" ref="AK28" si="66">AG28</f>
        <v>0</v>
      </c>
      <c r="AL28" s="14">
        <v>5000</v>
      </c>
      <c r="AM28" s="14">
        <v>5000</v>
      </c>
      <c r="AN28" s="14"/>
      <c r="AO28" s="12"/>
      <c r="AP28" s="14">
        <v>5000</v>
      </c>
      <c r="AQ28" s="14">
        <v>5000</v>
      </c>
      <c r="AR28" s="14"/>
      <c r="AS28" s="12"/>
      <c r="AT28" s="14">
        <v>5000</v>
      </c>
      <c r="AU28" s="14"/>
      <c r="AV28" s="14"/>
      <c r="AW28" s="12"/>
      <c r="AX28" s="14"/>
      <c r="AY28" s="14"/>
      <c r="AZ28" s="14"/>
      <c r="BA28" s="12"/>
      <c r="BB28" s="14">
        <f t="shared" ref="BB28:BB33" si="67">BC28</f>
        <v>8000</v>
      </c>
      <c r="BC28" s="14">
        <v>8000</v>
      </c>
      <c r="BD28" s="12"/>
      <c r="BE28" s="12"/>
      <c r="BF28" s="14">
        <f t="shared" ref="BF28:BF33" si="68">BG28</f>
        <v>8000</v>
      </c>
      <c r="BG28" s="14">
        <v>8000</v>
      </c>
      <c r="BH28" s="12"/>
      <c r="BI28" s="12"/>
      <c r="BJ28" s="14">
        <f t="shared" ref="BJ28:BJ33" si="69">M28-V28-AL28-BB28</f>
        <v>49000</v>
      </c>
      <c r="BK28" s="14">
        <f t="shared" ref="BK28:BM33" si="70">N28-W28-AM28-BC28</f>
        <v>49000</v>
      </c>
      <c r="BL28" s="14">
        <f t="shared" si="70"/>
        <v>0</v>
      </c>
      <c r="BM28" s="14">
        <f t="shared" si="70"/>
        <v>0</v>
      </c>
      <c r="BN28" s="14">
        <f t="shared" ref="BN28:BN33" si="71">BO28</f>
        <v>20000</v>
      </c>
      <c r="BO28" s="14">
        <v>20000</v>
      </c>
      <c r="BP28" s="14"/>
      <c r="BQ28" s="14"/>
      <c r="BR28" s="79"/>
      <c r="BS28" s="120">
        <f t="shared" si="52"/>
        <v>23000</v>
      </c>
      <c r="BT28" s="120">
        <f t="shared" si="53"/>
        <v>23000</v>
      </c>
      <c r="BU28" s="120">
        <f t="shared" si="54"/>
        <v>0</v>
      </c>
      <c r="BV28" s="120">
        <f t="shared" si="55"/>
        <v>0</v>
      </c>
      <c r="BW28" s="14">
        <f t="shared" ref="BW28:BZ33" si="72">BN28+BS28</f>
        <v>43000</v>
      </c>
      <c r="BX28" s="14">
        <f t="shared" si="72"/>
        <v>43000</v>
      </c>
      <c r="BY28" s="14">
        <f t="shared" si="72"/>
        <v>0</v>
      </c>
      <c r="BZ28" s="14">
        <f t="shared" si="72"/>
        <v>0</v>
      </c>
      <c r="CA28" s="32">
        <f t="shared" si="56"/>
        <v>43000</v>
      </c>
      <c r="CB28" s="32">
        <f t="shared" si="57"/>
        <v>43000</v>
      </c>
      <c r="CC28" s="110">
        <f t="shared" si="36"/>
        <v>37000</v>
      </c>
      <c r="CD28" s="110">
        <f t="shared" si="27"/>
        <v>37000</v>
      </c>
      <c r="CE28" s="110">
        <f t="shared" si="28"/>
        <v>0</v>
      </c>
      <c r="CF28" s="110">
        <f t="shared" si="29"/>
        <v>0</v>
      </c>
      <c r="CG28" s="110">
        <f t="shared" si="30"/>
        <v>37000</v>
      </c>
      <c r="CH28" s="110">
        <f t="shared" si="31"/>
        <v>37000</v>
      </c>
      <c r="CI28" s="110">
        <f t="shared" si="32"/>
        <v>0</v>
      </c>
      <c r="CJ28" s="170"/>
      <c r="CK28" s="159"/>
      <c r="CL28" s="122" t="s">
        <v>176</v>
      </c>
    </row>
    <row r="29" spans="1:280" s="15" customFormat="1" ht="58.5">
      <c r="A29" s="55" t="s">
        <v>52</v>
      </c>
      <c r="B29" s="169" t="s">
        <v>118</v>
      </c>
      <c r="C29" s="171" t="s">
        <v>34</v>
      </c>
      <c r="D29" s="79" t="s">
        <v>35</v>
      </c>
      <c r="E29" s="79" t="s">
        <v>50</v>
      </c>
      <c r="F29" s="22" t="s">
        <v>131</v>
      </c>
      <c r="G29" s="32">
        <v>90000</v>
      </c>
      <c r="H29" s="32">
        <f>+G29</f>
        <v>90000</v>
      </c>
      <c r="I29" s="32"/>
      <c r="J29" s="32"/>
      <c r="K29" s="32"/>
      <c r="L29" s="32"/>
      <c r="M29" s="32">
        <f t="shared" si="58"/>
        <v>81000</v>
      </c>
      <c r="N29" s="32">
        <f t="shared" si="58"/>
        <v>81000</v>
      </c>
      <c r="O29" s="13"/>
      <c r="P29" s="13"/>
      <c r="Q29" s="32"/>
      <c r="R29" s="14">
        <f t="shared" si="59"/>
        <v>81000</v>
      </c>
      <c r="S29" s="14">
        <f t="shared" si="60"/>
        <v>81000</v>
      </c>
      <c r="T29" s="14">
        <f t="shared" si="61"/>
        <v>0</v>
      </c>
      <c r="U29" s="14">
        <f t="shared" si="61"/>
        <v>0</v>
      </c>
      <c r="V29" s="14">
        <v>10000</v>
      </c>
      <c r="W29" s="14">
        <f t="shared" si="62"/>
        <v>10000</v>
      </c>
      <c r="X29" s="13"/>
      <c r="Y29" s="13"/>
      <c r="Z29" s="14">
        <v>10000</v>
      </c>
      <c r="AA29" s="14">
        <f t="shared" si="63"/>
        <v>10000</v>
      </c>
      <c r="AB29" s="13"/>
      <c r="AC29" s="13"/>
      <c r="AD29" s="14">
        <v>10000</v>
      </c>
      <c r="AE29" s="14"/>
      <c r="AF29" s="13"/>
      <c r="AG29" s="13"/>
      <c r="AH29" s="14">
        <v>10000</v>
      </c>
      <c r="AI29" s="5">
        <f t="shared" ref="AI29:AI33" si="73">AE29</f>
        <v>0</v>
      </c>
      <c r="AJ29" s="5">
        <f t="shared" ref="AJ29:AJ33" si="74">AF29</f>
        <v>0</v>
      </c>
      <c r="AK29" s="5">
        <f t="shared" ref="AK29:AK33" si="75">AG29</f>
        <v>0</v>
      </c>
      <c r="AL29" s="14">
        <v>5500</v>
      </c>
      <c r="AM29" s="14">
        <v>5500</v>
      </c>
      <c r="AN29" s="14"/>
      <c r="AO29" s="13"/>
      <c r="AP29" s="14">
        <v>5500</v>
      </c>
      <c r="AQ29" s="14">
        <v>5500</v>
      </c>
      <c r="AR29" s="14"/>
      <c r="AS29" s="13"/>
      <c r="AT29" s="14">
        <v>5500</v>
      </c>
      <c r="AU29" s="14"/>
      <c r="AV29" s="14"/>
      <c r="AW29" s="13"/>
      <c r="AX29" s="14"/>
      <c r="AY29" s="14"/>
      <c r="AZ29" s="14"/>
      <c r="BA29" s="13"/>
      <c r="BB29" s="14">
        <f t="shared" si="67"/>
        <v>8000</v>
      </c>
      <c r="BC29" s="14">
        <v>8000</v>
      </c>
      <c r="BD29" s="13"/>
      <c r="BE29" s="13"/>
      <c r="BF29" s="14">
        <f t="shared" si="68"/>
        <v>8000</v>
      </c>
      <c r="BG29" s="14">
        <v>8000</v>
      </c>
      <c r="BH29" s="13"/>
      <c r="BI29" s="13"/>
      <c r="BJ29" s="14">
        <f t="shared" si="69"/>
        <v>57500</v>
      </c>
      <c r="BK29" s="14">
        <f t="shared" si="70"/>
        <v>57500</v>
      </c>
      <c r="BL29" s="14">
        <f t="shared" si="70"/>
        <v>0</v>
      </c>
      <c r="BM29" s="14">
        <f t="shared" si="70"/>
        <v>0</v>
      </c>
      <c r="BN29" s="14">
        <f t="shared" si="71"/>
        <v>25000</v>
      </c>
      <c r="BO29" s="14">
        <v>25000</v>
      </c>
      <c r="BP29" s="14"/>
      <c r="BQ29" s="14"/>
      <c r="BR29" s="79"/>
      <c r="BS29" s="120">
        <f t="shared" si="52"/>
        <v>23500</v>
      </c>
      <c r="BT29" s="120">
        <f t="shared" si="53"/>
        <v>23500</v>
      </c>
      <c r="BU29" s="120">
        <f t="shared" si="54"/>
        <v>0</v>
      </c>
      <c r="BV29" s="120">
        <f t="shared" si="55"/>
        <v>0</v>
      </c>
      <c r="BW29" s="14">
        <f t="shared" si="72"/>
        <v>48500</v>
      </c>
      <c r="BX29" s="14">
        <f t="shared" si="72"/>
        <v>48500</v>
      </c>
      <c r="BY29" s="14">
        <f t="shared" si="72"/>
        <v>0</v>
      </c>
      <c r="BZ29" s="14">
        <f t="shared" si="72"/>
        <v>0</v>
      </c>
      <c r="CA29" s="32">
        <f t="shared" si="56"/>
        <v>48500</v>
      </c>
      <c r="CB29" s="32">
        <f t="shared" si="57"/>
        <v>48500</v>
      </c>
      <c r="CC29" s="110">
        <f t="shared" si="36"/>
        <v>32500</v>
      </c>
      <c r="CD29" s="110">
        <f t="shared" si="27"/>
        <v>32500</v>
      </c>
      <c r="CE29" s="110">
        <f t="shared" si="28"/>
        <v>0</v>
      </c>
      <c r="CF29" s="110">
        <f t="shared" si="29"/>
        <v>0</v>
      </c>
      <c r="CG29" s="110">
        <f t="shared" si="30"/>
        <v>32500</v>
      </c>
      <c r="CH29" s="110">
        <f t="shared" si="31"/>
        <v>32500</v>
      </c>
      <c r="CI29" s="110">
        <f t="shared" si="32"/>
        <v>0</v>
      </c>
      <c r="CJ29" s="170"/>
      <c r="CK29" s="170"/>
      <c r="CL29" s="122" t="s">
        <v>167</v>
      </c>
    </row>
    <row r="30" spans="1:280" s="15" customFormat="1" ht="56.25">
      <c r="A30" s="55" t="s">
        <v>109</v>
      </c>
      <c r="B30" s="169" t="s">
        <v>119</v>
      </c>
      <c r="C30" s="171" t="s">
        <v>51</v>
      </c>
      <c r="D30" s="79"/>
      <c r="E30" s="79" t="s">
        <v>50</v>
      </c>
      <c r="F30" s="22" t="s">
        <v>132</v>
      </c>
      <c r="G30" s="32">
        <v>100000</v>
      </c>
      <c r="H30" s="32">
        <f>G30</f>
        <v>100000</v>
      </c>
      <c r="I30" s="32"/>
      <c r="J30" s="32"/>
      <c r="K30" s="32"/>
      <c r="L30" s="32"/>
      <c r="M30" s="32">
        <f t="shared" si="58"/>
        <v>90000</v>
      </c>
      <c r="N30" s="32">
        <f t="shared" si="58"/>
        <v>90000</v>
      </c>
      <c r="O30" s="13"/>
      <c r="P30" s="13"/>
      <c r="Q30" s="32">
        <v>10000</v>
      </c>
      <c r="R30" s="14">
        <f t="shared" si="59"/>
        <v>100000</v>
      </c>
      <c r="S30" s="14">
        <f t="shared" si="60"/>
        <v>100000</v>
      </c>
      <c r="T30" s="14">
        <f t="shared" si="61"/>
        <v>0</v>
      </c>
      <c r="U30" s="14">
        <f t="shared" si="61"/>
        <v>0</v>
      </c>
      <c r="V30" s="14">
        <v>15000</v>
      </c>
      <c r="W30" s="14">
        <f t="shared" si="62"/>
        <v>15000</v>
      </c>
      <c r="X30" s="13"/>
      <c r="Y30" s="13"/>
      <c r="Z30" s="14">
        <v>15000</v>
      </c>
      <c r="AA30" s="14">
        <f t="shared" si="63"/>
        <v>15000</v>
      </c>
      <c r="AB30" s="13"/>
      <c r="AC30" s="13"/>
      <c r="AD30" s="14">
        <v>15000</v>
      </c>
      <c r="AE30" s="14"/>
      <c r="AF30" s="13"/>
      <c r="AG30" s="13"/>
      <c r="AH30" s="14">
        <v>15000</v>
      </c>
      <c r="AI30" s="5">
        <f t="shared" si="73"/>
        <v>0</v>
      </c>
      <c r="AJ30" s="5">
        <f t="shared" si="74"/>
        <v>0</v>
      </c>
      <c r="AK30" s="5">
        <f t="shared" si="75"/>
        <v>0</v>
      </c>
      <c r="AL30" s="14">
        <v>5500</v>
      </c>
      <c r="AM30" s="14">
        <v>5500</v>
      </c>
      <c r="AN30" s="14"/>
      <c r="AO30" s="13"/>
      <c r="AP30" s="14">
        <v>5500</v>
      </c>
      <c r="AQ30" s="14">
        <v>5500</v>
      </c>
      <c r="AR30" s="14"/>
      <c r="AS30" s="13"/>
      <c r="AT30" s="14">
        <v>5500</v>
      </c>
      <c r="AU30" s="14"/>
      <c r="AV30" s="14"/>
      <c r="AW30" s="13"/>
      <c r="AX30" s="14"/>
      <c r="AY30" s="14"/>
      <c r="AZ30" s="14"/>
      <c r="BA30" s="13"/>
      <c r="BB30" s="14">
        <f t="shared" si="67"/>
        <v>8000</v>
      </c>
      <c r="BC30" s="14">
        <v>8000</v>
      </c>
      <c r="BD30" s="13"/>
      <c r="BE30" s="13"/>
      <c r="BF30" s="14">
        <f t="shared" si="68"/>
        <v>8000</v>
      </c>
      <c r="BG30" s="14">
        <v>8000</v>
      </c>
      <c r="BH30" s="13"/>
      <c r="BI30" s="13"/>
      <c r="BJ30" s="14">
        <f t="shared" si="69"/>
        <v>61500</v>
      </c>
      <c r="BK30" s="14">
        <f t="shared" si="70"/>
        <v>61500</v>
      </c>
      <c r="BL30" s="14">
        <f t="shared" si="70"/>
        <v>0</v>
      </c>
      <c r="BM30" s="14">
        <f t="shared" si="70"/>
        <v>0</v>
      </c>
      <c r="BN30" s="14">
        <f t="shared" si="71"/>
        <v>26000</v>
      </c>
      <c r="BO30" s="14">
        <v>26000</v>
      </c>
      <c r="BP30" s="14"/>
      <c r="BQ30" s="14"/>
      <c r="BR30" s="79"/>
      <c r="BS30" s="120">
        <f t="shared" si="52"/>
        <v>28500</v>
      </c>
      <c r="BT30" s="120">
        <f t="shared" si="53"/>
        <v>28500</v>
      </c>
      <c r="BU30" s="120">
        <f t="shared" si="54"/>
        <v>0</v>
      </c>
      <c r="BV30" s="120">
        <f t="shared" si="55"/>
        <v>0</v>
      </c>
      <c r="BW30" s="14">
        <f t="shared" si="72"/>
        <v>54500</v>
      </c>
      <c r="BX30" s="14">
        <f t="shared" si="72"/>
        <v>54500</v>
      </c>
      <c r="BY30" s="14">
        <f t="shared" si="72"/>
        <v>0</v>
      </c>
      <c r="BZ30" s="14">
        <f t="shared" si="72"/>
        <v>0</v>
      </c>
      <c r="CA30" s="32">
        <f t="shared" si="56"/>
        <v>54500</v>
      </c>
      <c r="CB30" s="32">
        <f t="shared" si="57"/>
        <v>54500</v>
      </c>
      <c r="CC30" s="110">
        <f t="shared" si="36"/>
        <v>45500</v>
      </c>
      <c r="CD30" s="110">
        <f t="shared" si="27"/>
        <v>45500</v>
      </c>
      <c r="CE30" s="110">
        <f t="shared" si="28"/>
        <v>0</v>
      </c>
      <c r="CF30" s="110">
        <f t="shared" si="29"/>
        <v>0</v>
      </c>
      <c r="CG30" s="110">
        <f t="shared" si="30"/>
        <v>45500</v>
      </c>
      <c r="CH30" s="110">
        <f t="shared" si="31"/>
        <v>45500</v>
      </c>
      <c r="CI30" s="110">
        <f t="shared" si="32"/>
        <v>0</v>
      </c>
      <c r="CJ30" s="170"/>
      <c r="CK30" s="159"/>
      <c r="CL30" s="122" t="s">
        <v>177</v>
      </c>
    </row>
    <row r="31" spans="1:280" ht="58.5">
      <c r="A31" s="55" t="s">
        <v>110</v>
      </c>
      <c r="B31" s="169" t="s">
        <v>120</v>
      </c>
      <c r="C31" s="56" t="s">
        <v>37</v>
      </c>
      <c r="D31" s="56"/>
      <c r="E31" s="56" t="s">
        <v>50</v>
      </c>
      <c r="F31" s="22" t="s">
        <v>133</v>
      </c>
      <c r="G31" s="32">
        <v>96000</v>
      </c>
      <c r="H31" s="32">
        <f>G31</f>
        <v>96000</v>
      </c>
      <c r="I31" s="32"/>
      <c r="J31" s="32"/>
      <c r="K31" s="32"/>
      <c r="L31" s="32"/>
      <c r="M31" s="32">
        <f t="shared" si="58"/>
        <v>86400</v>
      </c>
      <c r="N31" s="32">
        <f t="shared" si="58"/>
        <v>86400</v>
      </c>
      <c r="O31" s="12"/>
      <c r="P31" s="12"/>
      <c r="Q31" s="138"/>
      <c r="R31" s="14">
        <f t="shared" si="59"/>
        <v>86400</v>
      </c>
      <c r="S31" s="14">
        <f t="shared" si="60"/>
        <v>86400</v>
      </c>
      <c r="T31" s="14">
        <f t="shared" si="61"/>
        <v>0</v>
      </c>
      <c r="U31" s="14">
        <f t="shared" si="61"/>
        <v>0</v>
      </c>
      <c r="V31" s="12">
        <v>8452</v>
      </c>
      <c r="W31" s="12">
        <f t="shared" si="62"/>
        <v>8452</v>
      </c>
      <c r="X31" s="12"/>
      <c r="Y31" s="12"/>
      <c r="Z31" s="12">
        <v>8452</v>
      </c>
      <c r="AA31" s="12">
        <f t="shared" si="63"/>
        <v>8452</v>
      </c>
      <c r="AB31" s="12"/>
      <c r="AC31" s="12"/>
      <c r="AD31" s="12">
        <v>8452</v>
      </c>
      <c r="AE31" s="12"/>
      <c r="AF31" s="12"/>
      <c r="AG31" s="12"/>
      <c r="AH31" s="12">
        <v>8452</v>
      </c>
      <c r="AI31" s="5">
        <f t="shared" si="73"/>
        <v>0</v>
      </c>
      <c r="AJ31" s="5">
        <f t="shared" si="74"/>
        <v>0</v>
      </c>
      <c r="AK31" s="5">
        <f t="shared" si="75"/>
        <v>0</v>
      </c>
      <c r="AL31" s="14">
        <v>6000</v>
      </c>
      <c r="AM31" s="14">
        <v>6000</v>
      </c>
      <c r="AN31" s="14"/>
      <c r="AO31" s="12"/>
      <c r="AP31" s="14">
        <v>6000</v>
      </c>
      <c r="AQ31" s="14">
        <v>6000</v>
      </c>
      <c r="AR31" s="14"/>
      <c r="AS31" s="12"/>
      <c r="AT31" s="14">
        <v>6000</v>
      </c>
      <c r="AU31" s="14"/>
      <c r="AV31" s="14"/>
      <c r="AW31" s="12"/>
      <c r="AX31" s="14"/>
      <c r="AY31" s="14"/>
      <c r="AZ31" s="14"/>
      <c r="BA31" s="12"/>
      <c r="BB31" s="14">
        <f t="shared" si="67"/>
        <v>8000</v>
      </c>
      <c r="BC31" s="14">
        <v>8000</v>
      </c>
      <c r="BD31" s="12"/>
      <c r="BE31" s="12"/>
      <c r="BF31" s="14">
        <f t="shared" si="68"/>
        <v>8000</v>
      </c>
      <c r="BG31" s="14">
        <v>8000</v>
      </c>
      <c r="BH31" s="12"/>
      <c r="BI31" s="12"/>
      <c r="BJ31" s="14">
        <f t="shared" si="69"/>
        <v>63948</v>
      </c>
      <c r="BK31" s="14">
        <f t="shared" si="70"/>
        <v>63948</v>
      </c>
      <c r="BL31" s="14">
        <f t="shared" si="70"/>
        <v>0</v>
      </c>
      <c r="BM31" s="14">
        <f t="shared" si="70"/>
        <v>0</v>
      </c>
      <c r="BN31" s="14">
        <f t="shared" si="71"/>
        <v>29000</v>
      </c>
      <c r="BO31" s="14">
        <v>29000</v>
      </c>
      <c r="BP31" s="14"/>
      <c r="BQ31" s="14"/>
      <c r="BR31" s="79"/>
      <c r="BS31" s="120">
        <f t="shared" si="52"/>
        <v>22452</v>
      </c>
      <c r="BT31" s="120">
        <f t="shared" si="53"/>
        <v>22452</v>
      </c>
      <c r="BU31" s="120">
        <f t="shared" si="54"/>
        <v>0</v>
      </c>
      <c r="BV31" s="120">
        <f t="shared" si="55"/>
        <v>0</v>
      </c>
      <c r="BW31" s="14">
        <f t="shared" si="72"/>
        <v>51452</v>
      </c>
      <c r="BX31" s="14">
        <f t="shared" si="72"/>
        <v>51452</v>
      </c>
      <c r="BY31" s="14">
        <f t="shared" si="72"/>
        <v>0</v>
      </c>
      <c r="BZ31" s="14">
        <f t="shared" si="72"/>
        <v>0</v>
      </c>
      <c r="CA31" s="32">
        <f t="shared" si="56"/>
        <v>51452</v>
      </c>
      <c r="CB31" s="32">
        <f t="shared" si="57"/>
        <v>51452</v>
      </c>
      <c r="CC31" s="110">
        <f t="shared" si="36"/>
        <v>34948</v>
      </c>
      <c r="CD31" s="110">
        <f t="shared" si="27"/>
        <v>34948</v>
      </c>
      <c r="CE31" s="110">
        <f t="shared" si="28"/>
        <v>0</v>
      </c>
      <c r="CF31" s="110">
        <f t="shared" si="29"/>
        <v>0</v>
      </c>
      <c r="CG31" s="110">
        <f t="shared" si="30"/>
        <v>34948</v>
      </c>
      <c r="CH31" s="110">
        <f t="shared" si="31"/>
        <v>34948</v>
      </c>
      <c r="CI31" s="110">
        <f t="shared" si="32"/>
        <v>0</v>
      </c>
      <c r="CJ31" s="170"/>
      <c r="CK31" s="170"/>
      <c r="CL31" s="122" t="s">
        <v>168</v>
      </c>
    </row>
    <row r="32" spans="1:280" s="15" customFormat="1" ht="58.5">
      <c r="A32" s="55" t="s">
        <v>111</v>
      </c>
      <c r="B32" s="57" t="s">
        <v>57</v>
      </c>
      <c r="C32" s="79" t="s">
        <v>26</v>
      </c>
      <c r="D32" s="56" t="s">
        <v>58</v>
      </c>
      <c r="E32" s="58" t="s">
        <v>50</v>
      </c>
      <c r="F32" s="11" t="s">
        <v>59</v>
      </c>
      <c r="G32" s="32">
        <v>80000</v>
      </c>
      <c r="H32" s="32">
        <f>G32</f>
        <v>80000</v>
      </c>
      <c r="I32" s="32"/>
      <c r="J32" s="32"/>
      <c r="K32" s="32"/>
      <c r="L32" s="32"/>
      <c r="M32" s="32">
        <f t="shared" si="58"/>
        <v>72000</v>
      </c>
      <c r="N32" s="32">
        <f t="shared" si="58"/>
        <v>72000</v>
      </c>
      <c r="O32" s="14"/>
      <c r="P32" s="14"/>
      <c r="Q32" s="110">
        <v>8000</v>
      </c>
      <c r="R32" s="14">
        <f t="shared" si="59"/>
        <v>80000</v>
      </c>
      <c r="S32" s="14">
        <f t="shared" si="60"/>
        <v>80000</v>
      </c>
      <c r="T32" s="14">
        <f t="shared" si="61"/>
        <v>0</v>
      </c>
      <c r="U32" s="14">
        <f t="shared" si="61"/>
        <v>0</v>
      </c>
      <c r="V32" s="14">
        <v>10000</v>
      </c>
      <c r="W32" s="14">
        <f t="shared" si="62"/>
        <v>10000</v>
      </c>
      <c r="X32" s="14"/>
      <c r="Y32" s="14"/>
      <c r="Z32" s="14">
        <v>10000</v>
      </c>
      <c r="AA32" s="14">
        <f t="shared" si="63"/>
        <v>10000</v>
      </c>
      <c r="AB32" s="14"/>
      <c r="AC32" s="14"/>
      <c r="AD32" s="14">
        <v>10000</v>
      </c>
      <c r="AE32" s="14"/>
      <c r="AF32" s="14"/>
      <c r="AG32" s="14"/>
      <c r="AH32" s="14">
        <v>10000</v>
      </c>
      <c r="AI32" s="5">
        <f t="shared" si="73"/>
        <v>0</v>
      </c>
      <c r="AJ32" s="5">
        <f t="shared" si="74"/>
        <v>0</v>
      </c>
      <c r="AK32" s="5">
        <f t="shared" si="75"/>
        <v>0</v>
      </c>
      <c r="AL32" s="14">
        <f>AM32</f>
        <v>5000</v>
      </c>
      <c r="AM32" s="14">
        <v>5000</v>
      </c>
      <c r="AN32" s="14"/>
      <c r="AO32" s="14"/>
      <c r="AP32" s="14">
        <f>AQ32</f>
        <v>5000</v>
      </c>
      <c r="AQ32" s="14">
        <v>5000</v>
      </c>
      <c r="AR32" s="14"/>
      <c r="AS32" s="14"/>
      <c r="AT32" s="14">
        <f>AU32</f>
        <v>0</v>
      </c>
      <c r="AU32" s="14"/>
      <c r="AV32" s="14"/>
      <c r="AW32" s="14"/>
      <c r="AX32" s="14"/>
      <c r="AY32" s="14"/>
      <c r="AZ32" s="14"/>
      <c r="BA32" s="14"/>
      <c r="BB32" s="14">
        <f t="shared" si="67"/>
        <v>8000</v>
      </c>
      <c r="BC32" s="14">
        <v>8000</v>
      </c>
      <c r="BD32" s="14"/>
      <c r="BE32" s="14"/>
      <c r="BF32" s="14">
        <f t="shared" si="68"/>
        <v>8000</v>
      </c>
      <c r="BG32" s="14">
        <v>8000</v>
      </c>
      <c r="BH32" s="14"/>
      <c r="BI32" s="14"/>
      <c r="BJ32" s="14">
        <f t="shared" si="69"/>
        <v>49000</v>
      </c>
      <c r="BK32" s="14">
        <f t="shared" si="70"/>
        <v>49000</v>
      </c>
      <c r="BL32" s="14">
        <f t="shared" si="70"/>
        <v>0</v>
      </c>
      <c r="BM32" s="14">
        <f t="shared" si="70"/>
        <v>0</v>
      </c>
      <c r="BN32" s="14">
        <f t="shared" si="71"/>
        <v>20000</v>
      </c>
      <c r="BO32" s="14">
        <v>20000</v>
      </c>
      <c r="BP32" s="14"/>
      <c r="BQ32" s="14"/>
      <c r="BR32" s="79"/>
      <c r="BS32" s="120">
        <f t="shared" si="52"/>
        <v>23000</v>
      </c>
      <c r="BT32" s="120">
        <f t="shared" si="53"/>
        <v>23000</v>
      </c>
      <c r="BU32" s="120">
        <f t="shared" si="54"/>
        <v>0</v>
      </c>
      <c r="BV32" s="120">
        <f t="shared" si="55"/>
        <v>0</v>
      </c>
      <c r="BW32" s="14">
        <f t="shared" si="72"/>
        <v>43000</v>
      </c>
      <c r="BX32" s="14">
        <f t="shared" si="72"/>
        <v>43000</v>
      </c>
      <c r="BY32" s="14">
        <f t="shared" si="72"/>
        <v>0</v>
      </c>
      <c r="BZ32" s="14">
        <f t="shared" si="72"/>
        <v>0</v>
      </c>
      <c r="CA32" s="32">
        <f t="shared" si="56"/>
        <v>43000</v>
      </c>
      <c r="CB32" s="32">
        <f t="shared" si="57"/>
        <v>43000</v>
      </c>
      <c r="CC32" s="110">
        <f t="shared" si="36"/>
        <v>37000</v>
      </c>
      <c r="CD32" s="110">
        <f t="shared" si="27"/>
        <v>37000</v>
      </c>
      <c r="CE32" s="110">
        <f t="shared" si="28"/>
        <v>0</v>
      </c>
      <c r="CF32" s="110">
        <f t="shared" si="29"/>
        <v>0</v>
      </c>
      <c r="CG32" s="110">
        <f t="shared" si="30"/>
        <v>37000</v>
      </c>
      <c r="CH32" s="110">
        <f t="shared" si="31"/>
        <v>37000</v>
      </c>
      <c r="CI32" s="110">
        <f t="shared" si="32"/>
        <v>0</v>
      </c>
      <c r="CJ32" s="170"/>
      <c r="CK32" s="159"/>
      <c r="CL32" s="122" t="s">
        <v>178</v>
      </c>
    </row>
    <row r="33" spans="1:93" s="15" customFormat="1" ht="58.5">
      <c r="A33" s="55" t="s">
        <v>112</v>
      </c>
      <c r="B33" s="57" t="s">
        <v>121</v>
      </c>
      <c r="C33" s="79" t="s">
        <v>26</v>
      </c>
      <c r="D33" s="56" t="s">
        <v>60</v>
      </c>
      <c r="E33" s="58" t="s">
        <v>50</v>
      </c>
      <c r="F33" s="11" t="s">
        <v>203</v>
      </c>
      <c r="G33" s="32">
        <v>99992</v>
      </c>
      <c r="H33" s="32">
        <f>G33</f>
        <v>99992</v>
      </c>
      <c r="I33" s="32"/>
      <c r="J33" s="32"/>
      <c r="K33" s="32"/>
      <c r="L33" s="32"/>
      <c r="M33" s="32">
        <f t="shared" si="58"/>
        <v>89992.8</v>
      </c>
      <c r="N33" s="32">
        <f>H33*0.9-J33+0.2</f>
        <v>89993</v>
      </c>
      <c r="O33" s="14"/>
      <c r="P33" s="14"/>
      <c r="Q33" s="110">
        <v>9999</v>
      </c>
      <c r="R33" s="14">
        <f t="shared" si="59"/>
        <v>99991.8</v>
      </c>
      <c r="S33" s="14">
        <f t="shared" si="60"/>
        <v>99992</v>
      </c>
      <c r="T33" s="14">
        <f t="shared" si="61"/>
        <v>0</v>
      </c>
      <c r="U33" s="14">
        <f t="shared" si="61"/>
        <v>0</v>
      </c>
      <c r="V33" s="14">
        <v>10000</v>
      </c>
      <c r="W33" s="14">
        <f t="shared" si="62"/>
        <v>10000</v>
      </c>
      <c r="X33" s="14"/>
      <c r="Y33" s="14"/>
      <c r="Z33" s="14">
        <v>10000</v>
      </c>
      <c r="AA33" s="14">
        <f t="shared" si="63"/>
        <v>10000</v>
      </c>
      <c r="AB33" s="14"/>
      <c r="AC33" s="14"/>
      <c r="AD33" s="14">
        <v>10000</v>
      </c>
      <c r="AE33" s="14"/>
      <c r="AF33" s="14"/>
      <c r="AG33" s="14"/>
      <c r="AH33" s="14">
        <v>10000</v>
      </c>
      <c r="AI33" s="5">
        <f t="shared" si="73"/>
        <v>0</v>
      </c>
      <c r="AJ33" s="5">
        <f t="shared" si="74"/>
        <v>0</v>
      </c>
      <c r="AK33" s="5">
        <f t="shared" si="75"/>
        <v>0</v>
      </c>
      <c r="AL33" s="14">
        <v>6000</v>
      </c>
      <c r="AM33" s="14">
        <v>6000</v>
      </c>
      <c r="AN33" s="14"/>
      <c r="AO33" s="14"/>
      <c r="AP33" s="14">
        <v>6000</v>
      </c>
      <c r="AQ33" s="14">
        <v>6000</v>
      </c>
      <c r="AR33" s="14"/>
      <c r="AS33" s="14"/>
      <c r="AT33" s="14">
        <v>6000</v>
      </c>
      <c r="AU33" s="14"/>
      <c r="AV33" s="14"/>
      <c r="AW33" s="14"/>
      <c r="AX33" s="14"/>
      <c r="AY33" s="14"/>
      <c r="AZ33" s="14"/>
      <c r="BA33" s="14"/>
      <c r="BB33" s="14">
        <f t="shared" si="67"/>
        <v>8000</v>
      </c>
      <c r="BC33" s="14">
        <v>8000</v>
      </c>
      <c r="BD33" s="14"/>
      <c r="BE33" s="14"/>
      <c r="BF33" s="14">
        <f t="shared" si="68"/>
        <v>8000</v>
      </c>
      <c r="BG33" s="14">
        <v>8000</v>
      </c>
      <c r="BH33" s="14"/>
      <c r="BI33" s="14"/>
      <c r="BJ33" s="14">
        <f t="shared" si="69"/>
        <v>65992.800000000003</v>
      </c>
      <c r="BK33" s="14">
        <f t="shared" si="70"/>
        <v>65993</v>
      </c>
      <c r="BL33" s="14">
        <f t="shared" si="70"/>
        <v>0</v>
      </c>
      <c r="BM33" s="14">
        <f t="shared" si="70"/>
        <v>0</v>
      </c>
      <c r="BN33" s="14">
        <f t="shared" si="71"/>
        <v>30000</v>
      </c>
      <c r="BO33" s="14">
        <v>30000</v>
      </c>
      <c r="BP33" s="14"/>
      <c r="BQ33" s="14"/>
      <c r="BR33" s="79"/>
      <c r="BS33" s="120">
        <f t="shared" si="52"/>
        <v>24000</v>
      </c>
      <c r="BT33" s="120">
        <f t="shared" si="53"/>
        <v>24000</v>
      </c>
      <c r="BU33" s="120">
        <f t="shared" si="54"/>
        <v>0</v>
      </c>
      <c r="BV33" s="120">
        <f t="shared" si="55"/>
        <v>0</v>
      </c>
      <c r="BW33" s="14">
        <f t="shared" si="72"/>
        <v>54000</v>
      </c>
      <c r="BX33" s="14">
        <f t="shared" si="72"/>
        <v>54000</v>
      </c>
      <c r="BY33" s="14">
        <f t="shared" si="72"/>
        <v>0</v>
      </c>
      <c r="BZ33" s="14">
        <f t="shared" si="72"/>
        <v>0</v>
      </c>
      <c r="CA33" s="32">
        <f t="shared" si="56"/>
        <v>54000</v>
      </c>
      <c r="CB33" s="32">
        <f t="shared" si="57"/>
        <v>54000</v>
      </c>
      <c r="CC33" s="110">
        <f t="shared" si="36"/>
        <v>45991.8</v>
      </c>
      <c r="CD33" s="110">
        <f t="shared" si="27"/>
        <v>45992</v>
      </c>
      <c r="CE33" s="110">
        <f t="shared" si="28"/>
        <v>0</v>
      </c>
      <c r="CF33" s="110">
        <f t="shared" si="29"/>
        <v>0</v>
      </c>
      <c r="CG33" s="110">
        <f t="shared" si="30"/>
        <v>45991.8</v>
      </c>
      <c r="CH33" s="110">
        <f t="shared" si="31"/>
        <v>45992</v>
      </c>
      <c r="CI33" s="110">
        <f t="shared" si="32"/>
        <v>0</v>
      </c>
      <c r="CJ33" s="170"/>
      <c r="CK33" s="159"/>
      <c r="CL33" s="122" t="s">
        <v>165</v>
      </c>
    </row>
    <row r="34" spans="1:93" ht="39">
      <c r="A34" s="127" t="s">
        <v>113</v>
      </c>
      <c r="B34" s="135" t="s">
        <v>198</v>
      </c>
      <c r="C34" s="131"/>
      <c r="D34" s="161"/>
      <c r="E34" s="161"/>
      <c r="F34" s="132"/>
      <c r="G34" s="5">
        <f>SUBTOTAL(109,G35:G36)</f>
        <v>80000</v>
      </c>
      <c r="H34" s="5">
        <f t="shared" ref="H34:BS34" si="76">SUBTOTAL(109,H35:H36)</f>
        <v>80000</v>
      </c>
      <c r="I34" s="5">
        <f t="shared" si="76"/>
        <v>0</v>
      </c>
      <c r="J34" s="5">
        <f t="shared" si="76"/>
        <v>0</v>
      </c>
      <c r="K34" s="5">
        <f t="shared" si="76"/>
        <v>0</v>
      </c>
      <c r="L34" s="5">
        <f t="shared" si="76"/>
        <v>0</v>
      </c>
      <c r="M34" s="5">
        <f t="shared" si="76"/>
        <v>0</v>
      </c>
      <c r="N34" s="5">
        <f t="shared" si="76"/>
        <v>0</v>
      </c>
      <c r="O34" s="5">
        <f t="shared" si="76"/>
        <v>0</v>
      </c>
      <c r="P34" s="5">
        <f t="shared" si="76"/>
        <v>0</v>
      </c>
      <c r="Q34" s="5">
        <f t="shared" si="76"/>
        <v>60558</v>
      </c>
      <c r="R34" s="5">
        <f t="shared" si="76"/>
        <v>60558</v>
      </c>
      <c r="S34" s="5">
        <f t="shared" si="76"/>
        <v>60558</v>
      </c>
      <c r="T34" s="5">
        <f t="shared" si="76"/>
        <v>0</v>
      </c>
      <c r="U34" s="5">
        <f t="shared" si="76"/>
        <v>0</v>
      </c>
      <c r="V34" s="5">
        <f t="shared" si="76"/>
        <v>0</v>
      </c>
      <c r="W34" s="5">
        <f t="shared" si="76"/>
        <v>0</v>
      </c>
      <c r="X34" s="5">
        <f t="shared" si="76"/>
        <v>0</v>
      </c>
      <c r="Y34" s="5">
        <f t="shared" si="76"/>
        <v>0</v>
      </c>
      <c r="Z34" s="5">
        <f t="shared" si="76"/>
        <v>0</v>
      </c>
      <c r="AA34" s="5">
        <f t="shared" si="76"/>
        <v>0</v>
      </c>
      <c r="AB34" s="5">
        <f t="shared" si="76"/>
        <v>0</v>
      </c>
      <c r="AC34" s="5">
        <f t="shared" si="76"/>
        <v>0</v>
      </c>
      <c r="AD34" s="5">
        <f t="shared" si="76"/>
        <v>0</v>
      </c>
      <c r="AE34" s="5">
        <f t="shared" si="76"/>
        <v>0</v>
      </c>
      <c r="AF34" s="5">
        <f t="shared" si="76"/>
        <v>0</v>
      </c>
      <c r="AG34" s="5">
        <f t="shared" si="76"/>
        <v>0</v>
      </c>
      <c r="AH34" s="5">
        <f t="shared" si="76"/>
        <v>0</v>
      </c>
      <c r="AI34" s="5">
        <f t="shared" si="76"/>
        <v>0</v>
      </c>
      <c r="AJ34" s="5">
        <f t="shared" si="76"/>
        <v>0</v>
      </c>
      <c r="AK34" s="5">
        <f t="shared" si="76"/>
        <v>0</v>
      </c>
      <c r="AL34" s="5">
        <f t="shared" si="76"/>
        <v>0</v>
      </c>
      <c r="AM34" s="5">
        <f t="shared" si="76"/>
        <v>0</v>
      </c>
      <c r="AN34" s="5">
        <f t="shared" si="76"/>
        <v>0</v>
      </c>
      <c r="AO34" s="5">
        <f t="shared" si="76"/>
        <v>0</v>
      </c>
      <c r="AP34" s="5">
        <f t="shared" si="76"/>
        <v>0</v>
      </c>
      <c r="AQ34" s="5">
        <f t="shared" si="76"/>
        <v>0</v>
      </c>
      <c r="AR34" s="5">
        <f t="shared" si="76"/>
        <v>0</v>
      </c>
      <c r="AS34" s="5">
        <f t="shared" si="76"/>
        <v>0</v>
      </c>
      <c r="AT34" s="5">
        <f t="shared" si="76"/>
        <v>0</v>
      </c>
      <c r="AU34" s="5">
        <f t="shared" si="76"/>
        <v>0</v>
      </c>
      <c r="AV34" s="5">
        <f t="shared" si="76"/>
        <v>0</v>
      </c>
      <c r="AW34" s="5">
        <f t="shared" si="76"/>
        <v>0</v>
      </c>
      <c r="AX34" s="5">
        <f t="shared" si="76"/>
        <v>0</v>
      </c>
      <c r="AY34" s="5">
        <f t="shared" si="76"/>
        <v>0</v>
      </c>
      <c r="AZ34" s="5">
        <f t="shared" si="76"/>
        <v>0</v>
      </c>
      <c r="BA34" s="5">
        <f t="shared" si="76"/>
        <v>0</v>
      </c>
      <c r="BB34" s="5">
        <f t="shared" si="76"/>
        <v>0</v>
      </c>
      <c r="BC34" s="5">
        <f t="shared" si="76"/>
        <v>0</v>
      </c>
      <c r="BD34" s="5">
        <f t="shared" si="76"/>
        <v>0</v>
      </c>
      <c r="BE34" s="5">
        <f t="shared" si="76"/>
        <v>0</v>
      </c>
      <c r="BF34" s="5">
        <f t="shared" si="76"/>
        <v>0</v>
      </c>
      <c r="BG34" s="5">
        <f t="shared" si="76"/>
        <v>0</v>
      </c>
      <c r="BH34" s="5">
        <f t="shared" si="76"/>
        <v>0</v>
      </c>
      <c r="BI34" s="5">
        <f t="shared" si="76"/>
        <v>0</v>
      </c>
      <c r="BJ34" s="5">
        <f t="shared" si="76"/>
        <v>0</v>
      </c>
      <c r="BK34" s="5">
        <f t="shared" si="76"/>
        <v>0</v>
      </c>
      <c r="BL34" s="5">
        <f t="shared" si="76"/>
        <v>0</v>
      </c>
      <c r="BM34" s="5">
        <f t="shared" si="76"/>
        <v>0</v>
      </c>
      <c r="BN34" s="5">
        <f t="shared" si="76"/>
        <v>0</v>
      </c>
      <c r="BO34" s="5">
        <f t="shared" si="76"/>
        <v>0</v>
      </c>
      <c r="BP34" s="5">
        <f t="shared" si="76"/>
        <v>0</v>
      </c>
      <c r="BQ34" s="5">
        <f t="shared" si="76"/>
        <v>0</v>
      </c>
      <c r="BR34" s="5">
        <f t="shared" si="76"/>
        <v>0</v>
      </c>
      <c r="BS34" s="5">
        <f t="shared" si="76"/>
        <v>0</v>
      </c>
      <c r="BT34" s="5">
        <f t="shared" ref="BT34:CJ34" si="77">SUBTOTAL(109,BT35:BT36)</f>
        <v>0</v>
      </c>
      <c r="BU34" s="5">
        <f t="shared" si="77"/>
        <v>0</v>
      </c>
      <c r="BV34" s="5">
        <f t="shared" si="77"/>
        <v>0</v>
      </c>
      <c r="BW34" s="5">
        <f t="shared" si="77"/>
        <v>0</v>
      </c>
      <c r="BX34" s="5">
        <f t="shared" si="77"/>
        <v>0</v>
      </c>
      <c r="BY34" s="5">
        <f t="shared" si="77"/>
        <v>0</v>
      </c>
      <c r="BZ34" s="5">
        <f t="shared" si="77"/>
        <v>0</v>
      </c>
      <c r="CA34" s="5">
        <f t="shared" si="77"/>
        <v>0</v>
      </c>
      <c r="CB34" s="5">
        <f t="shared" si="77"/>
        <v>0</v>
      </c>
      <c r="CC34" s="5">
        <f t="shared" si="77"/>
        <v>60558</v>
      </c>
      <c r="CD34" s="5">
        <f t="shared" si="77"/>
        <v>60558</v>
      </c>
      <c r="CE34" s="5">
        <f t="shared" si="77"/>
        <v>0</v>
      </c>
      <c r="CF34" s="5">
        <f t="shared" si="77"/>
        <v>0</v>
      </c>
      <c r="CG34" s="5">
        <f t="shared" si="77"/>
        <v>60558</v>
      </c>
      <c r="CH34" s="5">
        <f t="shared" si="77"/>
        <v>60558</v>
      </c>
      <c r="CI34" s="5">
        <f t="shared" si="77"/>
        <v>0</v>
      </c>
      <c r="CJ34" s="5">
        <f t="shared" si="77"/>
        <v>0</v>
      </c>
      <c r="CK34" s="110"/>
      <c r="CL34" s="134"/>
    </row>
    <row r="35" spans="1:93" ht="20.25">
      <c r="A35" s="129" t="s">
        <v>29</v>
      </c>
      <c r="B35" s="130" t="s">
        <v>190</v>
      </c>
      <c r="C35" s="131"/>
      <c r="D35" s="161"/>
      <c r="E35" s="161"/>
      <c r="F35" s="132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4">
        <f t="shared" ref="R35:R36" si="78">M35+Q35</f>
        <v>0</v>
      </c>
      <c r="S35" s="14">
        <f t="shared" ref="S35:S36" si="79">N35+Q35</f>
        <v>0</v>
      </c>
      <c r="T35" s="14">
        <f t="shared" ref="T35:T36" si="80">O35</f>
        <v>0</v>
      </c>
      <c r="U35" s="14">
        <f t="shared" ref="U35:U36" si="81">P35</f>
        <v>0</v>
      </c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33"/>
      <c r="BS35" s="120"/>
      <c r="BT35" s="120"/>
      <c r="BU35" s="120"/>
      <c r="BV35" s="120"/>
      <c r="BW35" s="14"/>
      <c r="BX35" s="14"/>
      <c r="BY35" s="14"/>
      <c r="BZ35" s="14"/>
      <c r="CA35" s="110"/>
      <c r="CB35" s="110"/>
      <c r="CC35" s="110">
        <f t="shared" si="36"/>
        <v>0</v>
      </c>
      <c r="CD35" s="110">
        <f t="shared" si="27"/>
        <v>0</v>
      </c>
      <c r="CE35" s="110">
        <f t="shared" si="28"/>
        <v>0</v>
      </c>
      <c r="CF35" s="110">
        <f t="shared" si="29"/>
        <v>0</v>
      </c>
      <c r="CG35" s="110">
        <f t="shared" si="30"/>
        <v>0</v>
      </c>
      <c r="CH35" s="110">
        <f t="shared" si="31"/>
        <v>0</v>
      </c>
      <c r="CI35" s="110">
        <f t="shared" si="32"/>
        <v>0</v>
      </c>
      <c r="CJ35" s="110"/>
      <c r="CK35" s="110"/>
      <c r="CL35" s="134"/>
    </row>
    <row r="36" spans="1:93" s="39" customFormat="1" ht="56.25">
      <c r="A36" s="108" t="s">
        <v>21</v>
      </c>
      <c r="B36" s="144" t="s">
        <v>199</v>
      </c>
      <c r="C36" s="143" t="s">
        <v>24</v>
      </c>
      <c r="D36" s="161"/>
      <c r="E36" s="143">
        <v>2020</v>
      </c>
      <c r="F36" s="145" t="s">
        <v>200</v>
      </c>
      <c r="G36" s="146">
        <v>80000</v>
      </c>
      <c r="H36" s="146">
        <v>80000</v>
      </c>
      <c r="I36" s="110"/>
      <c r="J36" s="110"/>
      <c r="K36" s="138"/>
      <c r="L36" s="138"/>
      <c r="M36" s="138"/>
      <c r="N36" s="110"/>
      <c r="O36" s="110"/>
      <c r="P36" s="110"/>
      <c r="Q36" s="110">
        <v>60558</v>
      </c>
      <c r="R36" s="14">
        <f t="shared" si="78"/>
        <v>60558</v>
      </c>
      <c r="S36" s="14">
        <f t="shared" si="79"/>
        <v>60558</v>
      </c>
      <c r="T36" s="14">
        <f t="shared" si="80"/>
        <v>0</v>
      </c>
      <c r="U36" s="14">
        <f t="shared" si="81"/>
        <v>0</v>
      </c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1"/>
      <c r="AJ36" s="111"/>
      <c r="AK36" s="111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33"/>
      <c r="BS36" s="120"/>
      <c r="BT36" s="120"/>
      <c r="BU36" s="120"/>
      <c r="BV36" s="120"/>
      <c r="BW36" s="14"/>
      <c r="BX36" s="14"/>
      <c r="BY36" s="14"/>
      <c r="BZ36" s="14"/>
      <c r="CA36" s="141"/>
      <c r="CB36" s="141"/>
      <c r="CC36" s="110">
        <f t="shared" si="36"/>
        <v>60558</v>
      </c>
      <c r="CD36" s="110">
        <f t="shared" si="27"/>
        <v>60558</v>
      </c>
      <c r="CE36" s="110">
        <f t="shared" si="28"/>
        <v>0</v>
      </c>
      <c r="CF36" s="110">
        <f t="shared" si="29"/>
        <v>0</v>
      </c>
      <c r="CG36" s="110">
        <f t="shared" si="30"/>
        <v>60558</v>
      </c>
      <c r="CH36" s="110">
        <f t="shared" si="31"/>
        <v>60558</v>
      </c>
      <c r="CI36" s="110">
        <f t="shared" si="32"/>
        <v>0</v>
      </c>
      <c r="CJ36" s="141"/>
      <c r="CK36" s="79"/>
      <c r="CL36" s="134"/>
      <c r="CN36" s="39" t="s">
        <v>214</v>
      </c>
      <c r="CO36" s="39">
        <v>16861</v>
      </c>
    </row>
    <row r="37" spans="1:93" s="15" customFormat="1" ht="120" hidden="1" customHeight="1">
      <c r="A37" s="108" t="s">
        <v>109</v>
      </c>
      <c r="B37" s="172" t="s">
        <v>147</v>
      </c>
      <c r="C37" s="161" t="s">
        <v>31</v>
      </c>
      <c r="D37" s="161"/>
      <c r="E37" s="173" t="s">
        <v>149</v>
      </c>
      <c r="F37" s="143" t="s">
        <v>148</v>
      </c>
      <c r="G37" s="146">
        <v>81000</v>
      </c>
      <c r="H37" s="146">
        <v>61000</v>
      </c>
      <c r="I37" s="110"/>
      <c r="J37" s="110"/>
      <c r="K37" s="110"/>
      <c r="L37" s="110"/>
      <c r="M37" s="138">
        <v>72900</v>
      </c>
      <c r="N37" s="138">
        <v>61000</v>
      </c>
      <c r="O37" s="110"/>
      <c r="P37" s="110"/>
      <c r="Q37" s="110"/>
      <c r="R37" s="14">
        <f t="shared" si="43"/>
        <v>72900</v>
      </c>
      <c r="S37" s="14">
        <f t="shared" si="44"/>
        <v>61000</v>
      </c>
      <c r="T37" s="14">
        <f t="shared" si="45"/>
        <v>0</v>
      </c>
      <c r="U37" s="14">
        <f t="shared" si="46"/>
        <v>0</v>
      </c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1"/>
      <c r="AJ37" s="111"/>
      <c r="AK37" s="111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4"/>
      <c r="BL37" s="14">
        <f>O37-X37-AN37-BD37</f>
        <v>0</v>
      </c>
      <c r="BM37" s="14">
        <f>P37-Y37-AO37-BE37</f>
        <v>0</v>
      </c>
      <c r="BN37" s="110"/>
      <c r="BO37" s="14"/>
      <c r="BP37" s="14"/>
      <c r="BQ37" s="14"/>
      <c r="BR37" s="133"/>
      <c r="BS37" s="120">
        <f t="shared" ref="BS37:BS44" si="82">M37-BJ37</f>
        <v>72900</v>
      </c>
      <c r="BT37" s="120">
        <f t="shared" ref="BT37:BT44" si="83">N37-BK37</f>
        <v>61000</v>
      </c>
      <c r="BU37" s="120">
        <f t="shared" ref="BU37:BU44" si="84">O37-BL37</f>
        <v>0</v>
      </c>
      <c r="BV37" s="120">
        <f t="shared" ref="BV37:BV44" si="85">P37-BM37</f>
        <v>0</v>
      </c>
      <c r="BW37" s="14">
        <f t="shared" si="18"/>
        <v>72900</v>
      </c>
      <c r="BX37" s="14">
        <f t="shared" ref="BX37:BX44" si="86">BO37+BT37</f>
        <v>61000</v>
      </c>
      <c r="BY37" s="14">
        <f t="shared" ref="BY37:BY44" si="87">BP37+BU37</f>
        <v>0</v>
      </c>
      <c r="BZ37" s="14">
        <f t="shared" ref="BZ37:BZ44" si="88">BQ37+BV37</f>
        <v>0</v>
      </c>
      <c r="CA37" s="121">
        <f>I37+BW37</f>
        <v>72900</v>
      </c>
      <c r="CB37" s="121">
        <f>J37+BX37</f>
        <v>61000</v>
      </c>
      <c r="CC37" s="110">
        <f t="shared" ref="CC37:CC66" si="89">R37-BW37</f>
        <v>0</v>
      </c>
      <c r="CD37" s="110">
        <f t="shared" ref="CD37:CD66" si="90">S37-BX37</f>
        <v>0</v>
      </c>
      <c r="CE37" s="110">
        <f t="shared" ref="CE37:CE66" si="91">T37-BY37</f>
        <v>0</v>
      </c>
      <c r="CF37" s="110">
        <f t="shared" ref="CF37:CF66" si="92">U37-BZ37</f>
        <v>0</v>
      </c>
      <c r="CG37" s="110">
        <f t="shared" ref="CG37:CG66" si="93">CC37</f>
        <v>0</v>
      </c>
      <c r="CH37" s="110">
        <f t="shared" ref="CH37:CH66" si="94">CD37</f>
        <v>0</v>
      </c>
      <c r="CI37" s="110">
        <f t="shared" ref="CI37:CI66" si="95">CE37</f>
        <v>0</v>
      </c>
      <c r="CJ37" s="141"/>
      <c r="CK37" s="121"/>
      <c r="CL37" s="122"/>
    </row>
    <row r="38" spans="1:93" s="34" customFormat="1" ht="60.75" customHeight="1">
      <c r="A38" s="66" t="s">
        <v>66</v>
      </c>
      <c r="B38" s="67" t="s">
        <v>67</v>
      </c>
      <c r="C38" s="68"/>
      <c r="D38" s="68"/>
      <c r="E38" s="68"/>
      <c r="F38" s="33"/>
      <c r="G38" s="5">
        <f>SUBTOTAL(109,G39:G44)</f>
        <v>94959</v>
      </c>
      <c r="H38" s="5">
        <f t="shared" ref="H38:BS38" si="96">SUBTOTAL(109,H39:H44)</f>
        <v>84951</v>
      </c>
      <c r="I38" s="5">
        <f t="shared" si="96"/>
        <v>2156</v>
      </c>
      <c r="J38" s="5">
        <f t="shared" si="96"/>
        <v>2156</v>
      </c>
      <c r="K38" s="5">
        <f t="shared" si="96"/>
        <v>2156</v>
      </c>
      <c r="L38" s="5">
        <f t="shared" si="96"/>
        <v>2156</v>
      </c>
      <c r="M38" s="5">
        <f t="shared" si="96"/>
        <v>74300.3</v>
      </c>
      <c r="N38" s="5">
        <f t="shared" si="96"/>
        <v>74299.899999999994</v>
      </c>
      <c r="O38" s="5">
        <f t="shared" si="96"/>
        <v>0</v>
      </c>
      <c r="P38" s="5">
        <f t="shared" si="96"/>
        <v>0</v>
      </c>
      <c r="Q38" s="5">
        <f t="shared" si="96"/>
        <v>8495</v>
      </c>
      <c r="R38" s="5">
        <f t="shared" si="96"/>
        <v>82795.3</v>
      </c>
      <c r="S38" s="5">
        <f t="shared" si="96"/>
        <v>82794.899999999994</v>
      </c>
      <c r="T38" s="5">
        <f t="shared" si="96"/>
        <v>0</v>
      </c>
      <c r="U38" s="5">
        <f t="shared" si="96"/>
        <v>0</v>
      </c>
      <c r="V38" s="5">
        <f t="shared" si="96"/>
        <v>13590</v>
      </c>
      <c r="W38" s="5">
        <f t="shared" si="96"/>
        <v>13590</v>
      </c>
      <c r="X38" s="5">
        <f t="shared" si="96"/>
        <v>0</v>
      </c>
      <c r="Y38" s="5">
        <f t="shared" si="96"/>
        <v>0</v>
      </c>
      <c r="Z38" s="5">
        <f t="shared" si="96"/>
        <v>13590</v>
      </c>
      <c r="AA38" s="5">
        <f t="shared" si="96"/>
        <v>13590</v>
      </c>
      <c r="AB38" s="5">
        <f t="shared" si="96"/>
        <v>0</v>
      </c>
      <c r="AC38" s="5">
        <f t="shared" si="96"/>
        <v>0</v>
      </c>
      <c r="AD38" s="5">
        <f t="shared" si="96"/>
        <v>13590</v>
      </c>
      <c r="AE38" s="5">
        <f t="shared" si="96"/>
        <v>0</v>
      </c>
      <c r="AF38" s="5">
        <f t="shared" si="96"/>
        <v>0</v>
      </c>
      <c r="AG38" s="5">
        <f t="shared" si="96"/>
        <v>0</v>
      </c>
      <c r="AH38" s="5">
        <f t="shared" si="96"/>
        <v>13590</v>
      </c>
      <c r="AI38" s="5">
        <f t="shared" si="96"/>
        <v>0</v>
      </c>
      <c r="AJ38" s="5">
        <f t="shared" si="96"/>
        <v>0</v>
      </c>
      <c r="AK38" s="5">
        <f t="shared" si="96"/>
        <v>0</v>
      </c>
      <c r="AL38" s="5">
        <f t="shared" si="96"/>
        <v>5710</v>
      </c>
      <c r="AM38" s="5">
        <f t="shared" si="96"/>
        <v>5710</v>
      </c>
      <c r="AN38" s="5">
        <f t="shared" si="96"/>
        <v>0</v>
      </c>
      <c r="AO38" s="5">
        <f t="shared" si="96"/>
        <v>0</v>
      </c>
      <c r="AP38" s="5">
        <f t="shared" si="96"/>
        <v>5710</v>
      </c>
      <c r="AQ38" s="5">
        <f t="shared" si="96"/>
        <v>5710</v>
      </c>
      <c r="AR38" s="5">
        <f t="shared" si="96"/>
        <v>0</v>
      </c>
      <c r="AS38" s="5">
        <f t="shared" si="96"/>
        <v>0</v>
      </c>
      <c r="AT38" s="5">
        <f t="shared" si="96"/>
        <v>5000</v>
      </c>
      <c r="AU38" s="5">
        <f t="shared" si="96"/>
        <v>0</v>
      </c>
      <c r="AV38" s="5">
        <f t="shared" si="96"/>
        <v>0</v>
      </c>
      <c r="AW38" s="5">
        <f t="shared" si="96"/>
        <v>0</v>
      </c>
      <c r="AX38" s="5">
        <f t="shared" si="96"/>
        <v>0</v>
      </c>
      <c r="AY38" s="5">
        <f t="shared" si="96"/>
        <v>0</v>
      </c>
      <c r="AZ38" s="5">
        <f t="shared" si="96"/>
        <v>0</v>
      </c>
      <c r="BA38" s="5">
        <f t="shared" si="96"/>
        <v>0</v>
      </c>
      <c r="BB38" s="5">
        <f t="shared" si="96"/>
        <v>8000</v>
      </c>
      <c r="BC38" s="5">
        <f t="shared" si="96"/>
        <v>8000</v>
      </c>
      <c r="BD38" s="5">
        <f t="shared" si="96"/>
        <v>0</v>
      </c>
      <c r="BE38" s="5">
        <f t="shared" si="96"/>
        <v>0</v>
      </c>
      <c r="BF38" s="5">
        <f t="shared" si="96"/>
        <v>8000</v>
      </c>
      <c r="BG38" s="5">
        <f t="shared" si="96"/>
        <v>8000</v>
      </c>
      <c r="BH38" s="5">
        <f t="shared" si="96"/>
        <v>0</v>
      </c>
      <c r="BI38" s="5">
        <f t="shared" si="96"/>
        <v>0</v>
      </c>
      <c r="BJ38" s="5">
        <f t="shared" si="96"/>
        <v>47000.3</v>
      </c>
      <c r="BK38" s="5">
        <f t="shared" si="96"/>
        <v>46999.9</v>
      </c>
      <c r="BL38" s="5">
        <f t="shared" si="96"/>
        <v>0</v>
      </c>
      <c r="BM38" s="5">
        <f t="shared" si="96"/>
        <v>0</v>
      </c>
      <c r="BN38" s="5">
        <f t="shared" si="96"/>
        <v>18000</v>
      </c>
      <c r="BO38" s="5">
        <f t="shared" si="96"/>
        <v>18000</v>
      </c>
      <c r="BP38" s="5">
        <f t="shared" si="96"/>
        <v>0</v>
      </c>
      <c r="BQ38" s="5">
        <f t="shared" si="96"/>
        <v>0</v>
      </c>
      <c r="BR38" s="5">
        <f t="shared" si="96"/>
        <v>0</v>
      </c>
      <c r="BS38" s="5">
        <f t="shared" si="96"/>
        <v>27300</v>
      </c>
      <c r="BT38" s="5">
        <f t="shared" ref="BT38:BW38" si="97">SUBTOTAL(109,BT39:BT44)</f>
        <v>27300</v>
      </c>
      <c r="BU38" s="5">
        <f t="shared" si="97"/>
        <v>0</v>
      </c>
      <c r="BV38" s="5">
        <f t="shared" si="97"/>
        <v>0</v>
      </c>
      <c r="BW38" s="5">
        <f t="shared" si="97"/>
        <v>45300</v>
      </c>
      <c r="BX38" s="5">
        <f t="shared" ref="BX38" si="98">SUBTOTAL(109,BX39:BX44)</f>
        <v>45300</v>
      </c>
      <c r="BY38" s="5">
        <f t="shared" ref="BY38" si="99">SUBTOTAL(109,BY39:BY44)</f>
        <v>0</v>
      </c>
      <c r="BZ38" s="5">
        <f t="shared" ref="BZ38" si="100">SUBTOTAL(109,BZ39:BZ44)</f>
        <v>0</v>
      </c>
      <c r="CA38" s="5">
        <f t="shared" ref="CA38" si="101">SUBTOTAL(109,CA39:CA44)</f>
        <v>47456</v>
      </c>
      <c r="CB38" s="5">
        <f t="shared" ref="CB38" si="102">SUBTOTAL(109,CB39:CB44)</f>
        <v>47456</v>
      </c>
      <c r="CC38" s="5">
        <f t="shared" ref="CC38" si="103">SUBTOTAL(109,CC39:CC44)</f>
        <v>37495.300000000003</v>
      </c>
      <c r="CD38" s="5">
        <f t="shared" ref="CD38" si="104">SUBTOTAL(109,CD39:CD44)</f>
        <v>37494.9</v>
      </c>
      <c r="CE38" s="5">
        <f t="shared" ref="CE38" si="105">SUBTOTAL(109,CE39:CE44)</f>
        <v>0</v>
      </c>
      <c r="CF38" s="5">
        <f t="shared" ref="CF38" si="106">SUBTOTAL(109,CF39:CF44)</f>
        <v>0</v>
      </c>
      <c r="CG38" s="5">
        <f t="shared" ref="CG38" si="107">SUBTOTAL(109,CG39:CG44)</f>
        <v>37495.300000000003</v>
      </c>
      <c r="CH38" s="5">
        <f t="shared" ref="CH38" si="108">SUBTOTAL(109,CH39:CH44)</f>
        <v>37494.9</v>
      </c>
      <c r="CI38" s="5">
        <f t="shared" ref="CI38" si="109">SUBTOTAL(109,CI39:CI44)</f>
        <v>0</v>
      </c>
      <c r="CJ38" s="5">
        <f t="shared" ref="CJ38" si="110">SUBTOTAL(109,CJ39:CJ44)</f>
        <v>0</v>
      </c>
      <c r="CK38" s="111"/>
      <c r="CL38" s="122"/>
      <c r="CM38" s="8">
        <f>CD38-Q38</f>
        <v>28999.9</v>
      </c>
    </row>
    <row r="39" spans="1:93" s="8" customFormat="1" ht="54.75" customHeight="1">
      <c r="A39" s="127" t="s">
        <v>28</v>
      </c>
      <c r="B39" s="128" t="s">
        <v>191</v>
      </c>
      <c r="C39" s="123"/>
      <c r="D39" s="123"/>
      <c r="E39" s="123"/>
      <c r="F39" s="125"/>
      <c r="G39" s="5">
        <f>SUBTOTAL(109,G40:G41)</f>
        <v>6159</v>
      </c>
      <c r="H39" s="5">
        <f t="shared" ref="H39:BS39" si="111">SUBTOTAL(109,H40:H41)</f>
        <v>4951</v>
      </c>
      <c r="I39" s="5">
        <f t="shared" si="111"/>
        <v>2156</v>
      </c>
      <c r="J39" s="5">
        <f t="shared" si="111"/>
        <v>2156</v>
      </c>
      <c r="K39" s="5">
        <f t="shared" si="111"/>
        <v>2156</v>
      </c>
      <c r="L39" s="5">
        <f t="shared" si="111"/>
        <v>2156</v>
      </c>
      <c r="M39" s="5">
        <f t="shared" si="111"/>
        <v>2300.3000000000006</v>
      </c>
      <c r="N39" s="5">
        <f t="shared" si="111"/>
        <v>2299.9000000000005</v>
      </c>
      <c r="O39" s="5">
        <f t="shared" si="111"/>
        <v>0</v>
      </c>
      <c r="P39" s="5">
        <f t="shared" si="111"/>
        <v>0</v>
      </c>
      <c r="Q39" s="5">
        <f t="shared" si="111"/>
        <v>495</v>
      </c>
      <c r="R39" s="5">
        <f t="shared" si="111"/>
        <v>2795.3000000000006</v>
      </c>
      <c r="S39" s="5">
        <f t="shared" si="111"/>
        <v>2794.9000000000005</v>
      </c>
      <c r="T39" s="5">
        <f t="shared" si="111"/>
        <v>0</v>
      </c>
      <c r="U39" s="5">
        <f t="shared" si="111"/>
        <v>0</v>
      </c>
      <c r="V39" s="5">
        <f t="shared" si="111"/>
        <v>1590</v>
      </c>
      <c r="W39" s="5">
        <f t="shared" si="111"/>
        <v>1590</v>
      </c>
      <c r="X39" s="5">
        <f t="shared" si="111"/>
        <v>0</v>
      </c>
      <c r="Y39" s="5">
        <f t="shared" si="111"/>
        <v>0</v>
      </c>
      <c r="Z39" s="5">
        <f t="shared" si="111"/>
        <v>1590</v>
      </c>
      <c r="AA39" s="5">
        <f t="shared" si="111"/>
        <v>1590</v>
      </c>
      <c r="AB39" s="5">
        <f t="shared" si="111"/>
        <v>0</v>
      </c>
      <c r="AC39" s="5">
        <f t="shared" si="111"/>
        <v>0</v>
      </c>
      <c r="AD39" s="5">
        <f t="shared" si="111"/>
        <v>1590</v>
      </c>
      <c r="AE39" s="5">
        <f t="shared" si="111"/>
        <v>0</v>
      </c>
      <c r="AF39" s="5">
        <f t="shared" si="111"/>
        <v>0</v>
      </c>
      <c r="AG39" s="5">
        <f t="shared" si="111"/>
        <v>0</v>
      </c>
      <c r="AH39" s="5">
        <f t="shared" si="111"/>
        <v>1590</v>
      </c>
      <c r="AI39" s="5">
        <f t="shared" si="111"/>
        <v>0</v>
      </c>
      <c r="AJ39" s="5">
        <f t="shared" si="111"/>
        <v>0</v>
      </c>
      <c r="AK39" s="5">
        <f t="shared" si="111"/>
        <v>0</v>
      </c>
      <c r="AL39" s="5">
        <f t="shared" si="111"/>
        <v>710</v>
      </c>
      <c r="AM39" s="5">
        <f t="shared" si="111"/>
        <v>710</v>
      </c>
      <c r="AN39" s="5">
        <f t="shared" si="111"/>
        <v>0</v>
      </c>
      <c r="AO39" s="5">
        <f t="shared" si="111"/>
        <v>0</v>
      </c>
      <c r="AP39" s="5">
        <f t="shared" si="111"/>
        <v>710</v>
      </c>
      <c r="AQ39" s="5">
        <f t="shared" si="111"/>
        <v>710</v>
      </c>
      <c r="AR39" s="5">
        <f t="shared" si="111"/>
        <v>0</v>
      </c>
      <c r="AS39" s="5">
        <f t="shared" si="111"/>
        <v>0</v>
      </c>
      <c r="AT39" s="5">
        <f t="shared" si="111"/>
        <v>0</v>
      </c>
      <c r="AU39" s="5">
        <f t="shared" si="111"/>
        <v>0</v>
      </c>
      <c r="AV39" s="5">
        <f t="shared" si="111"/>
        <v>0</v>
      </c>
      <c r="AW39" s="5">
        <f t="shared" si="111"/>
        <v>0</v>
      </c>
      <c r="AX39" s="5">
        <f t="shared" si="111"/>
        <v>0</v>
      </c>
      <c r="AY39" s="5">
        <f t="shared" si="111"/>
        <v>0</v>
      </c>
      <c r="AZ39" s="5">
        <f t="shared" si="111"/>
        <v>0</v>
      </c>
      <c r="BA39" s="5">
        <f t="shared" si="111"/>
        <v>0</v>
      </c>
      <c r="BB39" s="5">
        <f t="shared" si="111"/>
        <v>0</v>
      </c>
      <c r="BC39" s="5">
        <f t="shared" si="111"/>
        <v>0</v>
      </c>
      <c r="BD39" s="5">
        <f t="shared" si="111"/>
        <v>0</v>
      </c>
      <c r="BE39" s="5">
        <f t="shared" si="111"/>
        <v>0</v>
      </c>
      <c r="BF39" s="5">
        <f t="shared" si="111"/>
        <v>0</v>
      </c>
      <c r="BG39" s="5">
        <f t="shared" si="111"/>
        <v>0</v>
      </c>
      <c r="BH39" s="5">
        <f t="shared" si="111"/>
        <v>0</v>
      </c>
      <c r="BI39" s="5">
        <f t="shared" si="111"/>
        <v>0</v>
      </c>
      <c r="BJ39" s="5">
        <f t="shared" si="111"/>
        <v>0.30000000000063665</v>
      </c>
      <c r="BK39" s="5">
        <f t="shared" si="111"/>
        <v>-9.9999999999454303E-2</v>
      </c>
      <c r="BL39" s="5">
        <f t="shared" si="111"/>
        <v>0</v>
      </c>
      <c r="BM39" s="5">
        <f t="shared" si="111"/>
        <v>0</v>
      </c>
      <c r="BN39" s="5">
        <f t="shared" si="111"/>
        <v>0</v>
      </c>
      <c r="BO39" s="5">
        <f t="shared" si="111"/>
        <v>0</v>
      </c>
      <c r="BP39" s="5">
        <f t="shared" si="111"/>
        <v>0</v>
      </c>
      <c r="BQ39" s="5">
        <f t="shared" si="111"/>
        <v>0</v>
      </c>
      <c r="BR39" s="5">
        <f t="shared" si="111"/>
        <v>0</v>
      </c>
      <c r="BS39" s="5">
        <f t="shared" si="111"/>
        <v>2300</v>
      </c>
      <c r="BT39" s="5">
        <f t="shared" ref="BT39:BW39" si="112">SUBTOTAL(109,BT40:BT41)</f>
        <v>2300</v>
      </c>
      <c r="BU39" s="5">
        <f t="shared" si="112"/>
        <v>0</v>
      </c>
      <c r="BV39" s="5">
        <f t="shared" si="112"/>
        <v>0</v>
      </c>
      <c r="BW39" s="5">
        <f t="shared" si="112"/>
        <v>2300</v>
      </c>
      <c r="BX39" s="5">
        <f t="shared" ref="BX39" si="113">SUBTOTAL(109,BX40:BX41)</f>
        <v>2300</v>
      </c>
      <c r="BY39" s="5">
        <f t="shared" ref="BY39" si="114">SUBTOTAL(109,BY40:BY41)</f>
        <v>0</v>
      </c>
      <c r="BZ39" s="5">
        <f t="shared" ref="BZ39" si="115">SUBTOTAL(109,BZ40:BZ41)</f>
        <v>0</v>
      </c>
      <c r="CA39" s="5">
        <f t="shared" ref="CA39" si="116">SUBTOTAL(109,CA40:CA41)</f>
        <v>4456</v>
      </c>
      <c r="CB39" s="5">
        <f t="shared" ref="CB39" si="117">SUBTOTAL(109,CB40:CB41)</f>
        <v>4456</v>
      </c>
      <c r="CC39" s="5">
        <f t="shared" ref="CC39" si="118">SUBTOTAL(109,CC40:CC41)</f>
        <v>495.30000000000064</v>
      </c>
      <c r="CD39" s="5">
        <f t="shared" ref="CD39" si="119">SUBTOTAL(109,CD40:CD41)</f>
        <v>494.90000000000055</v>
      </c>
      <c r="CE39" s="5">
        <f t="shared" ref="CE39" si="120">SUBTOTAL(109,CE40:CE41)</f>
        <v>0</v>
      </c>
      <c r="CF39" s="5">
        <f t="shared" ref="CF39" si="121">SUBTOTAL(109,CF40:CF41)</f>
        <v>0</v>
      </c>
      <c r="CG39" s="5">
        <f t="shared" ref="CG39" si="122">SUBTOTAL(109,CG40:CG41)</f>
        <v>495.30000000000064</v>
      </c>
      <c r="CH39" s="5">
        <f t="shared" ref="CH39" si="123">SUBTOTAL(109,CH40:CH41)</f>
        <v>494.90000000000055</v>
      </c>
      <c r="CI39" s="5">
        <f t="shared" ref="CI39" si="124">SUBTOTAL(109,CI40:CI41)</f>
        <v>0</v>
      </c>
      <c r="CJ39" s="5">
        <f t="shared" ref="CJ39" si="125">SUBTOTAL(109,CJ40:CJ41)</f>
        <v>0</v>
      </c>
      <c r="CK39" s="111"/>
      <c r="CL39" s="121"/>
    </row>
    <row r="40" spans="1:93" s="8" customFormat="1" ht="20.25">
      <c r="A40" s="129" t="s">
        <v>29</v>
      </c>
      <c r="B40" s="130" t="s">
        <v>201</v>
      </c>
      <c r="C40" s="123"/>
      <c r="D40" s="123"/>
      <c r="E40" s="123"/>
      <c r="F40" s="125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0">
        <f t="shared" si="89"/>
        <v>0</v>
      </c>
      <c r="CD40" s="110">
        <f t="shared" si="90"/>
        <v>0</v>
      </c>
      <c r="CE40" s="110">
        <f t="shared" si="91"/>
        <v>0</v>
      </c>
      <c r="CF40" s="110">
        <f t="shared" si="92"/>
        <v>0</v>
      </c>
      <c r="CG40" s="110">
        <f t="shared" si="93"/>
        <v>0</v>
      </c>
      <c r="CH40" s="110">
        <f t="shared" si="94"/>
        <v>0</v>
      </c>
      <c r="CI40" s="110">
        <f t="shared" si="95"/>
        <v>0</v>
      </c>
      <c r="CJ40" s="141"/>
      <c r="CK40" s="111"/>
      <c r="CL40" s="121"/>
    </row>
    <row r="41" spans="1:93" s="39" customFormat="1" ht="99.75" customHeight="1">
      <c r="A41" s="55" t="s">
        <v>21</v>
      </c>
      <c r="B41" s="69" t="s">
        <v>69</v>
      </c>
      <c r="C41" s="58" t="s">
        <v>26</v>
      </c>
      <c r="D41" s="58"/>
      <c r="E41" s="58" t="s">
        <v>45</v>
      </c>
      <c r="F41" s="29" t="s">
        <v>70</v>
      </c>
      <c r="G41" s="92">
        <v>6159</v>
      </c>
      <c r="H41" s="92">
        <v>4951</v>
      </c>
      <c r="I41" s="12">
        <v>2156</v>
      </c>
      <c r="J41" s="12">
        <v>2156</v>
      </c>
      <c r="K41" s="12">
        <v>2156</v>
      </c>
      <c r="L41" s="12">
        <v>2156</v>
      </c>
      <c r="M41" s="12">
        <f>N41+0.4</f>
        <v>2300.3000000000006</v>
      </c>
      <c r="N41" s="92">
        <f>H41*0.9-J41</f>
        <v>2299.9000000000005</v>
      </c>
      <c r="O41" s="12"/>
      <c r="P41" s="92"/>
      <c r="Q41" s="139">
        <v>495</v>
      </c>
      <c r="R41" s="14">
        <f t="shared" si="43"/>
        <v>2795.3000000000006</v>
      </c>
      <c r="S41" s="14">
        <f t="shared" si="44"/>
        <v>2794.9000000000005</v>
      </c>
      <c r="T41" s="14">
        <f t="shared" si="45"/>
        <v>0</v>
      </c>
      <c r="U41" s="14">
        <f t="shared" si="46"/>
        <v>0</v>
      </c>
      <c r="V41" s="92">
        <v>1590</v>
      </c>
      <c r="W41" s="92">
        <f>V41</f>
        <v>1590</v>
      </c>
      <c r="X41" s="92"/>
      <c r="Y41" s="92"/>
      <c r="Z41" s="92">
        <v>1590</v>
      </c>
      <c r="AA41" s="92">
        <f>Z41</f>
        <v>1590</v>
      </c>
      <c r="AB41" s="92"/>
      <c r="AC41" s="92"/>
      <c r="AD41" s="92">
        <v>1590</v>
      </c>
      <c r="AE41" s="92"/>
      <c r="AF41" s="92"/>
      <c r="AG41" s="92"/>
      <c r="AH41" s="92">
        <v>1590</v>
      </c>
      <c r="AI41" s="5">
        <f t="shared" ref="AI41" si="126">AE41</f>
        <v>0</v>
      </c>
      <c r="AJ41" s="5">
        <f t="shared" ref="AJ41" si="127">AF41</f>
        <v>0</v>
      </c>
      <c r="AK41" s="5">
        <f t="shared" ref="AK41" si="128">AG41</f>
        <v>0</v>
      </c>
      <c r="AL41" s="92">
        <f t="shared" ref="AL41" si="129">AM41</f>
        <v>710</v>
      </c>
      <c r="AM41" s="92">
        <v>710</v>
      </c>
      <c r="AN41" s="92"/>
      <c r="AO41" s="92"/>
      <c r="AP41" s="92">
        <f t="shared" ref="AP41" si="130">AQ41</f>
        <v>710</v>
      </c>
      <c r="AQ41" s="92">
        <v>710</v>
      </c>
      <c r="AR41" s="92"/>
      <c r="AS41" s="92"/>
      <c r="AT41" s="92">
        <f t="shared" ref="AT41" si="131">AU41</f>
        <v>0</v>
      </c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14">
        <f t="shared" ref="BJ41" si="132">M41-V41-AL41-BB41</f>
        <v>0.30000000000063665</v>
      </c>
      <c r="BK41" s="14">
        <f>N41-W41-AM41-BC41</f>
        <v>-9.9999999999454303E-2</v>
      </c>
      <c r="BL41" s="14">
        <f>O41-X41-AN41-BD41</f>
        <v>0</v>
      </c>
      <c r="BM41" s="14">
        <f>P41-Y41-AO41-BE41</f>
        <v>0</v>
      </c>
      <c r="BN41" s="92"/>
      <c r="BO41" s="92"/>
      <c r="BP41" s="92"/>
      <c r="BQ41" s="92"/>
      <c r="BR41" s="58"/>
      <c r="BS41" s="120">
        <f t="shared" si="82"/>
        <v>2300</v>
      </c>
      <c r="BT41" s="120">
        <f t="shared" si="83"/>
        <v>2300</v>
      </c>
      <c r="BU41" s="120">
        <f t="shared" si="84"/>
        <v>0</v>
      </c>
      <c r="BV41" s="120">
        <f t="shared" si="85"/>
        <v>0</v>
      </c>
      <c r="BW41" s="14">
        <f t="shared" si="18"/>
        <v>2300</v>
      </c>
      <c r="BX41" s="14">
        <f t="shared" si="86"/>
        <v>2300</v>
      </c>
      <c r="BY41" s="14">
        <f t="shared" si="87"/>
        <v>0</v>
      </c>
      <c r="BZ41" s="14">
        <f t="shared" si="88"/>
        <v>0</v>
      </c>
      <c r="CA41" s="92">
        <f>I41+BW41</f>
        <v>4456</v>
      </c>
      <c r="CB41" s="92">
        <f>J41+BX41</f>
        <v>4456</v>
      </c>
      <c r="CC41" s="110">
        <f t="shared" si="89"/>
        <v>495.30000000000064</v>
      </c>
      <c r="CD41" s="110">
        <f t="shared" si="90"/>
        <v>494.90000000000055</v>
      </c>
      <c r="CE41" s="110">
        <f t="shared" si="91"/>
        <v>0</v>
      </c>
      <c r="CF41" s="110">
        <f t="shared" si="92"/>
        <v>0</v>
      </c>
      <c r="CG41" s="110">
        <f t="shared" si="93"/>
        <v>495.30000000000064</v>
      </c>
      <c r="CH41" s="110">
        <f t="shared" si="94"/>
        <v>494.90000000000055</v>
      </c>
      <c r="CI41" s="110">
        <f t="shared" si="95"/>
        <v>0</v>
      </c>
      <c r="CJ41" s="141"/>
      <c r="CK41" s="159"/>
      <c r="CL41" s="122" t="s">
        <v>179</v>
      </c>
    </row>
    <row r="42" spans="1:93" ht="39">
      <c r="A42" s="127" t="s">
        <v>47</v>
      </c>
      <c r="B42" s="135" t="s">
        <v>192</v>
      </c>
      <c r="C42" s="131"/>
      <c r="D42" s="161"/>
      <c r="E42" s="161"/>
      <c r="F42" s="132"/>
      <c r="G42" s="5">
        <f>SUBTOTAL(109,G43:G44)</f>
        <v>88800</v>
      </c>
      <c r="H42" s="5">
        <f t="shared" ref="H42:BS42" si="133">SUBTOTAL(109,H43:H44)</f>
        <v>80000</v>
      </c>
      <c r="I42" s="5">
        <f t="shared" si="133"/>
        <v>0</v>
      </c>
      <c r="J42" s="5">
        <f t="shared" si="133"/>
        <v>0</v>
      </c>
      <c r="K42" s="5">
        <f t="shared" si="133"/>
        <v>0</v>
      </c>
      <c r="L42" s="5">
        <f t="shared" si="133"/>
        <v>0</v>
      </c>
      <c r="M42" s="5">
        <f t="shared" si="133"/>
        <v>72000</v>
      </c>
      <c r="N42" s="5">
        <f t="shared" si="133"/>
        <v>72000</v>
      </c>
      <c r="O42" s="5">
        <f t="shared" si="133"/>
        <v>0</v>
      </c>
      <c r="P42" s="5">
        <f t="shared" si="133"/>
        <v>0</v>
      </c>
      <c r="Q42" s="5">
        <f t="shared" si="133"/>
        <v>8000</v>
      </c>
      <c r="R42" s="5">
        <f t="shared" si="133"/>
        <v>80000</v>
      </c>
      <c r="S42" s="5">
        <f t="shared" si="133"/>
        <v>80000</v>
      </c>
      <c r="T42" s="5">
        <f t="shared" si="133"/>
        <v>0</v>
      </c>
      <c r="U42" s="5">
        <f t="shared" si="133"/>
        <v>0</v>
      </c>
      <c r="V42" s="5">
        <f t="shared" si="133"/>
        <v>12000</v>
      </c>
      <c r="W42" s="5">
        <f t="shared" si="133"/>
        <v>12000</v>
      </c>
      <c r="X42" s="5">
        <f t="shared" si="133"/>
        <v>0</v>
      </c>
      <c r="Y42" s="5">
        <f t="shared" si="133"/>
        <v>0</v>
      </c>
      <c r="Z42" s="5">
        <f t="shared" si="133"/>
        <v>12000</v>
      </c>
      <c r="AA42" s="5">
        <f t="shared" si="133"/>
        <v>12000</v>
      </c>
      <c r="AB42" s="5">
        <f t="shared" si="133"/>
        <v>0</v>
      </c>
      <c r="AC42" s="5">
        <f t="shared" si="133"/>
        <v>0</v>
      </c>
      <c r="AD42" s="5">
        <f t="shared" si="133"/>
        <v>12000</v>
      </c>
      <c r="AE42" s="5">
        <f t="shared" si="133"/>
        <v>0</v>
      </c>
      <c r="AF42" s="5">
        <f t="shared" si="133"/>
        <v>0</v>
      </c>
      <c r="AG42" s="5">
        <f t="shared" si="133"/>
        <v>0</v>
      </c>
      <c r="AH42" s="5">
        <f t="shared" si="133"/>
        <v>12000</v>
      </c>
      <c r="AI42" s="5">
        <f t="shared" si="133"/>
        <v>0</v>
      </c>
      <c r="AJ42" s="5">
        <f t="shared" si="133"/>
        <v>0</v>
      </c>
      <c r="AK42" s="5">
        <f t="shared" si="133"/>
        <v>0</v>
      </c>
      <c r="AL42" s="5">
        <f t="shared" si="133"/>
        <v>5000</v>
      </c>
      <c r="AM42" s="5">
        <f t="shared" si="133"/>
        <v>5000</v>
      </c>
      <c r="AN42" s="5">
        <f t="shared" si="133"/>
        <v>0</v>
      </c>
      <c r="AO42" s="5">
        <f t="shared" si="133"/>
        <v>0</v>
      </c>
      <c r="AP42" s="5">
        <f t="shared" si="133"/>
        <v>5000</v>
      </c>
      <c r="AQ42" s="5">
        <f t="shared" si="133"/>
        <v>5000</v>
      </c>
      <c r="AR42" s="5">
        <f t="shared" si="133"/>
        <v>0</v>
      </c>
      <c r="AS42" s="5">
        <f t="shared" si="133"/>
        <v>0</v>
      </c>
      <c r="AT42" s="5">
        <f t="shared" si="133"/>
        <v>5000</v>
      </c>
      <c r="AU42" s="5">
        <f t="shared" si="133"/>
        <v>0</v>
      </c>
      <c r="AV42" s="5">
        <f t="shared" si="133"/>
        <v>0</v>
      </c>
      <c r="AW42" s="5">
        <f t="shared" si="133"/>
        <v>0</v>
      </c>
      <c r="AX42" s="5">
        <f t="shared" si="133"/>
        <v>0</v>
      </c>
      <c r="AY42" s="5">
        <f t="shared" si="133"/>
        <v>0</v>
      </c>
      <c r="AZ42" s="5">
        <f t="shared" si="133"/>
        <v>0</v>
      </c>
      <c r="BA42" s="5">
        <f t="shared" si="133"/>
        <v>0</v>
      </c>
      <c r="BB42" s="5">
        <f t="shared" si="133"/>
        <v>8000</v>
      </c>
      <c r="BC42" s="5">
        <f t="shared" si="133"/>
        <v>8000</v>
      </c>
      <c r="BD42" s="5">
        <f t="shared" si="133"/>
        <v>0</v>
      </c>
      <c r="BE42" s="5">
        <f t="shared" si="133"/>
        <v>0</v>
      </c>
      <c r="BF42" s="5">
        <f t="shared" si="133"/>
        <v>8000</v>
      </c>
      <c r="BG42" s="5">
        <f t="shared" si="133"/>
        <v>8000</v>
      </c>
      <c r="BH42" s="5">
        <f t="shared" si="133"/>
        <v>0</v>
      </c>
      <c r="BI42" s="5">
        <f t="shared" si="133"/>
        <v>0</v>
      </c>
      <c r="BJ42" s="5">
        <f t="shared" si="133"/>
        <v>47000</v>
      </c>
      <c r="BK42" s="5">
        <f t="shared" si="133"/>
        <v>47000</v>
      </c>
      <c r="BL42" s="5">
        <f t="shared" si="133"/>
        <v>0</v>
      </c>
      <c r="BM42" s="5">
        <f t="shared" si="133"/>
        <v>0</v>
      </c>
      <c r="BN42" s="5">
        <f t="shared" si="133"/>
        <v>18000</v>
      </c>
      <c r="BO42" s="5">
        <f t="shared" si="133"/>
        <v>18000</v>
      </c>
      <c r="BP42" s="5">
        <f t="shared" si="133"/>
        <v>0</v>
      </c>
      <c r="BQ42" s="5">
        <f t="shared" si="133"/>
        <v>0</v>
      </c>
      <c r="BR42" s="5">
        <f t="shared" si="133"/>
        <v>0</v>
      </c>
      <c r="BS42" s="5">
        <f t="shared" si="133"/>
        <v>25000</v>
      </c>
      <c r="BT42" s="5">
        <f t="shared" ref="BT42:BW42" si="134">SUBTOTAL(109,BT43:BT44)</f>
        <v>25000</v>
      </c>
      <c r="BU42" s="5">
        <f t="shared" si="134"/>
        <v>0</v>
      </c>
      <c r="BV42" s="5">
        <f t="shared" si="134"/>
        <v>0</v>
      </c>
      <c r="BW42" s="5">
        <f t="shared" si="134"/>
        <v>43000</v>
      </c>
      <c r="BX42" s="5">
        <f t="shared" ref="BX42" si="135">SUBTOTAL(109,BX43:BX44)</f>
        <v>43000</v>
      </c>
      <c r="BY42" s="5">
        <f t="shared" ref="BY42" si="136">SUBTOTAL(109,BY43:BY44)</f>
        <v>0</v>
      </c>
      <c r="BZ42" s="5">
        <f t="shared" ref="BZ42" si="137">SUBTOTAL(109,BZ43:BZ44)</f>
        <v>0</v>
      </c>
      <c r="CA42" s="5">
        <f t="shared" ref="CA42" si="138">SUBTOTAL(109,CA43:CA44)</f>
        <v>43000</v>
      </c>
      <c r="CB42" s="5">
        <f t="shared" ref="CB42" si="139">SUBTOTAL(109,CB43:CB44)</f>
        <v>43000</v>
      </c>
      <c r="CC42" s="5">
        <f t="shared" ref="CC42" si="140">SUBTOTAL(109,CC43:CC44)</f>
        <v>37000</v>
      </c>
      <c r="CD42" s="5">
        <f t="shared" ref="CD42" si="141">SUBTOTAL(109,CD43:CD44)</f>
        <v>37000</v>
      </c>
      <c r="CE42" s="5">
        <f t="shared" ref="CE42" si="142">SUBTOTAL(109,CE43:CE44)</f>
        <v>0</v>
      </c>
      <c r="CF42" s="5">
        <f t="shared" ref="CF42" si="143">SUBTOTAL(109,CF43:CF44)</f>
        <v>0</v>
      </c>
      <c r="CG42" s="5">
        <f t="shared" ref="CG42" si="144">SUBTOTAL(109,CG43:CG44)</f>
        <v>37000</v>
      </c>
      <c r="CH42" s="5">
        <f t="shared" ref="CH42" si="145">SUBTOTAL(109,CH43:CH44)</f>
        <v>37000</v>
      </c>
      <c r="CI42" s="5">
        <f t="shared" ref="CI42" si="146">SUBTOTAL(109,CI43:CI44)</f>
        <v>0</v>
      </c>
      <c r="CJ42" s="5">
        <f t="shared" ref="CJ42" si="147">SUBTOTAL(109,CJ43:CJ44)</f>
        <v>0</v>
      </c>
      <c r="CK42" s="110"/>
      <c r="CL42" s="134"/>
    </row>
    <row r="43" spans="1:93" ht="20.25">
      <c r="A43" s="129" t="s">
        <v>29</v>
      </c>
      <c r="B43" s="130" t="s">
        <v>190</v>
      </c>
      <c r="C43" s="131"/>
      <c r="D43" s="161"/>
      <c r="E43" s="161"/>
      <c r="F43" s="132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4">
        <f t="shared" ref="R43" si="148">M43+Q43</f>
        <v>0</v>
      </c>
      <c r="S43" s="14">
        <f t="shared" ref="S43" si="149">N43+Q43</f>
        <v>0</v>
      </c>
      <c r="T43" s="14">
        <f t="shared" ref="T43" si="150">O43</f>
        <v>0</v>
      </c>
      <c r="U43" s="14">
        <f t="shared" ref="U43" si="151">P43</f>
        <v>0</v>
      </c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33"/>
      <c r="BS43" s="120"/>
      <c r="BT43" s="120"/>
      <c r="BU43" s="120"/>
      <c r="BV43" s="120"/>
      <c r="BW43" s="14"/>
      <c r="BX43" s="14"/>
      <c r="BY43" s="14"/>
      <c r="BZ43" s="14"/>
      <c r="CA43" s="110"/>
      <c r="CB43" s="110"/>
      <c r="CC43" s="110">
        <f t="shared" si="89"/>
        <v>0</v>
      </c>
      <c r="CD43" s="110">
        <f t="shared" si="90"/>
        <v>0</v>
      </c>
      <c r="CE43" s="110">
        <f t="shared" si="91"/>
        <v>0</v>
      </c>
      <c r="CF43" s="110">
        <f t="shared" si="92"/>
        <v>0</v>
      </c>
      <c r="CG43" s="110">
        <f t="shared" si="93"/>
        <v>0</v>
      </c>
      <c r="CH43" s="110">
        <f t="shared" si="94"/>
        <v>0</v>
      </c>
      <c r="CI43" s="110">
        <f t="shared" si="95"/>
        <v>0</v>
      </c>
      <c r="CJ43" s="141"/>
      <c r="CK43" s="110"/>
      <c r="CL43" s="134"/>
    </row>
    <row r="44" spans="1:93" s="44" customFormat="1" ht="56.25">
      <c r="A44" s="55" t="s">
        <v>21</v>
      </c>
      <c r="B44" s="20" t="s">
        <v>71</v>
      </c>
      <c r="C44" s="56" t="s">
        <v>26</v>
      </c>
      <c r="D44" s="56"/>
      <c r="E44" s="56" t="s">
        <v>50</v>
      </c>
      <c r="F44" s="1" t="s">
        <v>202</v>
      </c>
      <c r="G44" s="92">
        <v>88800</v>
      </c>
      <c r="H44" s="92">
        <v>80000</v>
      </c>
      <c r="I44" s="92"/>
      <c r="J44" s="92"/>
      <c r="K44" s="92"/>
      <c r="L44" s="92"/>
      <c r="M44" s="104">
        <f>N44</f>
        <v>72000</v>
      </c>
      <c r="N44" s="104">
        <f>(H44-J44)*0.9</f>
        <v>72000</v>
      </c>
      <c r="O44" s="92"/>
      <c r="P44" s="92"/>
      <c r="Q44" s="139">
        <v>8000</v>
      </c>
      <c r="R44" s="14">
        <f t="shared" si="43"/>
        <v>80000</v>
      </c>
      <c r="S44" s="14">
        <f t="shared" si="44"/>
        <v>80000</v>
      </c>
      <c r="T44" s="14">
        <f t="shared" si="45"/>
        <v>0</v>
      </c>
      <c r="U44" s="14">
        <f t="shared" si="46"/>
        <v>0</v>
      </c>
      <c r="V44" s="92">
        <v>12000</v>
      </c>
      <c r="W44" s="92">
        <f>V44</f>
        <v>12000</v>
      </c>
      <c r="X44" s="92"/>
      <c r="Y44" s="92"/>
      <c r="Z44" s="92">
        <v>12000</v>
      </c>
      <c r="AA44" s="92">
        <f>Z44</f>
        <v>12000</v>
      </c>
      <c r="AB44" s="92"/>
      <c r="AC44" s="92"/>
      <c r="AD44" s="92">
        <v>12000</v>
      </c>
      <c r="AE44" s="92"/>
      <c r="AF44" s="92"/>
      <c r="AG44" s="92"/>
      <c r="AH44" s="92">
        <v>12000</v>
      </c>
      <c r="AI44" s="5">
        <f t="shared" ref="AI44" si="152">AE44</f>
        <v>0</v>
      </c>
      <c r="AJ44" s="5">
        <f t="shared" ref="AJ44" si="153">AF44</f>
        <v>0</v>
      </c>
      <c r="AK44" s="5">
        <f t="shared" ref="AK44" si="154">AG44</f>
        <v>0</v>
      </c>
      <c r="AL44" s="14">
        <v>5000</v>
      </c>
      <c r="AM44" s="14">
        <v>5000</v>
      </c>
      <c r="AN44" s="14"/>
      <c r="AO44" s="92"/>
      <c r="AP44" s="14">
        <v>5000</v>
      </c>
      <c r="AQ44" s="14">
        <v>5000</v>
      </c>
      <c r="AR44" s="14"/>
      <c r="AS44" s="92"/>
      <c r="AT44" s="14">
        <v>5000</v>
      </c>
      <c r="AU44" s="14"/>
      <c r="AV44" s="14"/>
      <c r="AW44" s="92"/>
      <c r="AX44" s="14"/>
      <c r="AY44" s="14"/>
      <c r="AZ44" s="14"/>
      <c r="BA44" s="92"/>
      <c r="BB44" s="92">
        <f>BC44</f>
        <v>8000</v>
      </c>
      <c r="BC44" s="92">
        <v>8000</v>
      </c>
      <c r="BD44" s="92"/>
      <c r="BE44" s="92"/>
      <c r="BF44" s="92">
        <f>BG44</f>
        <v>8000</v>
      </c>
      <c r="BG44" s="92">
        <v>8000</v>
      </c>
      <c r="BH44" s="92"/>
      <c r="BI44" s="92"/>
      <c r="BJ44" s="14">
        <f t="shared" ref="BJ44" si="155">M44-V44-AL44-BB44</f>
        <v>47000</v>
      </c>
      <c r="BK44" s="14">
        <f>N44-W44-AM44-BC44</f>
        <v>47000</v>
      </c>
      <c r="BL44" s="14">
        <f>O44-X44-AN44-BD44</f>
        <v>0</v>
      </c>
      <c r="BM44" s="14">
        <f>P44-Y44-AO44-BE44</f>
        <v>0</v>
      </c>
      <c r="BN44" s="92">
        <f>BO44</f>
        <v>18000</v>
      </c>
      <c r="BO44" s="14">
        <v>18000</v>
      </c>
      <c r="BP44" s="14"/>
      <c r="BQ44" s="14"/>
      <c r="BR44" s="79"/>
      <c r="BS44" s="120">
        <f t="shared" si="82"/>
        <v>25000</v>
      </c>
      <c r="BT44" s="120">
        <f t="shared" si="83"/>
        <v>25000</v>
      </c>
      <c r="BU44" s="120">
        <f t="shared" si="84"/>
        <v>0</v>
      </c>
      <c r="BV44" s="120">
        <f t="shared" si="85"/>
        <v>0</v>
      </c>
      <c r="BW44" s="14">
        <f t="shared" si="18"/>
        <v>43000</v>
      </c>
      <c r="BX44" s="14">
        <f t="shared" si="86"/>
        <v>43000</v>
      </c>
      <c r="BY44" s="14">
        <f t="shared" si="87"/>
        <v>0</v>
      </c>
      <c r="BZ44" s="14">
        <f t="shared" si="88"/>
        <v>0</v>
      </c>
      <c r="CA44" s="104">
        <f>I44+BW44</f>
        <v>43000</v>
      </c>
      <c r="CB44" s="104">
        <f>J44+BX44</f>
        <v>43000</v>
      </c>
      <c r="CC44" s="110">
        <f t="shared" si="89"/>
        <v>37000</v>
      </c>
      <c r="CD44" s="110">
        <f t="shared" si="90"/>
        <v>37000</v>
      </c>
      <c r="CE44" s="110">
        <f t="shared" si="91"/>
        <v>0</v>
      </c>
      <c r="CF44" s="110">
        <f t="shared" si="92"/>
        <v>0</v>
      </c>
      <c r="CG44" s="110">
        <f t="shared" si="93"/>
        <v>37000</v>
      </c>
      <c r="CH44" s="110">
        <f t="shared" si="94"/>
        <v>37000</v>
      </c>
      <c r="CI44" s="110">
        <f t="shared" si="95"/>
        <v>0</v>
      </c>
      <c r="CJ44" s="141"/>
      <c r="CK44" s="159"/>
      <c r="CL44" s="122" t="s">
        <v>165</v>
      </c>
    </row>
    <row r="45" spans="1:93" s="10" customFormat="1" ht="51.75" customHeight="1">
      <c r="A45" s="66" t="s">
        <v>35</v>
      </c>
      <c r="B45" s="6" t="s">
        <v>72</v>
      </c>
      <c r="C45" s="54"/>
      <c r="D45" s="54"/>
      <c r="E45" s="54"/>
      <c r="F45" s="9"/>
      <c r="G45" s="5">
        <f>SUBTOTAL(109,G46:G51)</f>
        <v>609790.83600000013</v>
      </c>
      <c r="H45" s="5">
        <f t="shared" ref="H45:BS45" si="156">SUBTOTAL(109,H46:H51)</f>
        <v>135364.19</v>
      </c>
      <c r="I45" s="5">
        <f t="shared" si="156"/>
        <v>113674</v>
      </c>
      <c r="J45" s="5">
        <f t="shared" si="156"/>
        <v>60594</v>
      </c>
      <c r="K45" s="5">
        <f t="shared" si="156"/>
        <v>111977</v>
      </c>
      <c r="L45" s="5">
        <f t="shared" si="156"/>
        <v>58997</v>
      </c>
      <c r="M45" s="5">
        <f t="shared" si="156"/>
        <v>62900</v>
      </c>
      <c r="N45" s="5">
        <f t="shared" si="156"/>
        <v>62900</v>
      </c>
      <c r="O45" s="5">
        <f t="shared" si="156"/>
        <v>0</v>
      </c>
      <c r="P45" s="5">
        <f t="shared" si="156"/>
        <v>0</v>
      </c>
      <c r="Q45" s="5">
        <f t="shared" si="156"/>
        <v>600</v>
      </c>
      <c r="R45" s="5">
        <f t="shared" si="156"/>
        <v>63500</v>
      </c>
      <c r="S45" s="5">
        <f t="shared" si="156"/>
        <v>63500</v>
      </c>
      <c r="T45" s="5">
        <f t="shared" si="156"/>
        <v>0</v>
      </c>
      <c r="U45" s="5">
        <f t="shared" si="156"/>
        <v>0</v>
      </c>
      <c r="V45" s="5">
        <f t="shared" si="156"/>
        <v>13750</v>
      </c>
      <c r="W45" s="5">
        <f t="shared" si="156"/>
        <v>13750</v>
      </c>
      <c r="X45" s="5">
        <f t="shared" si="156"/>
        <v>0</v>
      </c>
      <c r="Y45" s="5">
        <f t="shared" si="156"/>
        <v>0</v>
      </c>
      <c r="Z45" s="5">
        <f t="shared" si="156"/>
        <v>13750</v>
      </c>
      <c r="AA45" s="5">
        <f t="shared" si="156"/>
        <v>12682</v>
      </c>
      <c r="AB45" s="5">
        <f t="shared" si="156"/>
        <v>0</v>
      </c>
      <c r="AC45" s="5">
        <f t="shared" si="156"/>
        <v>0</v>
      </c>
      <c r="AD45" s="5">
        <f t="shared" si="156"/>
        <v>13750</v>
      </c>
      <c r="AE45" s="5">
        <f t="shared" si="156"/>
        <v>1068</v>
      </c>
      <c r="AF45" s="5">
        <f t="shared" si="156"/>
        <v>0</v>
      </c>
      <c r="AG45" s="5">
        <f t="shared" si="156"/>
        <v>0</v>
      </c>
      <c r="AH45" s="5">
        <f t="shared" si="156"/>
        <v>13750</v>
      </c>
      <c r="AI45" s="5">
        <f t="shared" si="156"/>
        <v>1068</v>
      </c>
      <c r="AJ45" s="5">
        <f t="shared" si="156"/>
        <v>0</v>
      </c>
      <c r="AK45" s="5">
        <f t="shared" si="156"/>
        <v>0</v>
      </c>
      <c r="AL45" s="5">
        <f t="shared" si="156"/>
        <v>13150</v>
      </c>
      <c r="AM45" s="5">
        <f t="shared" si="156"/>
        <v>13150</v>
      </c>
      <c r="AN45" s="5">
        <f t="shared" si="156"/>
        <v>0</v>
      </c>
      <c r="AO45" s="5">
        <f t="shared" si="156"/>
        <v>0</v>
      </c>
      <c r="AP45" s="5">
        <f t="shared" si="156"/>
        <v>12876</v>
      </c>
      <c r="AQ45" s="5">
        <f t="shared" si="156"/>
        <v>12876</v>
      </c>
      <c r="AR45" s="5">
        <f t="shared" si="156"/>
        <v>0</v>
      </c>
      <c r="AS45" s="5">
        <f t="shared" si="156"/>
        <v>0</v>
      </c>
      <c r="AT45" s="5">
        <f t="shared" si="156"/>
        <v>274</v>
      </c>
      <c r="AU45" s="5">
        <f t="shared" si="156"/>
        <v>274</v>
      </c>
      <c r="AV45" s="5">
        <f t="shared" si="156"/>
        <v>0</v>
      </c>
      <c r="AW45" s="5">
        <f t="shared" si="156"/>
        <v>0</v>
      </c>
      <c r="AX45" s="5">
        <f t="shared" si="156"/>
        <v>0</v>
      </c>
      <c r="AY45" s="5">
        <f t="shared" si="156"/>
        <v>274</v>
      </c>
      <c r="AZ45" s="5">
        <f t="shared" si="156"/>
        <v>0</v>
      </c>
      <c r="BA45" s="5">
        <f t="shared" si="156"/>
        <v>0</v>
      </c>
      <c r="BB45" s="5">
        <f t="shared" si="156"/>
        <v>0</v>
      </c>
      <c r="BC45" s="5">
        <f t="shared" si="156"/>
        <v>0</v>
      </c>
      <c r="BD45" s="5">
        <f t="shared" si="156"/>
        <v>0</v>
      </c>
      <c r="BE45" s="5">
        <f t="shared" si="156"/>
        <v>0</v>
      </c>
      <c r="BF45" s="5">
        <f t="shared" si="156"/>
        <v>0</v>
      </c>
      <c r="BG45" s="5">
        <f t="shared" si="156"/>
        <v>0</v>
      </c>
      <c r="BH45" s="5">
        <f t="shared" si="156"/>
        <v>0</v>
      </c>
      <c r="BI45" s="5">
        <f t="shared" si="156"/>
        <v>0</v>
      </c>
      <c r="BJ45" s="5">
        <f t="shared" si="156"/>
        <v>36000</v>
      </c>
      <c r="BK45" s="5">
        <f t="shared" si="156"/>
        <v>36000</v>
      </c>
      <c r="BL45" s="5">
        <f t="shared" si="156"/>
        <v>0</v>
      </c>
      <c r="BM45" s="5">
        <f t="shared" si="156"/>
        <v>0</v>
      </c>
      <c r="BN45" s="5">
        <f t="shared" si="156"/>
        <v>22000</v>
      </c>
      <c r="BO45" s="5">
        <f t="shared" si="156"/>
        <v>22000</v>
      </c>
      <c r="BP45" s="5">
        <f t="shared" si="156"/>
        <v>0</v>
      </c>
      <c r="BQ45" s="5">
        <f t="shared" si="156"/>
        <v>0</v>
      </c>
      <c r="BR45" s="5">
        <f t="shared" si="156"/>
        <v>0</v>
      </c>
      <c r="BS45" s="5">
        <f t="shared" si="156"/>
        <v>26900</v>
      </c>
      <c r="BT45" s="5">
        <f t="shared" ref="BT45:CJ45" si="157">SUBTOTAL(109,BT46:BT51)</f>
        <v>26900</v>
      </c>
      <c r="BU45" s="5">
        <f t="shared" si="157"/>
        <v>0</v>
      </c>
      <c r="BV45" s="5">
        <f t="shared" si="157"/>
        <v>0</v>
      </c>
      <c r="BW45" s="5">
        <f t="shared" si="157"/>
        <v>48900</v>
      </c>
      <c r="BX45" s="5">
        <f t="shared" si="157"/>
        <v>48900</v>
      </c>
      <c r="BY45" s="5">
        <f t="shared" si="157"/>
        <v>0</v>
      </c>
      <c r="BZ45" s="5">
        <f t="shared" si="157"/>
        <v>0</v>
      </c>
      <c r="CA45" s="5">
        <f t="shared" si="157"/>
        <v>162574</v>
      </c>
      <c r="CB45" s="5">
        <f t="shared" si="157"/>
        <v>109494</v>
      </c>
      <c r="CC45" s="5">
        <f t="shared" si="157"/>
        <v>14600</v>
      </c>
      <c r="CD45" s="5">
        <f t="shared" si="157"/>
        <v>14600</v>
      </c>
      <c r="CE45" s="5">
        <f t="shared" si="157"/>
        <v>0</v>
      </c>
      <c r="CF45" s="5">
        <f t="shared" si="157"/>
        <v>0</v>
      </c>
      <c r="CG45" s="5">
        <f t="shared" si="157"/>
        <v>14600</v>
      </c>
      <c r="CH45" s="5">
        <f t="shared" si="157"/>
        <v>14600</v>
      </c>
      <c r="CI45" s="5">
        <f t="shared" si="157"/>
        <v>0</v>
      </c>
      <c r="CJ45" s="5">
        <f t="shared" si="157"/>
        <v>0</v>
      </c>
      <c r="CK45" s="111"/>
      <c r="CL45" s="122"/>
      <c r="CM45" s="8">
        <f>CD45-Q45</f>
        <v>14000</v>
      </c>
    </row>
    <row r="46" spans="1:93" s="8" customFormat="1" ht="54.75" customHeight="1">
      <c r="A46" s="127" t="s">
        <v>28</v>
      </c>
      <c r="B46" s="128" t="s">
        <v>191</v>
      </c>
      <c r="C46" s="123"/>
      <c r="D46" s="123"/>
      <c r="E46" s="123"/>
      <c r="F46" s="125"/>
      <c r="G46" s="5">
        <f>SUBTOTAL(109,G47:G48)</f>
        <v>6554</v>
      </c>
      <c r="H46" s="5">
        <f t="shared" ref="H46:BS46" si="158">SUBTOTAL(109,H47:H48)</f>
        <v>6000</v>
      </c>
      <c r="I46" s="5">
        <f t="shared" si="158"/>
        <v>2600</v>
      </c>
      <c r="J46" s="5">
        <f t="shared" si="158"/>
        <v>2500</v>
      </c>
      <c r="K46" s="5">
        <f t="shared" si="158"/>
        <v>903</v>
      </c>
      <c r="L46" s="5">
        <f t="shared" si="158"/>
        <v>903</v>
      </c>
      <c r="M46" s="5">
        <f t="shared" si="158"/>
        <v>2900</v>
      </c>
      <c r="N46" s="5">
        <f t="shared" si="158"/>
        <v>2900</v>
      </c>
      <c r="O46" s="5">
        <f t="shared" si="158"/>
        <v>0</v>
      </c>
      <c r="P46" s="5">
        <f t="shared" si="158"/>
        <v>0</v>
      </c>
      <c r="Q46" s="5">
        <f t="shared" si="158"/>
        <v>600</v>
      </c>
      <c r="R46" s="5">
        <f t="shared" si="158"/>
        <v>3500</v>
      </c>
      <c r="S46" s="5">
        <f t="shared" si="158"/>
        <v>3500</v>
      </c>
      <c r="T46" s="5">
        <f t="shared" si="158"/>
        <v>0</v>
      </c>
      <c r="U46" s="5">
        <f t="shared" si="158"/>
        <v>0</v>
      </c>
      <c r="V46" s="5">
        <f t="shared" si="158"/>
        <v>1750</v>
      </c>
      <c r="W46" s="5">
        <f t="shared" si="158"/>
        <v>1750</v>
      </c>
      <c r="X46" s="5">
        <f t="shared" si="158"/>
        <v>0</v>
      </c>
      <c r="Y46" s="5">
        <f t="shared" si="158"/>
        <v>0</v>
      </c>
      <c r="Z46" s="5">
        <f t="shared" si="158"/>
        <v>1750</v>
      </c>
      <c r="AA46" s="5">
        <f t="shared" si="158"/>
        <v>1750</v>
      </c>
      <c r="AB46" s="5">
        <f t="shared" si="158"/>
        <v>0</v>
      </c>
      <c r="AC46" s="5">
        <f t="shared" si="158"/>
        <v>0</v>
      </c>
      <c r="AD46" s="5">
        <f t="shared" si="158"/>
        <v>1750</v>
      </c>
      <c r="AE46" s="5">
        <f t="shared" si="158"/>
        <v>0</v>
      </c>
      <c r="AF46" s="5">
        <f t="shared" si="158"/>
        <v>0</v>
      </c>
      <c r="AG46" s="5">
        <f t="shared" si="158"/>
        <v>0</v>
      </c>
      <c r="AH46" s="5">
        <f t="shared" si="158"/>
        <v>1750</v>
      </c>
      <c r="AI46" s="5">
        <f t="shared" si="158"/>
        <v>0</v>
      </c>
      <c r="AJ46" s="5">
        <f t="shared" si="158"/>
        <v>0</v>
      </c>
      <c r="AK46" s="5">
        <f t="shared" si="158"/>
        <v>0</v>
      </c>
      <c r="AL46" s="5">
        <f t="shared" si="158"/>
        <v>1150</v>
      </c>
      <c r="AM46" s="5">
        <f t="shared" si="158"/>
        <v>1150</v>
      </c>
      <c r="AN46" s="5">
        <f t="shared" si="158"/>
        <v>0</v>
      </c>
      <c r="AO46" s="5">
        <f t="shared" si="158"/>
        <v>0</v>
      </c>
      <c r="AP46" s="5">
        <f t="shared" si="158"/>
        <v>1150</v>
      </c>
      <c r="AQ46" s="5">
        <f t="shared" si="158"/>
        <v>1150</v>
      </c>
      <c r="AR46" s="5">
        <f t="shared" si="158"/>
        <v>0</v>
      </c>
      <c r="AS46" s="5">
        <f t="shared" si="158"/>
        <v>0</v>
      </c>
      <c r="AT46" s="5">
        <f t="shared" si="158"/>
        <v>0</v>
      </c>
      <c r="AU46" s="5">
        <f t="shared" si="158"/>
        <v>0</v>
      </c>
      <c r="AV46" s="5">
        <f t="shared" si="158"/>
        <v>0</v>
      </c>
      <c r="AW46" s="5">
        <f t="shared" si="158"/>
        <v>0</v>
      </c>
      <c r="AX46" s="5">
        <f t="shared" si="158"/>
        <v>0</v>
      </c>
      <c r="AY46" s="5">
        <f t="shared" si="158"/>
        <v>0</v>
      </c>
      <c r="AZ46" s="5">
        <f t="shared" si="158"/>
        <v>0</v>
      </c>
      <c r="BA46" s="5">
        <f t="shared" si="158"/>
        <v>0</v>
      </c>
      <c r="BB46" s="5">
        <f t="shared" si="158"/>
        <v>0</v>
      </c>
      <c r="BC46" s="5">
        <f t="shared" si="158"/>
        <v>0</v>
      </c>
      <c r="BD46" s="5">
        <f t="shared" si="158"/>
        <v>0</v>
      </c>
      <c r="BE46" s="5">
        <f t="shared" si="158"/>
        <v>0</v>
      </c>
      <c r="BF46" s="5">
        <f t="shared" si="158"/>
        <v>0</v>
      </c>
      <c r="BG46" s="5">
        <f t="shared" si="158"/>
        <v>0</v>
      </c>
      <c r="BH46" s="5">
        <f t="shared" si="158"/>
        <v>0</v>
      </c>
      <c r="BI46" s="5">
        <f t="shared" si="158"/>
        <v>0</v>
      </c>
      <c r="BJ46" s="5">
        <f t="shared" si="158"/>
        <v>0</v>
      </c>
      <c r="BK46" s="5">
        <f t="shared" si="158"/>
        <v>0</v>
      </c>
      <c r="BL46" s="5">
        <f t="shared" si="158"/>
        <v>0</v>
      </c>
      <c r="BM46" s="5">
        <f t="shared" si="158"/>
        <v>0</v>
      </c>
      <c r="BN46" s="5">
        <f t="shared" si="158"/>
        <v>0</v>
      </c>
      <c r="BO46" s="5">
        <f t="shared" si="158"/>
        <v>0</v>
      </c>
      <c r="BP46" s="5">
        <f t="shared" si="158"/>
        <v>0</v>
      </c>
      <c r="BQ46" s="5">
        <f t="shared" si="158"/>
        <v>0</v>
      </c>
      <c r="BR46" s="5">
        <f t="shared" si="158"/>
        <v>0</v>
      </c>
      <c r="BS46" s="5">
        <f t="shared" si="158"/>
        <v>2900</v>
      </c>
      <c r="BT46" s="5">
        <f t="shared" ref="BT46:CJ46" si="159">SUBTOTAL(109,BT47:BT48)</f>
        <v>2900</v>
      </c>
      <c r="BU46" s="5">
        <f t="shared" si="159"/>
        <v>0</v>
      </c>
      <c r="BV46" s="5">
        <f t="shared" si="159"/>
        <v>0</v>
      </c>
      <c r="BW46" s="5">
        <f t="shared" si="159"/>
        <v>2900</v>
      </c>
      <c r="BX46" s="5">
        <f t="shared" si="159"/>
        <v>2900</v>
      </c>
      <c r="BY46" s="5">
        <f t="shared" si="159"/>
        <v>0</v>
      </c>
      <c r="BZ46" s="5">
        <f t="shared" si="159"/>
        <v>0</v>
      </c>
      <c r="CA46" s="5">
        <f t="shared" si="159"/>
        <v>5500</v>
      </c>
      <c r="CB46" s="5">
        <f t="shared" si="159"/>
        <v>5400</v>
      </c>
      <c r="CC46" s="5">
        <f t="shared" si="159"/>
        <v>600</v>
      </c>
      <c r="CD46" s="5">
        <f t="shared" si="159"/>
        <v>600</v>
      </c>
      <c r="CE46" s="5">
        <f t="shared" si="159"/>
        <v>0</v>
      </c>
      <c r="CF46" s="5">
        <f t="shared" si="159"/>
        <v>0</v>
      </c>
      <c r="CG46" s="5">
        <f t="shared" si="159"/>
        <v>600</v>
      </c>
      <c r="CH46" s="5">
        <f t="shared" si="159"/>
        <v>600</v>
      </c>
      <c r="CI46" s="5">
        <f t="shared" si="159"/>
        <v>0</v>
      </c>
      <c r="CJ46" s="5">
        <f t="shared" si="159"/>
        <v>0</v>
      </c>
      <c r="CK46" s="111"/>
      <c r="CL46" s="121"/>
    </row>
    <row r="47" spans="1:93" s="8" customFormat="1" ht="20.25">
      <c r="A47" s="129" t="s">
        <v>29</v>
      </c>
      <c r="B47" s="130" t="s">
        <v>201</v>
      </c>
      <c r="C47" s="123"/>
      <c r="D47" s="123"/>
      <c r="E47" s="123"/>
      <c r="F47" s="125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0">
        <f t="shared" ref="CC47" si="160">R47-BW47</f>
        <v>0</v>
      </c>
      <c r="CD47" s="110">
        <f t="shared" ref="CD47" si="161">S47-BX47</f>
        <v>0</v>
      </c>
      <c r="CE47" s="110">
        <f t="shared" ref="CE47" si="162">T47-BY47</f>
        <v>0</v>
      </c>
      <c r="CF47" s="110">
        <f t="shared" ref="CF47" si="163">U47-BZ47</f>
        <v>0</v>
      </c>
      <c r="CG47" s="110">
        <f t="shared" ref="CG47" si="164">CC47</f>
        <v>0</v>
      </c>
      <c r="CH47" s="110">
        <f t="shared" ref="CH47" si="165">CD47</f>
        <v>0</v>
      </c>
      <c r="CI47" s="110">
        <f t="shared" ref="CI47" si="166">CE47</f>
        <v>0</v>
      </c>
      <c r="CJ47" s="141"/>
      <c r="CK47" s="111"/>
      <c r="CL47" s="121"/>
    </row>
    <row r="48" spans="1:93" s="44" customFormat="1" ht="78">
      <c r="A48" s="55" t="s">
        <v>21</v>
      </c>
      <c r="B48" s="71" t="s">
        <v>76</v>
      </c>
      <c r="C48" s="162" t="s">
        <v>77</v>
      </c>
      <c r="D48" s="162"/>
      <c r="E48" s="162" t="s">
        <v>45</v>
      </c>
      <c r="F48" s="112" t="s">
        <v>78</v>
      </c>
      <c r="G48" s="14">
        <v>6554</v>
      </c>
      <c r="H48" s="14">
        <v>6000</v>
      </c>
      <c r="I48" s="14">
        <v>2600</v>
      </c>
      <c r="J48" s="14">
        <v>2500</v>
      </c>
      <c r="K48" s="12">
        <v>903</v>
      </c>
      <c r="L48" s="12">
        <f>K48</f>
        <v>903</v>
      </c>
      <c r="M48" s="104">
        <f>N48</f>
        <v>2900</v>
      </c>
      <c r="N48" s="104">
        <f>H48*0.9-J48</f>
        <v>2900</v>
      </c>
      <c r="O48" s="14"/>
      <c r="P48" s="16"/>
      <c r="Q48" s="104">
        <v>600</v>
      </c>
      <c r="R48" s="14">
        <f>M48+Q48</f>
        <v>3500</v>
      </c>
      <c r="S48" s="14">
        <f>N48+Q48</f>
        <v>3500</v>
      </c>
      <c r="T48" s="14">
        <f>O48</f>
        <v>0</v>
      </c>
      <c r="U48" s="14">
        <f>P48</f>
        <v>0</v>
      </c>
      <c r="V48" s="14">
        <v>1750</v>
      </c>
      <c r="W48" s="14">
        <v>1750</v>
      </c>
      <c r="X48" s="16"/>
      <c r="Y48" s="16"/>
      <c r="Z48" s="14">
        <v>1750</v>
      </c>
      <c r="AA48" s="14">
        <v>1750</v>
      </c>
      <c r="AB48" s="16"/>
      <c r="AC48" s="16"/>
      <c r="AD48" s="14">
        <v>1750</v>
      </c>
      <c r="AE48" s="14"/>
      <c r="AF48" s="16"/>
      <c r="AG48" s="16"/>
      <c r="AH48" s="14">
        <v>1750</v>
      </c>
      <c r="AI48" s="5">
        <f>AE48</f>
        <v>0</v>
      </c>
      <c r="AJ48" s="5">
        <f>AF48</f>
        <v>0</v>
      </c>
      <c r="AK48" s="5">
        <f>AG48</f>
        <v>0</v>
      </c>
      <c r="AL48" s="14">
        <f>AM48</f>
        <v>1150</v>
      </c>
      <c r="AM48" s="14">
        <f>N48-W48</f>
        <v>1150</v>
      </c>
      <c r="AN48" s="14"/>
      <c r="AO48" s="16"/>
      <c r="AP48" s="14">
        <f>AQ48</f>
        <v>1150</v>
      </c>
      <c r="AQ48" s="14">
        <v>1150</v>
      </c>
      <c r="AR48" s="14"/>
      <c r="AS48" s="16"/>
      <c r="AT48" s="14">
        <f>AU48</f>
        <v>0</v>
      </c>
      <c r="AU48" s="14"/>
      <c r="AV48" s="14"/>
      <c r="AW48" s="16"/>
      <c r="AX48" s="14"/>
      <c r="AY48" s="14"/>
      <c r="AZ48" s="14"/>
      <c r="BA48" s="16"/>
      <c r="BB48" s="14"/>
      <c r="BC48" s="14"/>
      <c r="BD48" s="16"/>
      <c r="BE48" s="16"/>
      <c r="BF48" s="14"/>
      <c r="BG48" s="14"/>
      <c r="BH48" s="16"/>
      <c r="BI48" s="16"/>
      <c r="BJ48" s="14">
        <f>M48-V48-AL48-BB48</f>
        <v>0</v>
      </c>
      <c r="BK48" s="14">
        <f>N48-W48-AM48-BC48</f>
        <v>0</v>
      </c>
      <c r="BL48" s="14">
        <f>O48-X48-AN48-BD48</f>
        <v>0</v>
      </c>
      <c r="BM48" s="14">
        <f>P48-Y48-AO48-BE48</f>
        <v>0</v>
      </c>
      <c r="BN48" s="14"/>
      <c r="BO48" s="14"/>
      <c r="BP48" s="16"/>
      <c r="BQ48" s="16"/>
      <c r="BR48" s="58"/>
      <c r="BS48" s="120">
        <f>M48-BJ48</f>
        <v>2900</v>
      </c>
      <c r="BT48" s="120">
        <f>N48-BK48</f>
        <v>2900</v>
      </c>
      <c r="BU48" s="120">
        <f>O48-BL48</f>
        <v>0</v>
      </c>
      <c r="BV48" s="120">
        <f>P48-BM48</f>
        <v>0</v>
      </c>
      <c r="BW48" s="14">
        <f>BN48+BS48</f>
        <v>2900</v>
      </c>
      <c r="BX48" s="14">
        <f>BO48+BT48</f>
        <v>2900</v>
      </c>
      <c r="BY48" s="14">
        <f>BP48+BU48</f>
        <v>0</v>
      </c>
      <c r="BZ48" s="14">
        <f>BQ48+BV48</f>
        <v>0</v>
      </c>
      <c r="CA48" s="14">
        <f>I48+BW48</f>
        <v>5500</v>
      </c>
      <c r="CB48" s="14">
        <f>J48+BX48</f>
        <v>5400</v>
      </c>
      <c r="CC48" s="110">
        <f>R48-BW48</f>
        <v>600</v>
      </c>
      <c r="CD48" s="110">
        <f>S48-BX48</f>
        <v>600</v>
      </c>
      <c r="CE48" s="110">
        <f>T48-BY48</f>
        <v>0</v>
      </c>
      <c r="CF48" s="110">
        <f>U48-BZ48</f>
        <v>0</v>
      </c>
      <c r="CG48" s="110">
        <f>CC48</f>
        <v>600</v>
      </c>
      <c r="CH48" s="110">
        <f>CD48</f>
        <v>600</v>
      </c>
      <c r="CI48" s="110">
        <f>CE48</f>
        <v>0</v>
      </c>
      <c r="CJ48" s="141"/>
      <c r="CK48" s="159"/>
      <c r="CL48" s="122" t="s">
        <v>180</v>
      </c>
    </row>
    <row r="49" spans="1:93" ht="39">
      <c r="A49" s="127" t="s">
        <v>47</v>
      </c>
      <c r="B49" s="135" t="s">
        <v>192</v>
      </c>
      <c r="C49" s="131"/>
      <c r="D49" s="161"/>
      <c r="E49" s="161"/>
      <c r="F49" s="132"/>
      <c r="G49" s="5">
        <f>SUBTOTAL(109,G50:G51)</f>
        <v>603236.83600000013</v>
      </c>
      <c r="H49" s="5">
        <f t="shared" ref="H49" si="167">SUBTOTAL(109,H50:H51)</f>
        <v>129364.19000000002</v>
      </c>
      <c r="I49" s="5">
        <f t="shared" ref="I49" si="168">SUBTOTAL(109,I50:I51)</f>
        <v>111074</v>
      </c>
      <c r="J49" s="5">
        <f t="shared" ref="J49" si="169">SUBTOTAL(109,J50:J51)</f>
        <v>58094</v>
      </c>
      <c r="K49" s="5">
        <f t="shared" ref="K49" si="170">SUBTOTAL(109,K50:K51)</f>
        <v>111074</v>
      </c>
      <c r="L49" s="5">
        <f t="shared" ref="L49" si="171">SUBTOTAL(109,L50:L51)</f>
        <v>58094</v>
      </c>
      <c r="M49" s="5">
        <f t="shared" ref="M49" si="172">SUBTOTAL(109,M50:M51)</f>
        <v>60000</v>
      </c>
      <c r="N49" s="5">
        <f t="shared" ref="N49" si="173">SUBTOTAL(109,N50:N51)</f>
        <v>60000</v>
      </c>
      <c r="O49" s="5">
        <f t="shared" ref="O49" si="174">SUBTOTAL(109,O50:O51)</f>
        <v>0</v>
      </c>
      <c r="P49" s="5">
        <f t="shared" ref="P49" si="175">SUBTOTAL(109,P50:P51)</f>
        <v>0</v>
      </c>
      <c r="Q49" s="5">
        <f t="shared" ref="Q49" si="176">SUBTOTAL(109,Q50:Q51)</f>
        <v>0</v>
      </c>
      <c r="R49" s="5">
        <f t="shared" ref="R49" si="177">SUBTOTAL(109,R50:R51)</f>
        <v>60000</v>
      </c>
      <c r="S49" s="5">
        <f t="shared" ref="S49" si="178">SUBTOTAL(109,S50:S51)</f>
        <v>60000</v>
      </c>
      <c r="T49" s="5">
        <f t="shared" ref="T49" si="179">SUBTOTAL(109,T50:T51)</f>
        <v>0</v>
      </c>
      <c r="U49" s="5">
        <f t="shared" ref="U49" si="180">SUBTOTAL(109,U50:U51)</f>
        <v>0</v>
      </c>
      <c r="V49" s="5">
        <f t="shared" ref="V49" si="181">SUBTOTAL(109,V50:V51)</f>
        <v>12000</v>
      </c>
      <c r="W49" s="5">
        <f t="shared" ref="W49" si="182">SUBTOTAL(109,W50:W51)</f>
        <v>12000</v>
      </c>
      <c r="X49" s="5">
        <f t="shared" ref="X49" si="183">SUBTOTAL(109,X50:X51)</f>
        <v>0</v>
      </c>
      <c r="Y49" s="5">
        <f t="shared" ref="Y49" si="184">SUBTOTAL(109,Y50:Y51)</f>
        <v>0</v>
      </c>
      <c r="Z49" s="5">
        <f t="shared" ref="Z49" si="185">SUBTOTAL(109,Z50:Z51)</f>
        <v>12000</v>
      </c>
      <c r="AA49" s="5">
        <f t="shared" ref="AA49" si="186">SUBTOTAL(109,AA50:AA51)</f>
        <v>10932</v>
      </c>
      <c r="AB49" s="5">
        <f t="shared" ref="AB49" si="187">SUBTOTAL(109,AB50:AB51)</f>
        <v>0</v>
      </c>
      <c r="AC49" s="5">
        <f t="shared" ref="AC49" si="188">SUBTOTAL(109,AC50:AC51)</f>
        <v>0</v>
      </c>
      <c r="AD49" s="5">
        <f t="shared" ref="AD49" si="189">SUBTOTAL(109,AD50:AD51)</f>
        <v>12000</v>
      </c>
      <c r="AE49" s="5">
        <f t="shared" ref="AE49" si="190">SUBTOTAL(109,AE50:AE51)</f>
        <v>1068</v>
      </c>
      <c r="AF49" s="5">
        <f t="shared" ref="AF49" si="191">SUBTOTAL(109,AF50:AF51)</f>
        <v>0</v>
      </c>
      <c r="AG49" s="5">
        <f t="shared" ref="AG49" si="192">SUBTOTAL(109,AG50:AG51)</f>
        <v>0</v>
      </c>
      <c r="AH49" s="5">
        <f t="shared" ref="AH49" si="193">SUBTOTAL(109,AH50:AH51)</f>
        <v>12000</v>
      </c>
      <c r="AI49" s="5">
        <f t="shared" ref="AI49" si="194">SUBTOTAL(109,AI50:AI51)</f>
        <v>1068</v>
      </c>
      <c r="AJ49" s="5">
        <f t="shared" ref="AJ49" si="195">SUBTOTAL(109,AJ50:AJ51)</f>
        <v>0</v>
      </c>
      <c r="AK49" s="5">
        <f t="shared" ref="AK49" si="196">SUBTOTAL(109,AK50:AK51)</f>
        <v>0</v>
      </c>
      <c r="AL49" s="5">
        <f t="shared" ref="AL49" si="197">SUBTOTAL(109,AL50:AL51)</f>
        <v>12000</v>
      </c>
      <c r="AM49" s="5">
        <f t="shared" ref="AM49" si="198">SUBTOTAL(109,AM50:AM51)</f>
        <v>12000</v>
      </c>
      <c r="AN49" s="5">
        <f t="shared" ref="AN49" si="199">SUBTOTAL(109,AN50:AN51)</f>
        <v>0</v>
      </c>
      <c r="AO49" s="5">
        <f t="shared" ref="AO49" si="200">SUBTOTAL(109,AO50:AO51)</f>
        <v>0</v>
      </c>
      <c r="AP49" s="5">
        <f t="shared" ref="AP49" si="201">SUBTOTAL(109,AP50:AP51)</f>
        <v>11726</v>
      </c>
      <c r="AQ49" s="5">
        <f t="shared" ref="AQ49" si="202">SUBTOTAL(109,AQ50:AQ51)</f>
        <v>11726</v>
      </c>
      <c r="AR49" s="5">
        <f t="shared" ref="AR49" si="203">SUBTOTAL(109,AR50:AR51)</f>
        <v>0</v>
      </c>
      <c r="AS49" s="5">
        <f t="shared" ref="AS49" si="204">SUBTOTAL(109,AS50:AS51)</f>
        <v>0</v>
      </c>
      <c r="AT49" s="5">
        <f t="shared" ref="AT49" si="205">SUBTOTAL(109,AT50:AT51)</f>
        <v>274</v>
      </c>
      <c r="AU49" s="5">
        <f t="shared" ref="AU49" si="206">SUBTOTAL(109,AU50:AU51)</f>
        <v>274</v>
      </c>
      <c r="AV49" s="5">
        <f t="shared" ref="AV49" si="207">SUBTOTAL(109,AV50:AV51)</f>
        <v>0</v>
      </c>
      <c r="AW49" s="5">
        <f t="shared" ref="AW49" si="208">SUBTOTAL(109,AW50:AW51)</f>
        <v>0</v>
      </c>
      <c r="AX49" s="5">
        <f t="shared" ref="AX49" si="209">SUBTOTAL(109,AX50:AX51)</f>
        <v>0</v>
      </c>
      <c r="AY49" s="5">
        <f t="shared" ref="AY49" si="210">SUBTOTAL(109,AY50:AY51)</f>
        <v>274</v>
      </c>
      <c r="AZ49" s="5">
        <f t="shared" ref="AZ49" si="211">SUBTOTAL(109,AZ50:AZ51)</f>
        <v>0</v>
      </c>
      <c r="BA49" s="5">
        <f t="shared" ref="BA49" si="212">SUBTOTAL(109,BA50:BA51)</f>
        <v>0</v>
      </c>
      <c r="BB49" s="5">
        <f t="shared" ref="BB49" si="213">SUBTOTAL(109,BB50:BB51)</f>
        <v>0</v>
      </c>
      <c r="BC49" s="5">
        <f t="shared" ref="BC49" si="214">SUBTOTAL(109,BC50:BC51)</f>
        <v>0</v>
      </c>
      <c r="BD49" s="5">
        <f t="shared" ref="BD49" si="215">SUBTOTAL(109,BD50:BD51)</f>
        <v>0</v>
      </c>
      <c r="BE49" s="5">
        <f t="shared" ref="BE49" si="216">SUBTOTAL(109,BE50:BE51)</f>
        <v>0</v>
      </c>
      <c r="BF49" s="5">
        <f t="shared" ref="BF49" si="217">SUBTOTAL(109,BF50:BF51)</f>
        <v>0</v>
      </c>
      <c r="BG49" s="5">
        <f t="shared" ref="BG49" si="218">SUBTOTAL(109,BG50:BG51)</f>
        <v>0</v>
      </c>
      <c r="BH49" s="5">
        <f t="shared" ref="BH49" si="219">SUBTOTAL(109,BH50:BH51)</f>
        <v>0</v>
      </c>
      <c r="BI49" s="5">
        <f t="shared" ref="BI49" si="220">SUBTOTAL(109,BI50:BI51)</f>
        <v>0</v>
      </c>
      <c r="BJ49" s="5">
        <f t="shared" ref="BJ49" si="221">SUBTOTAL(109,BJ50:BJ51)</f>
        <v>36000</v>
      </c>
      <c r="BK49" s="5">
        <f t="shared" ref="BK49" si="222">SUBTOTAL(109,BK50:BK51)</f>
        <v>36000</v>
      </c>
      <c r="BL49" s="5">
        <f t="shared" ref="BL49" si="223">SUBTOTAL(109,BL50:BL51)</f>
        <v>0</v>
      </c>
      <c r="BM49" s="5">
        <f t="shared" ref="BM49" si="224">SUBTOTAL(109,BM50:BM51)</f>
        <v>0</v>
      </c>
      <c r="BN49" s="5">
        <f t="shared" ref="BN49" si="225">SUBTOTAL(109,BN50:BN51)</f>
        <v>22000</v>
      </c>
      <c r="BO49" s="5">
        <f t="shared" ref="BO49" si="226">SUBTOTAL(109,BO50:BO51)</f>
        <v>22000</v>
      </c>
      <c r="BP49" s="5">
        <f t="shared" ref="BP49" si="227">SUBTOTAL(109,BP50:BP51)</f>
        <v>0</v>
      </c>
      <c r="BQ49" s="5">
        <f t="shared" ref="BQ49" si="228">SUBTOTAL(109,BQ50:BQ51)</f>
        <v>0</v>
      </c>
      <c r="BR49" s="5">
        <f t="shared" ref="BR49" si="229">SUBTOTAL(109,BR50:BR51)</f>
        <v>0</v>
      </c>
      <c r="BS49" s="5">
        <f t="shared" ref="BS49" si="230">SUBTOTAL(109,BS50:BS51)</f>
        <v>24000</v>
      </c>
      <c r="BT49" s="5">
        <f t="shared" ref="BT49" si="231">SUBTOTAL(109,BT50:BT51)</f>
        <v>24000</v>
      </c>
      <c r="BU49" s="5">
        <f t="shared" ref="BU49" si="232">SUBTOTAL(109,BU50:BU51)</f>
        <v>0</v>
      </c>
      <c r="BV49" s="5">
        <f t="shared" ref="BV49" si="233">SUBTOTAL(109,BV50:BV51)</f>
        <v>0</v>
      </c>
      <c r="BW49" s="5">
        <f t="shared" ref="BW49" si="234">SUBTOTAL(109,BW50:BW51)</f>
        <v>46000</v>
      </c>
      <c r="BX49" s="5">
        <f t="shared" ref="BX49" si="235">SUBTOTAL(109,BX50:BX51)</f>
        <v>46000</v>
      </c>
      <c r="BY49" s="5">
        <f t="shared" ref="BY49" si="236">SUBTOTAL(109,BY50:BY51)</f>
        <v>0</v>
      </c>
      <c r="BZ49" s="5">
        <f t="shared" ref="BZ49" si="237">SUBTOTAL(109,BZ50:BZ51)</f>
        <v>0</v>
      </c>
      <c r="CA49" s="5">
        <f t="shared" ref="CA49" si="238">SUBTOTAL(109,CA50:CA51)</f>
        <v>157074</v>
      </c>
      <c r="CB49" s="5">
        <f t="shared" ref="CB49" si="239">SUBTOTAL(109,CB50:CB51)</f>
        <v>104094</v>
      </c>
      <c r="CC49" s="5">
        <f t="shared" ref="CC49" si="240">SUBTOTAL(109,CC50:CC51)</f>
        <v>14000</v>
      </c>
      <c r="CD49" s="5">
        <f t="shared" ref="CD49" si="241">SUBTOTAL(109,CD50:CD51)</f>
        <v>14000</v>
      </c>
      <c r="CE49" s="5">
        <f t="shared" ref="CE49" si="242">SUBTOTAL(109,CE50:CE51)</f>
        <v>0</v>
      </c>
      <c r="CF49" s="5">
        <f t="shared" ref="CF49" si="243">SUBTOTAL(109,CF50:CF51)</f>
        <v>0</v>
      </c>
      <c r="CG49" s="5">
        <f t="shared" ref="CG49" si="244">SUBTOTAL(109,CG50:CG51)</f>
        <v>14000</v>
      </c>
      <c r="CH49" s="5">
        <f t="shared" ref="CH49" si="245">SUBTOTAL(109,CH50:CH51)</f>
        <v>14000</v>
      </c>
      <c r="CI49" s="5">
        <f t="shared" ref="CI49" si="246">SUBTOTAL(109,CI50:CI51)</f>
        <v>0</v>
      </c>
      <c r="CJ49" s="5">
        <f t="shared" ref="CJ49" si="247">SUBTOTAL(109,CJ50:CJ51)</f>
        <v>0</v>
      </c>
      <c r="CK49" s="110"/>
      <c r="CL49" s="134"/>
    </row>
    <row r="50" spans="1:93" ht="20.25">
      <c r="A50" s="129" t="s">
        <v>29</v>
      </c>
      <c r="B50" s="130" t="s">
        <v>190</v>
      </c>
      <c r="C50" s="131"/>
      <c r="D50" s="161"/>
      <c r="E50" s="161"/>
      <c r="F50" s="132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4">
        <f t="shared" ref="R50" si="248">M50+Q50</f>
        <v>0</v>
      </c>
      <c r="S50" s="14">
        <f t="shared" ref="S50" si="249">N50+Q50</f>
        <v>0</v>
      </c>
      <c r="T50" s="14">
        <f t="shared" ref="T50" si="250">O50</f>
        <v>0</v>
      </c>
      <c r="U50" s="14">
        <f t="shared" ref="U50" si="251">P50</f>
        <v>0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33"/>
      <c r="BS50" s="120"/>
      <c r="BT50" s="120"/>
      <c r="BU50" s="120"/>
      <c r="BV50" s="120"/>
      <c r="BW50" s="14"/>
      <c r="BX50" s="14"/>
      <c r="BY50" s="14"/>
      <c r="BZ50" s="14"/>
      <c r="CA50" s="110"/>
      <c r="CB50" s="110"/>
      <c r="CC50" s="110">
        <f t="shared" ref="CC50" si="252">R50-BW50</f>
        <v>0</v>
      </c>
      <c r="CD50" s="110">
        <f t="shared" ref="CD50" si="253">S50-BX50</f>
        <v>0</v>
      </c>
      <c r="CE50" s="110">
        <f t="shared" ref="CE50" si="254">T50-BY50</f>
        <v>0</v>
      </c>
      <c r="CF50" s="110">
        <f t="shared" ref="CF50" si="255">U50-BZ50</f>
        <v>0</v>
      </c>
      <c r="CG50" s="110">
        <f t="shared" ref="CG50" si="256">CC50</f>
        <v>0</v>
      </c>
      <c r="CH50" s="110">
        <f t="shared" ref="CH50" si="257">CD50</f>
        <v>0</v>
      </c>
      <c r="CI50" s="110">
        <f t="shared" ref="CI50" si="258">CE50</f>
        <v>0</v>
      </c>
      <c r="CJ50" s="141"/>
      <c r="CK50" s="110"/>
      <c r="CL50" s="134"/>
    </row>
    <row r="51" spans="1:93" s="44" customFormat="1" ht="121.5" customHeight="1">
      <c r="A51" s="55" t="s">
        <v>21</v>
      </c>
      <c r="B51" s="70" t="s">
        <v>74</v>
      </c>
      <c r="C51" s="56" t="s">
        <v>73</v>
      </c>
      <c r="D51" s="59"/>
      <c r="E51" s="70" t="s">
        <v>75</v>
      </c>
      <c r="F51" s="45" t="s">
        <v>146</v>
      </c>
      <c r="G51" s="14">
        <v>603236.83600000013</v>
      </c>
      <c r="H51" s="14">
        <v>129364.19000000002</v>
      </c>
      <c r="I51" s="14">
        <v>111074</v>
      </c>
      <c r="J51" s="14">
        <v>58094</v>
      </c>
      <c r="K51" s="12">
        <v>111074</v>
      </c>
      <c r="L51" s="12">
        <v>58094</v>
      </c>
      <c r="M51" s="104">
        <f>N51</f>
        <v>60000</v>
      </c>
      <c r="N51" s="14">
        <v>60000</v>
      </c>
      <c r="O51" s="14"/>
      <c r="P51" s="14"/>
      <c r="Q51" s="110"/>
      <c r="R51" s="14">
        <f t="shared" si="43"/>
        <v>60000</v>
      </c>
      <c r="S51" s="14">
        <f t="shared" si="44"/>
        <v>60000</v>
      </c>
      <c r="T51" s="14">
        <f t="shared" si="45"/>
        <v>0</v>
      </c>
      <c r="U51" s="14">
        <f t="shared" si="46"/>
        <v>0</v>
      </c>
      <c r="V51" s="14">
        <v>12000</v>
      </c>
      <c r="W51" s="14">
        <f>V51</f>
        <v>12000</v>
      </c>
      <c r="X51" s="14"/>
      <c r="Y51" s="14"/>
      <c r="Z51" s="14">
        <v>12000</v>
      </c>
      <c r="AA51" s="14">
        <f>W51-AE51</f>
        <v>10932</v>
      </c>
      <c r="AB51" s="14"/>
      <c r="AC51" s="14"/>
      <c r="AD51" s="14">
        <v>12000</v>
      </c>
      <c r="AE51" s="14">
        <v>1068</v>
      </c>
      <c r="AF51" s="14"/>
      <c r="AG51" s="14"/>
      <c r="AH51" s="14">
        <v>12000</v>
      </c>
      <c r="AI51" s="14">
        <f t="shared" ref="AI51" si="259">AE51</f>
        <v>1068</v>
      </c>
      <c r="AJ51" s="5">
        <f t="shared" ref="AJ51" si="260">AF51</f>
        <v>0</v>
      </c>
      <c r="AK51" s="5">
        <f t="shared" ref="AK51" si="261">AG51</f>
        <v>0</v>
      </c>
      <c r="AL51" s="14">
        <f>AM51</f>
        <v>12000</v>
      </c>
      <c r="AM51" s="14">
        <f>(N51-W51)/4</f>
        <v>12000</v>
      </c>
      <c r="AN51" s="14"/>
      <c r="AO51" s="14"/>
      <c r="AP51" s="14">
        <f>AQ51</f>
        <v>11726</v>
      </c>
      <c r="AQ51" s="14">
        <f>AM51-AU51</f>
        <v>11726</v>
      </c>
      <c r="AR51" s="14"/>
      <c r="AS51" s="14"/>
      <c r="AT51" s="14">
        <f>AU51</f>
        <v>274</v>
      </c>
      <c r="AU51" s="14">
        <v>274</v>
      </c>
      <c r="AV51" s="14"/>
      <c r="AW51" s="14"/>
      <c r="AX51" s="14"/>
      <c r="AY51" s="14">
        <v>274</v>
      </c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>
        <f t="shared" ref="BJ51" si="262">M51-V51-AL51-BB51</f>
        <v>36000</v>
      </c>
      <c r="BK51" s="14">
        <f>N51-W51-AM51-BC51</f>
        <v>36000</v>
      </c>
      <c r="BL51" s="14">
        <f>O51-X51-AN51-BD51</f>
        <v>0</v>
      </c>
      <c r="BM51" s="14">
        <f>P51-Y51-AO51-BE51</f>
        <v>0</v>
      </c>
      <c r="BN51" s="14">
        <f>BO51</f>
        <v>22000</v>
      </c>
      <c r="BO51" s="14">
        <v>22000</v>
      </c>
      <c r="BP51" s="14"/>
      <c r="BQ51" s="14"/>
      <c r="BR51" s="70"/>
      <c r="BS51" s="120">
        <f t="shared" ref="BS51:BS55" si="263">M51-BJ51</f>
        <v>24000</v>
      </c>
      <c r="BT51" s="120">
        <f t="shared" ref="BT51:BT55" si="264">N51-BK51</f>
        <v>24000</v>
      </c>
      <c r="BU51" s="120">
        <f t="shared" ref="BU51:BU55" si="265">O51-BL51</f>
        <v>0</v>
      </c>
      <c r="BV51" s="120">
        <f t="shared" ref="BV51:BV55" si="266">P51-BM51</f>
        <v>0</v>
      </c>
      <c r="BW51" s="14">
        <f>BN51+BS51</f>
        <v>46000</v>
      </c>
      <c r="BX51" s="14">
        <f t="shared" ref="BX51:BX55" si="267">BO51+BT51</f>
        <v>46000</v>
      </c>
      <c r="BY51" s="14">
        <f t="shared" ref="BY51:BY55" si="268">BP51+BU51</f>
        <v>0</v>
      </c>
      <c r="BZ51" s="14">
        <f t="shared" ref="BZ51:BZ55" si="269">BQ51+BV51</f>
        <v>0</v>
      </c>
      <c r="CA51" s="14">
        <f t="shared" ref="CA51:CA73" si="270">I51+BW51</f>
        <v>157074</v>
      </c>
      <c r="CB51" s="14">
        <f t="shared" ref="CB51:CB73" si="271">J51+BX51</f>
        <v>104094</v>
      </c>
      <c r="CC51" s="110">
        <f t="shared" si="89"/>
        <v>14000</v>
      </c>
      <c r="CD51" s="110">
        <f t="shared" si="90"/>
        <v>14000</v>
      </c>
      <c r="CE51" s="110">
        <f t="shared" si="91"/>
        <v>0</v>
      </c>
      <c r="CF51" s="110">
        <f t="shared" si="92"/>
        <v>0</v>
      </c>
      <c r="CG51" s="110">
        <f t="shared" si="93"/>
        <v>14000</v>
      </c>
      <c r="CH51" s="110">
        <f t="shared" si="94"/>
        <v>14000</v>
      </c>
      <c r="CI51" s="110">
        <f t="shared" si="95"/>
        <v>0</v>
      </c>
      <c r="CJ51" s="141"/>
      <c r="CK51" s="110"/>
      <c r="CL51" s="122" t="s">
        <v>181</v>
      </c>
    </row>
    <row r="52" spans="1:93" s="10" customFormat="1" ht="99" customHeight="1">
      <c r="A52" s="66" t="s">
        <v>79</v>
      </c>
      <c r="B52" s="6" t="s">
        <v>80</v>
      </c>
      <c r="C52" s="54"/>
      <c r="D52" s="54"/>
      <c r="E52" s="54"/>
      <c r="F52" s="9"/>
      <c r="G52" s="5">
        <f>SUBTOTAL(109,G53:G62)</f>
        <v>193956</v>
      </c>
      <c r="H52" s="5">
        <f t="shared" ref="H52:BS52" si="272">SUBTOTAL(109,H53:H62)</f>
        <v>102770</v>
      </c>
      <c r="I52" s="5">
        <f t="shared" si="272"/>
        <v>8200</v>
      </c>
      <c r="J52" s="5">
        <f t="shared" si="272"/>
        <v>8100</v>
      </c>
      <c r="K52" s="5">
        <f t="shared" si="272"/>
        <v>6462</v>
      </c>
      <c r="L52" s="5">
        <f t="shared" si="272"/>
        <v>6362</v>
      </c>
      <c r="M52" s="5">
        <f t="shared" si="272"/>
        <v>107455</v>
      </c>
      <c r="N52" s="5">
        <f t="shared" si="272"/>
        <v>92940</v>
      </c>
      <c r="O52" s="5">
        <f t="shared" si="272"/>
        <v>0</v>
      </c>
      <c r="P52" s="5">
        <f t="shared" si="272"/>
        <v>0</v>
      </c>
      <c r="Q52" s="5">
        <f t="shared" si="272"/>
        <v>7333</v>
      </c>
      <c r="R52" s="5">
        <f t="shared" si="272"/>
        <v>112418</v>
      </c>
      <c r="S52" s="5">
        <f t="shared" si="272"/>
        <v>101233</v>
      </c>
      <c r="T52" s="5">
        <f t="shared" si="272"/>
        <v>0</v>
      </c>
      <c r="U52" s="5">
        <f t="shared" si="272"/>
        <v>0</v>
      </c>
      <c r="V52" s="5">
        <f t="shared" si="272"/>
        <v>10968</v>
      </c>
      <c r="W52" s="5">
        <f t="shared" si="272"/>
        <v>8145</v>
      </c>
      <c r="X52" s="5">
        <f t="shared" si="272"/>
        <v>0</v>
      </c>
      <c r="Y52" s="5">
        <f t="shared" si="272"/>
        <v>0</v>
      </c>
      <c r="Z52" s="5">
        <f t="shared" si="272"/>
        <v>10968</v>
      </c>
      <c r="AA52" s="5">
        <f t="shared" si="272"/>
        <v>7810</v>
      </c>
      <c r="AB52" s="5">
        <f t="shared" si="272"/>
        <v>0</v>
      </c>
      <c r="AC52" s="5">
        <f t="shared" si="272"/>
        <v>0</v>
      </c>
      <c r="AD52" s="5">
        <f t="shared" si="272"/>
        <v>10968</v>
      </c>
      <c r="AE52" s="5">
        <f t="shared" si="272"/>
        <v>335</v>
      </c>
      <c r="AF52" s="5">
        <f t="shared" si="272"/>
        <v>0</v>
      </c>
      <c r="AG52" s="5">
        <f t="shared" si="272"/>
        <v>0</v>
      </c>
      <c r="AH52" s="5">
        <f t="shared" si="272"/>
        <v>10968</v>
      </c>
      <c r="AI52" s="5">
        <f t="shared" si="272"/>
        <v>335</v>
      </c>
      <c r="AJ52" s="5">
        <f t="shared" si="272"/>
        <v>0</v>
      </c>
      <c r="AK52" s="5">
        <f t="shared" si="272"/>
        <v>0</v>
      </c>
      <c r="AL52" s="5">
        <f t="shared" si="272"/>
        <v>10069</v>
      </c>
      <c r="AM52" s="5">
        <f t="shared" si="272"/>
        <v>8755</v>
      </c>
      <c r="AN52" s="5">
        <f t="shared" si="272"/>
        <v>0</v>
      </c>
      <c r="AO52" s="5">
        <f t="shared" si="272"/>
        <v>0</v>
      </c>
      <c r="AP52" s="5">
        <f t="shared" si="272"/>
        <v>10039</v>
      </c>
      <c r="AQ52" s="5">
        <f t="shared" si="272"/>
        <v>8725</v>
      </c>
      <c r="AR52" s="5">
        <f t="shared" si="272"/>
        <v>0</v>
      </c>
      <c r="AS52" s="5">
        <f t="shared" si="272"/>
        <v>0</v>
      </c>
      <c r="AT52" s="5">
        <f t="shared" si="272"/>
        <v>7844</v>
      </c>
      <c r="AU52" s="5">
        <f t="shared" si="272"/>
        <v>30</v>
      </c>
      <c r="AV52" s="5">
        <f t="shared" si="272"/>
        <v>0</v>
      </c>
      <c r="AW52" s="5">
        <f t="shared" si="272"/>
        <v>0</v>
      </c>
      <c r="AX52" s="5">
        <f t="shared" si="272"/>
        <v>0</v>
      </c>
      <c r="AY52" s="5">
        <f t="shared" si="272"/>
        <v>30</v>
      </c>
      <c r="AZ52" s="5">
        <f t="shared" si="272"/>
        <v>0</v>
      </c>
      <c r="BA52" s="5">
        <f t="shared" si="272"/>
        <v>0</v>
      </c>
      <c r="BB52" s="5">
        <f t="shared" si="272"/>
        <v>11718</v>
      </c>
      <c r="BC52" s="5">
        <f t="shared" si="272"/>
        <v>8000</v>
      </c>
      <c r="BD52" s="5">
        <f t="shared" si="272"/>
        <v>0</v>
      </c>
      <c r="BE52" s="5">
        <f t="shared" si="272"/>
        <v>0</v>
      </c>
      <c r="BF52" s="5">
        <f t="shared" si="272"/>
        <v>8000</v>
      </c>
      <c r="BG52" s="5">
        <f t="shared" si="272"/>
        <v>8000</v>
      </c>
      <c r="BH52" s="5">
        <f t="shared" si="272"/>
        <v>0</v>
      </c>
      <c r="BI52" s="5">
        <f t="shared" si="272"/>
        <v>0</v>
      </c>
      <c r="BJ52" s="5">
        <f t="shared" si="272"/>
        <v>74700</v>
      </c>
      <c r="BK52" s="5">
        <f t="shared" si="272"/>
        <v>68040</v>
      </c>
      <c r="BL52" s="5">
        <f t="shared" si="272"/>
        <v>0</v>
      </c>
      <c r="BM52" s="5">
        <f t="shared" si="272"/>
        <v>0</v>
      </c>
      <c r="BN52" s="5">
        <f t="shared" si="272"/>
        <v>29400</v>
      </c>
      <c r="BO52" s="5">
        <f t="shared" si="272"/>
        <v>29400</v>
      </c>
      <c r="BP52" s="5">
        <f t="shared" si="272"/>
        <v>0</v>
      </c>
      <c r="BQ52" s="5">
        <f t="shared" si="272"/>
        <v>0</v>
      </c>
      <c r="BR52" s="5">
        <f t="shared" si="272"/>
        <v>0</v>
      </c>
      <c r="BS52" s="5">
        <f t="shared" si="272"/>
        <v>32755</v>
      </c>
      <c r="BT52" s="5">
        <f t="shared" ref="BT52:CI52" si="273">SUBTOTAL(109,BT53:BT62)</f>
        <v>24900</v>
      </c>
      <c r="BU52" s="5">
        <f t="shared" si="273"/>
        <v>0</v>
      </c>
      <c r="BV52" s="5">
        <f t="shared" si="273"/>
        <v>0</v>
      </c>
      <c r="BW52" s="5">
        <f t="shared" si="273"/>
        <v>59455</v>
      </c>
      <c r="BX52" s="5">
        <f t="shared" si="273"/>
        <v>51600</v>
      </c>
      <c r="BY52" s="5">
        <f t="shared" si="273"/>
        <v>0</v>
      </c>
      <c r="BZ52" s="5">
        <f t="shared" si="273"/>
        <v>0</v>
      </c>
      <c r="CA52" s="5">
        <f t="shared" si="273"/>
        <v>67655</v>
      </c>
      <c r="CB52" s="5">
        <f t="shared" si="273"/>
        <v>59700</v>
      </c>
      <c r="CC52" s="5">
        <f t="shared" si="273"/>
        <v>49633</v>
      </c>
      <c r="CD52" s="5">
        <f t="shared" si="273"/>
        <v>49633</v>
      </c>
      <c r="CE52" s="5">
        <f t="shared" si="273"/>
        <v>0</v>
      </c>
      <c r="CF52" s="5">
        <f t="shared" si="273"/>
        <v>0</v>
      </c>
      <c r="CG52" s="5">
        <f t="shared" si="273"/>
        <v>49633</v>
      </c>
      <c r="CH52" s="5">
        <f t="shared" si="273"/>
        <v>49633</v>
      </c>
      <c r="CI52" s="5">
        <f t="shared" si="273"/>
        <v>0</v>
      </c>
      <c r="CJ52" s="5">
        <f t="shared" ref="CJ52" si="274">SUBTOTAL(109,CJ53:CJ61)</f>
        <v>0</v>
      </c>
      <c r="CK52" s="111"/>
      <c r="CL52" s="122"/>
      <c r="CM52" s="8">
        <f>CD52-Q52</f>
        <v>42300</v>
      </c>
      <c r="CN52" s="10">
        <v>42300</v>
      </c>
      <c r="CO52" s="10">
        <f>CN52-CM52</f>
        <v>0</v>
      </c>
    </row>
    <row r="53" spans="1:93" s="8" customFormat="1" ht="54.75" customHeight="1">
      <c r="A53" s="127" t="s">
        <v>28</v>
      </c>
      <c r="B53" s="128" t="s">
        <v>191</v>
      </c>
      <c r="C53" s="123"/>
      <c r="D53" s="123"/>
      <c r="E53" s="123"/>
      <c r="F53" s="125"/>
      <c r="G53" s="5">
        <f>SUBTOTAL(109,G54:G55)</f>
        <v>34918</v>
      </c>
      <c r="H53" s="5">
        <f t="shared" ref="H53:BS53" si="275">SUBTOTAL(109,H54:H55)</f>
        <v>15000</v>
      </c>
      <c r="I53" s="5">
        <f t="shared" si="275"/>
        <v>8200</v>
      </c>
      <c r="J53" s="5">
        <f t="shared" si="275"/>
        <v>8100</v>
      </c>
      <c r="K53" s="5">
        <f t="shared" si="275"/>
        <v>6462</v>
      </c>
      <c r="L53" s="5">
        <f t="shared" si="275"/>
        <v>6362</v>
      </c>
      <c r="M53" s="5">
        <f t="shared" si="275"/>
        <v>13255</v>
      </c>
      <c r="N53" s="5">
        <f t="shared" si="275"/>
        <v>5400</v>
      </c>
      <c r="O53" s="5">
        <f t="shared" si="275"/>
        <v>0</v>
      </c>
      <c r="P53" s="5">
        <f t="shared" si="275"/>
        <v>0</v>
      </c>
      <c r="Q53" s="5">
        <f t="shared" si="275"/>
        <v>1445</v>
      </c>
      <c r="R53" s="5">
        <f t="shared" si="275"/>
        <v>14700</v>
      </c>
      <c r="S53" s="5">
        <f t="shared" si="275"/>
        <v>6845</v>
      </c>
      <c r="T53" s="5">
        <f t="shared" si="275"/>
        <v>0</v>
      </c>
      <c r="U53" s="5">
        <f t="shared" si="275"/>
        <v>0</v>
      </c>
      <c r="V53" s="5">
        <f t="shared" si="275"/>
        <v>5968</v>
      </c>
      <c r="W53" s="5">
        <f t="shared" si="275"/>
        <v>3145</v>
      </c>
      <c r="X53" s="5">
        <f t="shared" si="275"/>
        <v>0</v>
      </c>
      <c r="Y53" s="5">
        <f t="shared" si="275"/>
        <v>0</v>
      </c>
      <c r="Z53" s="5">
        <f t="shared" si="275"/>
        <v>5968</v>
      </c>
      <c r="AA53" s="5">
        <f t="shared" si="275"/>
        <v>2810</v>
      </c>
      <c r="AB53" s="5">
        <f t="shared" si="275"/>
        <v>0</v>
      </c>
      <c r="AC53" s="5">
        <f t="shared" si="275"/>
        <v>0</v>
      </c>
      <c r="AD53" s="5">
        <f t="shared" si="275"/>
        <v>5968</v>
      </c>
      <c r="AE53" s="5">
        <f t="shared" si="275"/>
        <v>335</v>
      </c>
      <c r="AF53" s="5">
        <f t="shared" si="275"/>
        <v>0</v>
      </c>
      <c r="AG53" s="5">
        <f t="shared" si="275"/>
        <v>0</v>
      </c>
      <c r="AH53" s="5">
        <f t="shared" si="275"/>
        <v>5968</v>
      </c>
      <c r="AI53" s="5">
        <f t="shared" si="275"/>
        <v>335</v>
      </c>
      <c r="AJ53" s="5">
        <f t="shared" si="275"/>
        <v>0</v>
      </c>
      <c r="AK53" s="5">
        <f t="shared" si="275"/>
        <v>0</v>
      </c>
      <c r="AL53" s="5">
        <f t="shared" si="275"/>
        <v>3569</v>
      </c>
      <c r="AM53" s="5">
        <f t="shared" si="275"/>
        <v>2255</v>
      </c>
      <c r="AN53" s="5">
        <f t="shared" si="275"/>
        <v>0</v>
      </c>
      <c r="AO53" s="5">
        <f t="shared" si="275"/>
        <v>0</v>
      </c>
      <c r="AP53" s="5">
        <f t="shared" si="275"/>
        <v>3539</v>
      </c>
      <c r="AQ53" s="5">
        <f t="shared" si="275"/>
        <v>2225</v>
      </c>
      <c r="AR53" s="5">
        <f t="shared" si="275"/>
        <v>0</v>
      </c>
      <c r="AS53" s="5">
        <f t="shared" si="275"/>
        <v>0</v>
      </c>
      <c r="AT53" s="5">
        <f t="shared" si="275"/>
        <v>1344</v>
      </c>
      <c r="AU53" s="5">
        <f t="shared" si="275"/>
        <v>30</v>
      </c>
      <c r="AV53" s="5">
        <f t="shared" si="275"/>
        <v>0</v>
      </c>
      <c r="AW53" s="5">
        <f t="shared" si="275"/>
        <v>0</v>
      </c>
      <c r="AX53" s="5">
        <f t="shared" si="275"/>
        <v>0</v>
      </c>
      <c r="AY53" s="5">
        <f t="shared" si="275"/>
        <v>30</v>
      </c>
      <c r="AZ53" s="5">
        <f t="shared" si="275"/>
        <v>0</v>
      </c>
      <c r="BA53" s="5">
        <f t="shared" si="275"/>
        <v>0</v>
      </c>
      <c r="BB53" s="5">
        <f t="shared" si="275"/>
        <v>3718</v>
      </c>
      <c r="BC53" s="5">
        <f t="shared" si="275"/>
        <v>0</v>
      </c>
      <c r="BD53" s="5">
        <f t="shared" si="275"/>
        <v>0</v>
      </c>
      <c r="BE53" s="5">
        <f t="shared" si="275"/>
        <v>0</v>
      </c>
      <c r="BF53" s="5">
        <f t="shared" si="275"/>
        <v>0</v>
      </c>
      <c r="BG53" s="5">
        <f t="shared" si="275"/>
        <v>0</v>
      </c>
      <c r="BH53" s="5">
        <f t="shared" si="275"/>
        <v>0</v>
      </c>
      <c r="BI53" s="5">
        <f t="shared" si="275"/>
        <v>0</v>
      </c>
      <c r="BJ53" s="5">
        <f t="shared" si="275"/>
        <v>0</v>
      </c>
      <c r="BK53" s="5">
        <f t="shared" si="275"/>
        <v>0</v>
      </c>
      <c r="BL53" s="5">
        <f t="shared" si="275"/>
        <v>0</v>
      </c>
      <c r="BM53" s="5">
        <f t="shared" si="275"/>
        <v>0</v>
      </c>
      <c r="BN53" s="5">
        <f t="shared" si="275"/>
        <v>0</v>
      </c>
      <c r="BO53" s="5">
        <f t="shared" si="275"/>
        <v>0</v>
      </c>
      <c r="BP53" s="5">
        <f t="shared" si="275"/>
        <v>0</v>
      </c>
      <c r="BQ53" s="5">
        <f t="shared" si="275"/>
        <v>0</v>
      </c>
      <c r="BR53" s="5">
        <f t="shared" si="275"/>
        <v>0</v>
      </c>
      <c r="BS53" s="5">
        <f t="shared" si="275"/>
        <v>13255</v>
      </c>
      <c r="BT53" s="5">
        <f t="shared" ref="BT53:CJ53" si="276">SUBTOTAL(109,BT54:BT55)</f>
        <v>5400</v>
      </c>
      <c r="BU53" s="5">
        <f t="shared" si="276"/>
        <v>0</v>
      </c>
      <c r="BV53" s="5">
        <f t="shared" si="276"/>
        <v>0</v>
      </c>
      <c r="BW53" s="5">
        <f t="shared" si="276"/>
        <v>13255</v>
      </c>
      <c r="BX53" s="5">
        <f t="shared" si="276"/>
        <v>5400</v>
      </c>
      <c r="BY53" s="5">
        <f t="shared" si="276"/>
        <v>0</v>
      </c>
      <c r="BZ53" s="5">
        <f t="shared" si="276"/>
        <v>0</v>
      </c>
      <c r="CA53" s="5">
        <f t="shared" si="276"/>
        <v>21455</v>
      </c>
      <c r="CB53" s="5">
        <f t="shared" si="276"/>
        <v>13500</v>
      </c>
      <c r="CC53" s="5">
        <f t="shared" si="276"/>
        <v>1445</v>
      </c>
      <c r="CD53" s="5">
        <f t="shared" si="276"/>
        <v>1445</v>
      </c>
      <c r="CE53" s="5">
        <f t="shared" si="276"/>
        <v>0</v>
      </c>
      <c r="CF53" s="5">
        <f t="shared" si="276"/>
        <v>0</v>
      </c>
      <c r="CG53" s="5">
        <f t="shared" si="276"/>
        <v>1445</v>
      </c>
      <c r="CH53" s="5">
        <f t="shared" si="276"/>
        <v>1445</v>
      </c>
      <c r="CI53" s="5">
        <f t="shared" si="276"/>
        <v>0</v>
      </c>
      <c r="CJ53" s="5">
        <f t="shared" si="276"/>
        <v>0</v>
      </c>
      <c r="CK53" s="111"/>
      <c r="CL53" s="121"/>
    </row>
    <row r="54" spans="1:93" s="8" customFormat="1" ht="20.25">
      <c r="A54" s="129" t="s">
        <v>29</v>
      </c>
      <c r="B54" s="130" t="s">
        <v>201</v>
      </c>
      <c r="C54" s="123"/>
      <c r="D54" s="123"/>
      <c r="E54" s="123"/>
      <c r="F54" s="125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0">
        <f t="shared" ref="CC54" si="277">R54-BW54</f>
        <v>0</v>
      </c>
      <c r="CD54" s="110">
        <f t="shared" ref="CD54" si="278">S54-BX54</f>
        <v>0</v>
      </c>
      <c r="CE54" s="110">
        <f t="shared" ref="CE54" si="279">T54-BY54</f>
        <v>0</v>
      </c>
      <c r="CF54" s="110">
        <f t="shared" ref="CF54" si="280">U54-BZ54</f>
        <v>0</v>
      </c>
      <c r="CG54" s="110">
        <f t="shared" ref="CG54" si="281">CC54</f>
        <v>0</v>
      </c>
      <c r="CH54" s="110">
        <f t="shared" ref="CH54" si="282">CD54</f>
        <v>0</v>
      </c>
      <c r="CI54" s="110">
        <f t="shared" ref="CI54" si="283">CE54</f>
        <v>0</v>
      </c>
      <c r="CJ54" s="141"/>
      <c r="CK54" s="111"/>
      <c r="CL54" s="121"/>
    </row>
    <row r="55" spans="1:93" s="39" customFormat="1" ht="105" customHeight="1">
      <c r="A55" s="55" t="s">
        <v>21</v>
      </c>
      <c r="B55" s="69" t="s">
        <v>83</v>
      </c>
      <c r="C55" s="58" t="s">
        <v>22</v>
      </c>
      <c r="D55" s="58"/>
      <c r="E55" s="58" t="s">
        <v>45</v>
      </c>
      <c r="F55" s="29" t="s">
        <v>84</v>
      </c>
      <c r="G55" s="92">
        <v>34918</v>
      </c>
      <c r="H55" s="92">
        <v>15000</v>
      </c>
      <c r="I55" s="12">
        <v>8200</v>
      </c>
      <c r="J55" s="12">
        <v>8100</v>
      </c>
      <c r="K55" s="12">
        <v>6462</v>
      </c>
      <c r="L55" s="12">
        <v>6362</v>
      </c>
      <c r="M55" s="104">
        <f>N55+7855</f>
        <v>13255</v>
      </c>
      <c r="N55" s="92">
        <f>0.9*H55-J55</f>
        <v>5400</v>
      </c>
      <c r="O55" s="92"/>
      <c r="P55" s="92"/>
      <c r="Q55" s="139">
        <v>1445</v>
      </c>
      <c r="R55" s="14">
        <f t="shared" ref="R55:R75" si="284">M55+Q55</f>
        <v>14700</v>
      </c>
      <c r="S55" s="14">
        <f t="shared" ref="S55:S79" si="285">N55+Q55</f>
        <v>6845</v>
      </c>
      <c r="T55" s="14">
        <f t="shared" ref="T55:T79" si="286">O55</f>
        <v>0</v>
      </c>
      <c r="U55" s="14">
        <f t="shared" ref="U55:U79" si="287">P55</f>
        <v>0</v>
      </c>
      <c r="V55" s="92">
        <v>5968</v>
      </c>
      <c r="W55" s="92">
        <v>3145</v>
      </c>
      <c r="X55" s="92"/>
      <c r="Y55" s="92"/>
      <c r="Z55" s="92">
        <v>5968</v>
      </c>
      <c r="AA55" s="92">
        <f>W55-AE55</f>
        <v>2810</v>
      </c>
      <c r="AB55" s="92"/>
      <c r="AC55" s="92"/>
      <c r="AD55" s="92">
        <v>5968</v>
      </c>
      <c r="AE55" s="92">
        <v>335</v>
      </c>
      <c r="AF55" s="92"/>
      <c r="AG55" s="92"/>
      <c r="AH55" s="92">
        <v>5968</v>
      </c>
      <c r="AI55" s="14">
        <f t="shared" ref="AI55" si="288">AE55</f>
        <v>335</v>
      </c>
      <c r="AJ55" s="14">
        <f t="shared" ref="AJ55" si="289">AF55</f>
        <v>0</v>
      </c>
      <c r="AK55" s="5">
        <f t="shared" ref="AK55" si="290">AG55</f>
        <v>0</v>
      </c>
      <c r="AL55" s="92">
        <f>AM55+1314</f>
        <v>3569</v>
      </c>
      <c r="AM55" s="92">
        <f>N55-W55</f>
        <v>2255</v>
      </c>
      <c r="AN55" s="92"/>
      <c r="AO55" s="92"/>
      <c r="AP55" s="92">
        <f>AQ55+1314</f>
        <v>3539</v>
      </c>
      <c r="AQ55" s="92">
        <f>AM55-AU55</f>
        <v>2225</v>
      </c>
      <c r="AR55" s="92"/>
      <c r="AS55" s="92"/>
      <c r="AT55" s="92">
        <f>AU55+1314</f>
        <v>1344</v>
      </c>
      <c r="AU55" s="92">
        <v>30</v>
      </c>
      <c r="AV55" s="92"/>
      <c r="AW55" s="92"/>
      <c r="AX55" s="92"/>
      <c r="AY55" s="92">
        <v>30</v>
      </c>
      <c r="AZ55" s="92"/>
      <c r="BA55" s="92"/>
      <c r="BB55" s="92">
        <v>3718</v>
      </c>
      <c r="BC55" s="92"/>
      <c r="BD55" s="92"/>
      <c r="BE55" s="92"/>
      <c r="BF55" s="92"/>
      <c r="BG55" s="92"/>
      <c r="BH55" s="92"/>
      <c r="BI55" s="92"/>
      <c r="BJ55" s="14">
        <f t="shared" ref="BJ55" si="291">M55-V55-AL55-BB55</f>
        <v>0</v>
      </c>
      <c r="BK55" s="14">
        <f>N55-W55-AM55-BC55</f>
        <v>0</v>
      </c>
      <c r="BL55" s="14">
        <f>O55-X55-AN55-BD55</f>
        <v>0</v>
      </c>
      <c r="BM55" s="14">
        <f>P55-Y55-AO55-BE55</f>
        <v>0</v>
      </c>
      <c r="BN55" s="92"/>
      <c r="BO55" s="92"/>
      <c r="BP55" s="92"/>
      <c r="BQ55" s="92"/>
      <c r="BR55" s="58"/>
      <c r="BS55" s="120">
        <f t="shared" si="263"/>
        <v>13255</v>
      </c>
      <c r="BT55" s="120">
        <f t="shared" si="264"/>
        <v>5400</v>
      </c>
      <c r="BU55" s="120">
        <f t="shared" si="265"/>
        <v>0</v>
      </c>
      <c r="BV55" s="120">
        <f t="shared" si="266"/>
        <v>0</v>
      </c>
      <c r="BW55" s="14">
        <f t="shared" ref="BW55:BW73" si="292">BN55+BS55</f>
        <v>13255</v>
      </c>
      <c r="BX55" s="14">
        <f t="shared" si="267"/>
        <v>5400</v>
      </c>
      <c r="BY55" s="14">
        <f t="shared" si="268"/>
        <v>0</v>
      </c>
      <c r="BZ55" s="14">
        <f t="shared" si="269"/>
        <v>0</v>
      </c>
      <c r="CA55" s="92">
        <f t="shared" si="270"/>
        <v>21455</v>
      </c>
      <c r="CB55" s="92">
        <f t="shared" si="271"/>
        <v>13500</v>
      </c>
      <c r="CC55" s="110">
        <f t="shared" si="89"/>
        <v>1445</v>
      </c>
      <c r="CD55" s="110">
        <f t="shared" si="90"/>
        <v>1445</v>
      </c>
      <c r="CE55" s="110">
        <f t="shared" si="91"/>
        <v>0</v>
      </c>
      <c r="CF55" s="110">
        <f t="shared" si="92"/>
        <v>0</v>
      </c>
      <c r="CG55" s="110">
        <f t="shared" si="93"/>
        <v>1445</v>
      </c>
      <c r="CH55" s="110">
        <f t="shared" si="94"/>
        <v>1445</v>
      </c>
      <c r="CI55" s="110">
        <f t="shared" si="95"/>
        <v>0</v>
      </c>
      <c r="CJ55" s="141"/>
      <c r="CK55" s="159"/>
      <c r="CL55" s="122" t="s">
        <v>164</v>
      </c>
    </row>
    <row r="56" spans="1:93" ht="39">
      <c r="A56" s="127" t="s">
        <v>47</v>
      </c>
      <c r="B56" s="135" t="s">
        <v>192</v>
      </c>
      <c r="C56" s="131"/>
      <c r="D56" s="161"/>
      <c r="E56" s="161"/>
      <c r="F56" s="132"/>
      <c r="G56" s="5">
        <f>SUBTOTAL(109,G57:G58)</f>
        <v>80000</v>
      </c>
      <c r="H56" s="5">
        <f t="shared" ref="H56:BS56" si="293">SUBTOTAL(109,H57:H58)</f>
        <v>80000</v>
      </c>
      <c r="I56" s="5">
        <f t="shared" si="293"/>
        <v>0</v>
      </c>
      <c r="J56" s="5">
        <f t="shared" si="293"/>
        <v>0</v>
      </c>
      <c r="K56" s="5">
        <f t="shared" si="293"/>
        <v>0</v>
      </c>
      <c r="L56" s="5">
        <f t="shared" si="293"/>
        <v>0</v>
      </c>
      <c r="M56" s="5">
        <f t="shared" si="293"/>
        <v>72000</v>
      </c>
      <c r="N56" s="5">
        <f t="shared" si="293"/>
        <v>72000</v>
      </c>
      <c r="O56" s="5">
        <f t="shared" si="293"/>
        <v>0</v>
      </c>
      <c r="P56" s="5">
        <f t="shared" si="293"/>
        <v>0</v>
      </c>
      <c r="Q56" s="5">
        <f t="shared" si="293"/>
        <v>5888</v>
      </c>
      <c r="R56" s="5">
        <f t="shared" si="293"/>
        <v>77888</v>
      </c>
      <c r="S56" s="5">
        <f t="shared" si="293"/>
        <v>77888</v>
      </c>
      <c r="T56" s="5">
        <f t="shared" si="293"/>
        <v>0</v>
      </c>
      <c r="U56" s="5">
        <f t="shared" si="293"/>
        <v>0</v>
      </c>
      <c r="V56" s="5">
        <f t="shared" si="293"/>
        <v>5000</v>
      </c>
      <c r="W56" s="5">
        <f t="shared" si="293"/>
        <v>5000</v>
      </c>
      <c r="X56" s="5">
        <f t="shared" si="293"/>
        <v>0</v>
      </c>
      <c r="Y56" s="5">
        <f t="shared" si="293"/>
        <v>0</v>
      </c>
      <c r="Z56" s="5">
        <f t="shared" si="293"/>
        <v>5000</v>
      </c>
      <c r="AA56" s="5">
        <f t="shared" si="293"/>
        <v>5000</v>
      </c>
      <c r="AB56" s="5">
        <f t="shared" si="293"/>
        <v>0</v>
      </c>
      <c r="AC56" s="5">
        <f t="shared" si="293"/>
        <v>0</v>
      </c>
      <c r="AD56" s="5">
        <f t="shared" si="293"/>
        <v>5000</v>
      </c>
      <c r="AE56" s="5">
        <f t="shared" si="293"/>
        <v>0</v>
      </c>
      <c r="AF56" s="5">
        <f t="shared" si="293"/>
        <v>0</v>
      </c>
      <c r="AG56" s="5">
        <f t="shared" si="293"/>
        <v>0</v>
      </c>
      <c r="AH56" s="5">
        <f t="shared" si="293"/>
        <v>5000</v>
      </c>
      <c r="AI56" s="5">
        <f t="shared" si="293"/>
        <v>0</v>
      </c>
      <c r="AJ56" s="5">
        <f t="shared" si="293"/>
        <v>0</v>
      </c>
      <c r="AK56" s="5">
        <f t="shared" si="293"/>
        <v>0</v>
      </c>
      <c r="AL56" s="5">
        <f t="shared" si="293"/>
        <v>6500</v>
      </c>
      <c r="AM56" s="5">
        <f t="shared" si="293"/>
        <v>6500</v>
      </c>
      <c r="AN56" s="5">
        <f t="shared" si="293"/>
        <v>0</v>
      </c>
      <c r="AO56" s="5">
        <f t="shared" si="293"/>
        <v>0</v>
      </c>
      <c r="AP56" s="5">
        <f t="shared" si="293"/>
        <v>6500</v>
      </c>
      <c r="AQ56" s="5">
        <f t="shared" si="293"/>
        <v>6500</v>
      </c>
      <c r="AR56" s="5">
        <f t="shared" si="293"/>
        <v>0</v>
      </c>
      <c r="AS56" s="5">
        <f t="shared" si="293"/>
        <v>0</v>
      </c>
      <c r="AT56" s="5">
        <f t="shared" si="293"/>
        <v>6500</v>
      </c>
      <c r="AU56" s="5">
        <f t="shared" si="293"/>
        <v>0</v>
      </c>
      <c r="AV56" s="5">
        <f t="shared" si="293"/>
        <v>0</v>
      </c>
      <c r="AW56" s="5">
        <f t="shared" si="293"/>
        <v>0</v>
      </c>
      <c r="AX56" s="5">
        <f t="shared" si="293"/>
        <v>0</v>
      </c>
      <c r="AY56" s="5">
        <f t="shared" si="293"/>
        <v>0</v>
      </c>
      <c r="AZ56" s="5">
        <f t="shared" si="293"/>
        <v>0</v>
      </c>
      <c r="BA56" s="5">
        <f t="shared" si="293"/>
        <v>0</v>
      </c>
      <c r="BB56" s="5">
        <f t="shared" si="293"/>
        <v>8000</v>
      </c>
      <c r="BC56" s="5">
        <f t="shared" si="293"/>
        <v>8000</v>
      </c>
      <c r="BD56" s="5">
        <f t="shared" si="293"/>
        <v>0</v>
      </c>
      <c r="BE56" s="5">
        <f t="shared" si="293"/>
        <v>0</v>
      </c>
      <c r="BF56" s="5">
        <f t="shared" si="293"/>
        <v>8000</v>
      </c>
      <c r="BG56" s="5">
        <f t="shared" si="293"/>
        <v>8000</v>
      </c>
      <c r="BH56" s="5">
        <f t="shared" si="293"/>
        <v>0</v>
      </c>
      <c r="BI56" s="5">
        <f t="shared" si="293"/>
        <v>0</v>
      </c>
      <c r="BJ56" s="5">
        <f t="shared" si="293"/>
        <v>52500</v>
      </c>
      <c r="BK56" s="5">
        <f t="shared" si="293"/>
        <v>52500</v>
      </c>
      <c r="BL56" s="5">
        <f t="shared" si="293"/>
        <v>0</v>
      </c>
      <c r="BM56" s="5">
        <f t="shared" si="293"/>
        <v>0</v>
      </c>
      <c r="BN56" s="5">
        <f t="shared" si="293"/>
        <v>24000</v>
      </c>
      <c r="BO56" s="5">
        <f t="shared" si="293"/>
        <v>24000</v>
      </c>
      <c r="BP56" s="5">
        <f t="shared" si="293"/>
        <v>0</v>
      </c>
      <c r="BQ56" s="5">
        <f t="shared" si="293"/>
        <v>0</v>
      </c>
      <c r="BR56" s="5">
        <f t="shared" si="293"/>
        <v>0</v>
      </c>
      <c r="BS56" s="5">
        <f t="shared" si="293"/>
        <v>19500</v>
      </c>
      <c r="BT56" s="5">
        <f t="shared" ref="BT56:CJ56" si="294">SUBTOTAL(109,BT57:BT58)</f>
        <v>19500</v>
      </c>
      <c r="BU56" s="5">
        <f t="shared" si="294"/>
        <v>0</v>
      </c>
      <c r="BV56" s="5">
        <f t="shared" si="294"/>
        <v>0</v>
      </c>
      <c r="BW56" s="5">
        <f t="shared" si="294"/>
        <v>43500</v>
      </c>
      <c r="BX56" s="5">
        <f t="shared" si="294"/>
        <v>43500</v>
      </c>
      <c r="BY56" s="5">
        <f t="shared" si="294"/>
        <v>0</v>
      </c>
      <c r="BZ56" s="5">
        <f t="shared" si="294"/>
        <v>0</v>
      </c>
      <c r="CA56" s="5">
        <f t="shared" si="294"/>
        <v>43500</v>
      </c>
      <c r="CB56" s="5">
        <f t="shared" si="294"/>
        <v>43500</v>
      </c>
      <c r="CC56" s="5">
        <f t="shared" si="294"/>
        <v>34388</v>
      </c>
      <c r="CD56" s="5">
        <f t="shared" si="294"/>
        <v>34388</v>
      </c>
      <c r="CE56" s="5">
        <f t="shared" si="294"/>
        <v>0</v>
      </c>
      <c r="CF56" s="5">
        <f t="shared" si="294"/>
        <v>0</v>
      </c>
      <c r="CG56" s="5">
        <f t="shared" si="294"/>
        <v>34388</v>
      </c>
      <c r="CH56" s="5">
        <f t="shared" si="294"/>
        <v>34388</v>
      </c>
      <c r="CI56" s="5">
        <f t="shared" si="294"/>
        <v>0</v>
      </c>
      <c r="CJ56" s="5">
        <f t="shared" si="294"/>
        <v>0</v>
      </c>
      <c r="CK56" s="110"/>
      <c r="CL56" s="134"/>
    </row>
    <row r="57" spans="1:93" ht="20.25">
      <c r="A57" s="129" t="s">
        <v>29</v>
      </c>
      <c r="B57" s="130" t="s">
        <v>190</v>
      </c>
      <c r="C57" s="131"/>
      <c r="D57" s="161"/>
      <c r="E57" s="161"/>
      <c r="F57" s="132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4">
        <f t="shared" ref="R57" si="295">M57+Q57</f>
        <v>0</v>
      </c>
      <c r="S57" s="14">
        <f t="shared" ref="S57" si="296">N57+Q57</f>
        <v>0</v>
      </c>
      <c r="T57" s="14">
        <f t="shared" ref="T57" si="297">O57</f>
        <v>0</v>
      </c>
      <c r="U57" s="14">
        <f t="shared" ref="U57" si="298">P57</f>
        <v>0</v>
      </c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33"/>
      <c r="BS57" s="120"/>
      <c r="BT57" s="120"/>
      <c r="BU57" s="120"/>
      <c r="BV57" s="120"/>
      <c r="BW57" s="14"/>
      <c r="BX57" s="14"/>
      <c r="BY57" s="14"/>
      <c r="BZ57" s="14"/>
      <c r="CA57" s="110"/>
      <c r="CB57" s="110"/>
      <c r="CC57" s="110">
        <f t="shared" ref="CC57" si="299">R57-BW57</f>
        <v>0</v>
      </c>
      <c r="CD57" s="110">
        <f t="shared" ref="CD57" si="300">S57-BX57</f>
        <v>0</v>
      </c>
      <c r="CE57" s="110">
        <f t="shared" ref="CE57" si="301">T57-BY57</f>
        <v>0</v>
      </c>
      <c r="CF57" s="110">
        <f t="shared" ref="CF57" si="302">U57-BZ57</f>
        <v>0</v>
      </c>
      <c r="CG57" s="110">
        <f t="shared" ref="CG57" si="303">CC57</f>
        <v>0</v>
      </c>
      <c r="CH57" s="110">
        <f t="shared" ref="CH57" si="304">CD57</f>
        <v>0</v>
      </c>
      <c r="CI57" s="110">
        <f t="shared" ref="CI57" si="305">CE57</f>
        <v>0</v>
      </c>
      <c r="CJ57" s="141"/>
      <c r="CK57" s="110"/>
      <c r="CL57" s="134"/>
    </row>
    <row r="58" spans="1:93" s="46" customFormat="1" ht="117.75" customHeight="1">
      <c r="A58" s="55" t="s">
        <v>21</v>
      </c>
      <c r="B58" s="20" t="s">
        <v>81</v>
      </c>
      <c r="C58" s="56" t="s">
        <v>68</v>
      </c>
      <c r="D58" s="56" t="s">
        <v>82</v>
      </c>
      <c r="E58" s="56" t="s">
        <v>50</v>
      </c>
      <c r="F58" s="11" t="s">
        <v>205</v>
      </c>
      <c r="G58" s="96">
        <v>80000</v>
      </c>
      <c r="H58" s="96">
        <v>80000</v>
      </c>
      <c r="I58" s="98"/>
      <c r="J58" s="98"/>
      <c r="K58" s="98"/>
      <c r="L58" s="98"/>
      <c r="M58" s="96">
        <f>N58</f>
        <v>72000</v>
      </c>
      <c r="N58" s="104">
        <f>H58*0.9-J58</f>
        <v>72000</v>
      </c>
      <c r="O58" s="98"/>
      <c r="P58" s="98"/>
      <c r="Q58" s="104">
        <v>5888</v>
      </c>
      <c r="R58" s="14">
        <f t="shared" si="284"/>
        <v>77888</v>
      </c>
      <c r="S58" s="14">
        <f t="shared" si="285"/>
        <v>77888</v>
      </c>
      <c r="T58" s="14">
        <f t="shared" si="286"/>
        <v>0</v>
      </c>
      <c r="U58" s="14">
        <f t="shared" si="287"/>
        <v>0</v>
      </c>
      <c r="V58" s="97">
        <v>5000</v>
      </c>
      <c r="W58" s="97">
        <v>5000</v>
      </c>
      <c r="X58" s="98"/>
      <c r="Y58" s="98"/>
      <c r="Z58" s="97">
        <v>5000</v>
      </c>
      <c r="AA58" s="97">
        <v>5000</v>
      </c>
      <c r="AB58" s="98"/>
      <c r="AC58" s="98"/>
      <c r="AD58" s="97">
        <v>5000</v>
      </c>
      <c r="AE58" s="97"/>
      <c r="AF58" s="98"/>
      <c r="AG58" s="98"/>
      <c r="AH58" s="97">
        <v>5000</v>
      </c>
      <c r="AI58" s="14">
        <f t="shared" ref="AI58" si="306">AE58</f>
        <v>0</v>
      </c>
      <c r="AJ58" s="14">
        <f t="shared" ref="AJ58" si="307">AF58</f>
        <v>0</v>
      </c>
      <c r="AK58" s="5">
        <f t="shared" ref="AK58" si="308">AG58</f>
        <v>0</v>
      </c>
      <c r="AL58" s="14">
        <v>6500</v>
      </c>
      <c r="AM58" s="14">
        <v>6500</v>
      </c>
      <c r="AN58" s="14"/>
      <c r="AO58" s="98"/>
      <c r="AP58" s="14">
        <v>6500</v>
      </c>
      <c r="AQ58" s="14">
        <v>6500</v>
      </c>
      <c r="AR58" s="14"/>
      <c r="AS58" s="98"/>
      <c r="AT58" s="14">
        <v>6500</v>
      </c>
      <c r="AU58" s="14"/>
      <c r="AV58" s="14"/>
      <c r="AW58" s="98"/>
      <c r="AX58" s="14"/>
      <c r="AY58" s="14"/>
      <c r="AZ58" s="14"/>
      <c r="BA58" s="98"/>
      <c r="BB58" s="97">
        <f>BC58</f>
        <v>8000</v>
      </c>
      <c r="BC58" s="97">
        <v>8000</v>
      </c>
      <c r="BD58" s="98"/>
      <c r="BE58" s="98"/>
      <c r="BF58" s="97">
        <f>BG58</f>
        <v>8000</v>
      </c>
      <c r="BG58" s="97">
        <v>8000</v>
      </c>
      <c r="BH58" s="98"/>
      <c r="BI58" s="98"/>
      <c r="BJ58" s="14">
        <f t="shared" ref="BJ58" si="309">M58-V58-AL58-BB58</f>
        <v>52500</v>
      </c>
      <c r="BK58" s="14">
        <f>N58-W58-AM58-BC58</f>
        <v>52500</v>
      </c>
      <c r="BL58" s="14">
        <f>O58-X58-AN58-BD58</f>
        <v>0</v>
      </c>
      <c r="BM58" s="14">
        <f>P58-Y58-AO58-BE58</f>
        <v>0</v>
      </c>
      <c r="BN58" s="97">
        <f>BO58</f>
        <v>24000</v>
      </c>
      <c r="BO58" s="14">
        <v>24000</v>
      </c>
      <c r="BP58" s="14"/>
      <c r="BQ58" s="14"/>
      <c r="BR58" s="79"/>
      <c r="BS58" s="120">
        <f t="shared" ref="BS58" si="310">M58-BJ58</f>
        <v>19500</v>
      </c>
      <c r="BT58" s="120">
        <f t="shared" ref="BT58" si="311">N58-BK58</f>
        <v>19500</v>
      </c>
      <c r="BU58" s="120">
        <f t="shared" ref="BU58" si="312">O58-BL58</f>
        <v>0</v>
      </c>
      <c r="BV58" s="120">
        <f t="shared" ref="BV58" si="313">P58-BM58</f>
        <v>0</v>
      </c>
      <c r="BW58" s="14">
        <f t="shared" si="292"/>
        <v>43500</v>
      </c>
      <c r="BX58" s="14">
        <f t="shared" ref="BX58:BX73" si="314">BO58+BT58</f>
        <v>43500</v>
      </c>
      <c r="BY58" s="14">
        <f t="shared" ref="BY58:BY73" si="315">BP58+BU58</f>
        <v>0</v>
      </c>
      <c r="BZ58" s="14">
        <f t="shared" ref="BZ58:BZ73" si="316">BQ58+BV58</f>
        <v>0</v>
      </c>
      <c r="CA58" s="104">
        <f t="shared" si="270"/>
        <v>43500</v>
      </c>
      <c r="CB58" s="104">
        <f t="shared" si="271"/>
        <v>43500</v>
      </c>
      <c r="CC58" s="110">
        <f t="shared" si="89"/>
        <v>34388</v>
      </c>
      <c r="CD58" s="110">
        <f t="shared" si="90"/>
        <v>34388</v>
      </c>
      <c r="CE58" s="110">
        <f t="shared" si="91"/>
        <v>0</v>
      </c>
      <c r="CF58" s="110">
        <f t="shared" si="92"/>
        <v>0</v>
      </c>
      <c r="CG58" s="110">
        <f t="shared" si="93"/>
        <v>34388</v>
      </c>
      <c r="CH58" s="110">
        <f t="shared" si="94"/>
        <v>34388</v>
      </c>
      <c r="CI58" s="110">
        <f t="shared" si="95"/>
        <v>0</v>
      </c>
      <c r="CJ58" s="141"/>
      <c r="CK58" s="159"/>
      <c r="CL58" s="122" t="s">
        <v>182</v>
      </c>
    </row>
    <row r="59" spans="1:93" s="18" customFormat="1" ht="88.5" customHeight="1">
      <c r="A59" s="61" t="s">
        <v>113</v>
      </c>
      <c r="B59" s="30" t="s">
        <v>218</v>
      </c>
      <c r="C59" s="72" t="s">
        <v>73</v>
      </c>
      <c r="D59" s="59"/>
      <c r="E59" s="72" t="s">
        <v>50</v>
      </c>
      <c r="F59" s="17"/>
      <c r="G59" s="16">
        <f>SUBTOTAL(109,G60:G62)</f>
        <v>79038</v>
      </c>
      <c r="H59" s="16">
        <f t="shared" ref="H59:BS59" si="317">SUBTOTAL(109,H60:H62)</f>
        <v>7770</v>
      </c>
      <c r="I59" s="16">
        <f t="shared" si="317"/>
        <v>0</v>
      </c>
      <c r="J59" s="16">
        <f t="shared" si="317"/>
        <v>0</v>
      </c>
      <c r="K59" s="16">
        <f t="shared" si="317"/>
        <v>0</v>
      </c>
      <c r="L59" s="16">
        <f t="shared" si="317"/>
        <v>0</v>
      </c>
      <c r="M59" s="16">
        <f t="shared" si="317"/>
        <v>22200</v>
      </c>
      <c r="N59" s="16">
        <f t="shared" si="317"/>
        <v>15540</v>
      </c>
      <c r="O59" s="16">
        <f t="shared" si="317"/>
        <v>0</v>
      </c>
      <c r="P59" s="16">
        <f t="shared" si="317"/>
        <v>0</v>
      </c>
      <c r="Q59" s="16">
        <f t="shared" si="317"/>
        <v>0</v>
      </c>
      <c r="R59" s="16">
        <f t="shared" si="317"/>
        <v>19830</v>
      </c>
      <c r="S59" s="16">
        <f t="shared" si="317"/>
        <v>16500</v>
      </c>
      <c r="T59" s="16">
        <f t="shared" si="317"/>
        <v>0</v>
      </c>
      <c r="U59" s="16">
        <f t="shared" si="317"/>
        <v>0</v>
      </c>
      <c r="V59" s="16">
        <f t="shared" si="317"/>
        <v>0</v>
      </c>
      <c r="W59" s="16">
        <f t="shared" si="317"/>
        <v>0</v>
      </c>
      <c r="X59" s="16">
        <f t="shared" si="317"/>
        <v>0</v>
      </c>
      <c r="Y59" s="16">
        <f t="shared" si="317"/>
        <v>0</v>
      </c>
      <c r="Z59" s="16">
        <f t="shared" si="317"/>
        <v>0</v>
      </c>
      <c r="AA59" s="16">
        <f t="shared" si="317"/>
        <v>0</v>
      </c>
      <c r="AB59" s="16">
        <f t="shared" si="317"/>
        <v>0</v>
      </c>
      <c r="AC59" s="16">
        <f t="shared" si="317"/>
        <v>0</v>
      </c>
      <c r="AD59" s="16">
        <f t="shared" si="317"/>
        <v>0</v>
      </c>
      <c r="AE59" s="16">
        <f t="shared" si="317"/>
        <v>0</v>
      </c>
      <c r="AF59" s="16">
        <f t="shared" si="317"/>
        <v>0</v>
      </c>
      <c r="AG59" s="16">
        <f t="shared" si="317"/>
        <v>0</v>
      </c>
      <c r="AH59" s="16">
        <f t="shared" si="317"/>
        <v>0</v>
      </c>
      <c r="AI59" s="16">
        <f t="shared" si="317"/>
        <v>0</v>
      </c>
      <c r="AJ59" s="16">
        <f t="shared" si="317"/>
        <v>0</v>
      </c>
      <c r="AK59" s="16">
        <f t="shared" si="317"/>
        <v>0</v>
      </c>
      <c r="AL59" s="16">
        <f t="shared" si="317"/>
        <v>0</v>
      </c>
      <c r="AM59" s="16">
        <f t="shared" si="317"/>
        <v>0</v>
      </c>
      <c r="AN59" s="16">
        <f t="shared" si="317"/>
        <v>0</v>
      </c>
      <c r="AO59" s="16">
        <f t="shared" si="317"/>
        <v>0</v>
      </c>
      <c r="AP59" s="16">
        <f t="shared" si="317"/>
        <v>0</v>
      </c>
      <c r="AQ59" s="16">
        <f t="shared" si="317"/>
        <v>0</v>
      </c>
      <c r="AR59" s="16">
        <f t="shared" si="317"/>
        <v>0</v>
      </c>
      <c r="AS59" s="16">
        <f t="shared" si="317"/>
        <v>0</v>
      </c>
      <c r="AT59" s="16">
        <f t="shared" si="317"/>
        <v>0</v>
      </c>
      <c r="AU59" s="16">
        <f t="shared" si="317"/>
        <v>0</v>
      </c>
      <c r="AV59" s="16">
        <f t="shared" si="317"/>
        <v>0</v>
      </c>
      <c r="AW59" s="16">
        <f t="shared" si="317"/>
        <v>0</v>
      </c>
      <c r="AX59" s="16">
        <f t="shared" si="317"/>
        <v>0</v>
      </c>
      <c r="AY59" s="16">
        <f t="shared" si="317"/>
        <v>0</v>
      </c>
      <c r="AZ59" s="16">
        <f t="shared" si="317"/>
        <v>0</v>
      </c>
      <c r="BA59" s="16">
        <f t="shared" si="317"/>
        <v>0</v>
      </c>
      <c r="BB59" s="16">
        <f t="shared" si="317"/>
        <v>0</v>
      </c>
      <c r="BC59" s="16">
        <f t="shared" si="317"/>
        <v>0</v>
      </c>
      <c r="BD59" s="16">
        <f t="shared" si="317"/>
        <v>0</v>
      </c>
      <c r="BE59" s="16">
        <f t="shared" si="317"/>
        <v>0</v>
      </c>
      <c r="BF59" s="16">
        <f t="shared" si="317"/>
        <v>0</v>
      </c>
      <c r="BG59" s="16">
        <f t="shared" si="317"/>
        <v>0</v>
      </c>
      <c r="BH59" s="16">
        <f t="shared" si="317"/>
        <v>0</v>
      </c>
      <c r="BI59" s="16">
        <f t="shared" si="317"/>
        <v>0</v>
      </c>
      <c r="BJ59" s="16">
        <f t="shared" si="317"/>
        <v>22200</v>
      </c>
      <c r="BK59" s="16">
        <f t="shared" si="317"/>
        <v>15540</v>
      </c>
      <c r="BL59" s="16">
        <f t="shared" si="317"/>
        <v>0</v>
      </c>
      <c r="BM59" s="16">
        <f t="shared" si="317"/>
        <v>0</v>
      </c>
      <c r="BN59" s="16">
        <f t="shared" si="317"/>
        <v>5400</v>
      </c>
      <c r="BO59" s="16">
        <f t="shared" si="317"/>
        <v>5400</v>
      </c>
      <c r="BP59" s="16">
        <f t="shared" si="317"/>
        <v>0</v>
      </c>
      <c r="BQ59" s="16">
        <f t="shared" si="317"/>
        <v>0</v>
      </c>
      <c r="BR59" s="16">
        <f t="shared" si="317"/>
        <v>0</v>
      </c>
      <c r="BS59" s="16">
        <f t="shared" si="317"/>
        <v>0</v>
      </c>
      <c r="BT59" s="16">
        <f t="shared" ref="BT59:CH59" si="318">SUBTOTAL(109,BT60:BT62)</f>
        <v>0</v>
      </c>
      <c r="BU59" s="16">
        <f t="shared" si="318"/>
        <v>0</v>
      </c>
      <c r="BV59" s="16">
        <f t="shared" si="318"/>
        <v>0</v>
      </c>
      <c r="BW59" s="16">
        <f t="shared" si="318"/>
        <v>2700</v>
      </c>
      <c r="BX59" s="16">
        <f t="shared" si="318"/>
        <v>2700</v>
      </c>
      <c r="BY59" s="16">
        <f t="shared" si="318"/>
        <v>0</v>
      </c>
      <c r="BZ59" s="16">
        <f t="shared" si="318"/>
        <v>0</v>
      </c>
      <c r="CA59" s="16">
        <f t="shared" si="318"/>
        <v>2700</v>
      </c>
      <c r="CB59" s="16">
        <f t="shared" si="318"/>
        <v>2700</v>
      </c>
      <c r="CC59" s="16">
        <f t="shared" si="318"/>
        <v>13800</v>
      </c>
      <c r="CD59" s="16">
        <f t="shared" si="318"/>
        <v>13800</v>
      </c>
      <c r="CE59" s="16">
        <f t="shared" si="318"/>
        <v>0</v>
      </c>
      <c r="CF59" s="16">
        <f t="shared" si="318"/>
        <v>0</v>
      </c>
      <c r="CG59" s="16">
        <f t="shared" si="318"/>
        <v>13800</v>
      </c>
      <c r="CH59" s="16">
        <f t="shared" si="318"/>
        <v>13800</v>
      </c>
      <c r="CI59" s="16">
        <f t="shared" ref="CI59:CJ59" si="319">SUBTOTAL(109,CI60:CI61)</f>
        <v>0</v>
      </c>
      <c r="CJ59" s="16">
        <f t="shared" si="319"/>
        <v>0</v>
      </c>
      <c r="CK59" s="115"/>
      <c r="CL59" s="122"/>
    </row>
    <row r="60" spans="1:93" s="18" customFormat="1" ht="78.75" customHeight="1">
      <c r="A60" s="108" t="s">
        <v>21</v>
      </c>
      <c r="B60" s="116" t="s">
        <v>153</v>
      </c>
      <c r="C60" s="107" t="s">
        <v>24</v>
      </c>
      <c r="D60" s="118"/>
      <c r="E60" s="117" t="s">
        <v>155</v>
      </c>
      <c r="F60" s="109" t="s">
        <v>154</v>
      </c>
      <c r="G60" s="110">
        <v>79038</v>
      </c>
      <c r="H60" s="110">
        <v>7770</v>
      </c>
      <c r="I60" s="115"/>
      <c r="J60" s="115"/>
      <c r="K60" s="115"/>
      <c r="L60" s="115"/>
      <c r="M60" s="110">
        <v>11100</v>
      </c>
      <c r="N60" s="110">
        <v>7770</v>
      </c>
      <c r="O60" s="115"/>
      <c r="P60" s="115"/>
      <c r="Q60" s="115"/>
      <c r="R60" s="14">
        <f t="shared" si="284"/>
        <v>11100</v>
      </c>
      <c r="S60" s="14">
        <f t="shared" si="285"/>
        <v>7770</v>
      </c>
      <c r="T60" s="14">
        <f t="shared" si="286"/>
        <v>0</v>
      </c>
      <c r="U60" s="14">
        <f t="shared" si="287"/>
        <v>0</v>
      </c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0"/>
      <c r="AJ60" s="110"/>
      <c r="AK60" s="111"/>
      <c r="AL60" s="110"/>
      <c r="AM60" s="110"/>
      <c r="AN60" s="110"/>
      <c r="AO60" s="115"/>
      <c r="AP60" s="110"/>
      <c r="AQ60" s="110"/>
      <c r="AR60" s="110"/>
      <c r="AS60" s="115"/>
      <c r="AT60" s="110"/>
      <c r="AU60" s="110"/>
      <c r="AV60" s="110"/>
      <c r="AW60" s="115"/>
      <c r="AX60" s="110"/>
      <c r="AY60" s="110"/>
      <c r="AZ60" s="110"/>
      <c r="BA60" s="115"/>
      <c r="BB60" s="115"/>
      <c r="BC60" s="115"/>
      <c r="BD60" s="115"/>
      <c r="BE60" s="115"/>
      <c r="BF60" s="115"/>
      <c r="BG60" s="115"/>
      <c r="BH60" s="115"/>
      <c r="BI60" s="115"/>
      <c r="BJ60" s="14">
        <f t="shared" ref="BJ60:BJ61" si="320">M60-V60-AL60-BB60</f>
        <v>11100</v>
      </c>
      <c r="BK60" s="14">
        <f>N60-W60-AM60-BC60</f>
        <v>7770</v>
      </c>
      <c r="BL60" s="110"/>
      <c r="BM60" s="110"/>
      <c r="BN60" s="110">
        <f>BO60</f>
        <v>2700</v>
      </c>
      <c r="BO60" s="110">
        <v>2700</v>
      </c>
      <c r="BP60" s="110"/>
      <c r="BQ60" s="110"/>
      <c r="BR60" s="161"/>
      <c r="BS60" s="120">
        <f t="shared" ref="BS60:BS75" si="321">M60-BJ60</f>
        <v>0</v>
      </c>
      <c r="BT60" s="120"/>
      <c r="BU60" s="120"/>
      <c r="BV60" s="120"/>
      <c r="BW60" s="14">
        <f t="shared" si="292"/>
        <v>2700</v>
      </c>
      <c r="BX60" s="14">
        <f t="shared" si="314"/>
        <v>2700</v>
      </c>
      <c r="BY60" s="14">
        <f t="shared" si="315"/>
        <v>0</v>
      </c>
      <c r="BZ60" s="14">
        <f t="shared" si="316"/>
        <v>0</v>
      </c>
      <c r="CA60" s="14">
        <f t="shared" si="270"/>
        <v>2700</v>
      </c>
      <c r="CB60" s="14">
        <f t="shared" si="271"/>
        <v>2700</v>
      </c>
      <c r="CC60" s="110">
        <f>CD60</f>
        <v>5070</v>
      </c>
      <c r="CD60" s="110">
        <f t="shared" si="90"/>
        <v>5070</v>
      </c>
      <c r="CE60" s="110">
        <f t="shared" si="91"/>
        <v>0</v>
      </c>
      <c r="CF60" s="110">
        <f t="shared" si="92"/>
        <v>0</v>
      </c>
      <c r="CG60" s="110">
        <f t="shared" si="93"/>
        <v>5070</v>
      </c>
      <c r="CH60" s="110">
        <f t="shared" si="94"/>
        <v>5070</v>
      </c>
      <c r="CI60" s="110">
        <f t="shared" si="95"/>
        <v>0</v>
      </c>
      <c r="CJ60" s="141"/>
      <c r="CK60" s="110"/>
      <c r="CL60" s="122" t="s">
        <v>183</v>
      </c>
    </row>
    <row r="61" spans="1:93" s="18" customFormat="1" ht="84.75" hidden="1" customHeight="1">
      <c r="A61" s="55" t="s">
        <v>25</v>
      </c>
      <c r="B61" s="106" t="s">
        <v>134</v>
      </c>
      <c r="C61" s="107"/>
      <c r="D61" s="59"/>
      <c r="E61" s="107"/>
      <c r="F61" s="1"/>
      <c r="G61" s="14"/>
      <c r="H61" s="14"/>
      <c r="I61" s="16"/>
      <c r="J61" s="16"/>
      <c r="K61" s="16"/>
      <c r="L61" s="16"/>
      <c r="M61" s="14">
        <f>22770-M60</f>
        <v>11670</v>
      </c>
      <c r="N61" s="14">
        <f>16500-N60</f>
        <v>8730</v>
      </c>
      <c r="O61" s="16"/>
      <c r="P61" s="16"/>
      <c r="Q61" s="115"/>
      <c r="R61" s="14">
        <f t="shared" si="284"/>
        <v>11670</v>
      </c>
      <c r="S61" s="14">
        <f t="shared" si="285"/>
        <v>8730</v>
      </c>
      <c r="T61" s="14">
        <f t="shared" si="286"/>
        <v>0</v>
      </c>
      <c r="U61" s="14">
        <f t="shared" si="287"/>
        <v>0</v>
      </c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4">
        <f t="shared" ref="AI61" si="322">AE61</f>
        <v>0</v>
      </c>
      <c r="AJ61" s="14">
        <f t="shared" ref="AJ61" si="323">AF61</f>
        <v>0</v>
      </c>
      <c r="AK61" s="5">
        <f t="shared" ref="AK61" si="324">AG61</f>
        <v>0</v>
      </c>
      <c r="AL61" s="14"/>
      <c r="AM61" s="14"/>
      <c r="AN61" s="14"/>
      <c r="AO61" s="16"/>
      <c r="AP61" s="14"/>
      <c r="AQ61" s="14"/>
      <c r="AR61" s="14"/>
      <c r="AS61" s="16"/>
      <c r="AT61" s="14"/>
      <c r="AU61" s="14"/>
      <c r="AV61" s="14"/>
      <c r="AW61" s="16"/>
      <c r="AX61" s="14"/>
      <c r="AY61" s="14"/>
      <c r="AZ61" s="14"/>
      <c r="BA61" s="16"/>
      <c r="BB61" s="16"/>
      <c r="BC61" s="16"/>
      <c r="BD61" s="16"/>
      <c r="BE61" s="16"/>
      <c r="BF61" s="16"/>
      <c r="BG61" s="16"/>
      <c r="BH61" s="16"/>
      <c r="BI61" s="16"/>
      <c r="BJ61" s="14">
        <f t="shared" si="320"/>
        <v>11670</v>
      </c>
      <c r="BK61" s="14">
        <f>N61-W61-AM61-BC61</f>
        <v>8730</v>
      </c>
      <c r="BL61" s="14">
        <f>O61-X61-AN61-BD61</f>
        <v>0</v>
      </c>
      <c r="BM61" s="14">
        <f>P61-Y61-AO61-BE61</f>
        <v>0</v>
      </c>
      <c r="BN61" s="16"/>
      <c r="BO61" s="16"/>
      <c r="BP61" s="16"/>
      <c r="BQ61" s="16"/>
      <c r="BR61" s="56"/>
      <c r="BS61" s="120">
        <f t="shared" si="321"/>
        <v>0</v>
      </c>
      <c r="BT61" s="120">
        <f t="shared" ref="BT61:BT75" si="325">N61-BK61</f>
        <v>0</v>
      </c>
      <c r="BU61" s="120">
        <f t="shared" ref="BU61:BU75" si="326">O61-BL61</f>
        <v>0</v>
      </c>
      <c r="BV61" s="120">
        <f t="shared" ref="BV61:BV75" si="327">P61-BM61</f>
        <v>0</v>
      </c>
      <c r="BW61" s="14">
        <f t="shared" si="292"/>
        <v>0</v>
      </c>
      <c r="BX61" s="14">
        <f t="shared" si="314"/>
        <v>0</v>
      </c>
      <c r="BY61" s="14">
        <f t="shared" si="315"/>
        <v>0</v>
      </c>
      <c r="BZ61" s="14">
        <f t="shared" si="316"/>
        <v>0</v>
      </c>
      <c r="CA61" s="121">
        <f t="shared" si="270"/>
        <v>0</v>
      </c>
      <c r="CB61" s="121">
        <f t="shared" si="271"/>
        <v>0</v>
      </c>
      <c r="CC61" s="110">
        <f t="shared" si="89"/>
        <v>11670</v>
      </c>
      <c r="CD61" s="110">
        <f t="shared" si="90"/>
        <v>8730</v>
      </c>
      <c r="CE61" s="110">
        <f t="shared" si="91"/>
        <v>0</v>
      </c>
      <c r="CF61" s="110">
        <f t="shared" si="92"/>
        <v>0</v>
      </c>
      <c r="CG61" s="110">
        <f t="shared" si="93"/>
        <v>11670</v>
      </c>
      <c r="CH61" s="110">
        <f t="shared" si="94"/>
        <v>8730</v>
      </c>
      <c r="CI61" s="110">
        <f t="shared" si="95"/>
        <v>0</v>
      </c>
      <c r="CJ61" s="141"/>
      <c r="CK61" s="121"/>
      <c r="CL61" s="122"/>
    </row>
    <row r="62" spans="1:93" s="18" customFormat="1" ht="55.5" customHeight="1">
      <c r="A62" s="108" t="s">
        <v>23</v>
      </c>
      <c r="B62" s="116" t="s">
        <v>217</v>
      </c>
      <c r="C62" s="107"/>
      <c r="D62" s="118"/>
      <c r="E62" s="117"/>
      <c r="F62" s="109"/>
      <c r="G62" s="110"/>
      <c r="H62" s="110"/>
      <c r="I62" s="115"/>
      <c r="J62" s="115"/>
      <c r="K62" s="115"/>
      <c r="L62" s="115"/>
      <c r="M62" s="110">
        <v>11100</v>
      </c>
      <c r="N62" s="110">
        <v>7770</v>
      </c>
      <c r="O62" s="115"/>
      <c r="P62" s="115"/>
      <c r="Q62" s="115"/>
      <c r="R62" s="14">
        <v>8730</v>
      </c>
      <c r="S62" s="14">
        <f>R62</f>
        <v>8730</v>
      </c>
      <c r="T62" s="14">
        <f t="shared" ref="T62" si="328">O62</f>
        <v>0</v>
      </c>
      <c r="U62" s="14">
        <f t="shared" ref="U62" si="329">P62</f>
        <v>0</v>
      </c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0"/>
      <c r="AJ62" s="110"/>
      <c r="AK62" s="111"/>
      <c r="AL62" s="110"/>
      <c r="AM62" s="110"/>
      <c r="AN62" s="110"/>
      <c r="AO62" s="115"/>
      <c r="AP62" s="110"/>
      <c r="AQ62" s="110"/>
      <c r="AR62" s="110"/>
      <c r="AS62" s="115"/>
      <c r="AT62" s="110"/>
      <c r="AU62" s="110"/>
      <c r="AV62" s="110"/>
      <c r="AW62" s="115"/>
      <c r="AX62" s="110"/>
      <c r="AY62" s="110"/>
      <c r="AZ62" s="110"/>
      <c r="BA62" s="115"/>
      <c r="BB62" s="115"/>
      <c r="BC62" s="115"/>
      <c r="BD62" s="115"/>
      <c r="BE62" s="115"/>
      <c r="BF62" s="115"/>
      <c r="BG62" s="115"/>
      <c r="BH62" s="115"/>
      <c r="BI62" s="115"/>
      <c r="BJ62" s="14">
        <f t="shared" ref="BJ62" si="330">M62-V62-AL62-BB62</f>
        <v>11100</v>
      </c>
      <c r="BK62" s="14">
        <f>N62-W62-AM62-BC62</f>
        <v>7770</v>
      </c>
      <c r="BL62" s="110"/>
      <c r="BM62" s="110"/>
      <c r="BN62" s="110">
        <f>BO62</f>
        <v>2700</v>
      </c>
      <c r="BO62" s="110">
        <v>2700</v>
      </c>
      <c r="BP62" s="110"/>
      <c r="BQ62" s="110"/>
      <c r="BR62" s="161"/>
      <c r="BS62" s="120">
        <f t="shared" ref="BS62" si="331">M62-BJ62</f>
        <v>0</v>
      </c>
      <c r="BT62" s="120"/>
      <c r="BU62" s="120"/>
      <c r="BV62" s="120"/>
      <c r="BW62" s="14"/>
      <c r="BX62" s="14"/>
      <c r="BY62" s="14">
        <f t="shared" ref="BY62" si="332">BP62+BU62</f>
        <v>0</v>
      </c>
      <c r="BZ62" s="14">
        <f t="shared" ref="BZ62" si="333">BQ62+BV62</f>
        <v>0</v>
      </c>
      <c r="CA62" s="14">
        <f t="shared" ref="CA62" si="334">I62+BW62</f>
        <v>0</v>
      </c>
      <c r="CB62" s="14">
        <f t="shared" ref="CB62" si="335">J62+BX62</f>
        <v>0</v>
      </c>
      <c r="CC62" s="110">
        <f>CD62</f>
        <v>8730</v>
      </c>
      <c r="CD62" s="110">
        <f t="shared" ref="CD62" si="336">S62-BX62</f>
        <v>8730</v>
      </c>
      <c r="CE62" s="110">
        <f t="shared" ref="CE62" si="337">T62-BY62</f>
        <v>0</v>
      </c>
      <c r="CF62" s="110">
        <f t="shared" ref="CF62" si="338">U62-BZ62</f>
        <v>0</v>
      </c>
      <c r="CG62" s="110">
        <f t="shared" ref="CG62" si="339">CC62</f>
        <v>8730</v>
      </c>
      <c r="CH62" s="110">
        <f t="shared" ref="CH62" si="340">CD62</f>
        <v>8730</v>
      </c>
      <c r="CI62" s="110">
        <f t="shared" ref="CI62" si="341">CE62</f>
        <v>0</v>
      </c>
      <c r="CJ62" s="141"/>
      <c r="CK62" s="110"/>
      <c r="CL62" s="122" t="s">
        <v>183</v>
      </c>
    </row>
    <row r="63" spans="1:93" s="48" customFormat="1" ht="59.25" customHeight="1">
      <c r="A63" s="73" t="s">
        <v>85</v>
      </c>
      <c r="B63" s="74" t="s">
        <v>86</v>
      </c>
      <c r="C63" s="75"/>
      <c r="D63" s="73"/>
      <c r="E63" s="75"/>
      <c r="F63" s="47"/>
      <c r="G63" s="5">
        <f>SUBTOTAL(109,G64:G66)</f>
        <v>343840</v>
      </c>
      <c r="H63" s="5">
        <f t="shared" ref="H63:BS63" si="342">SUBTOTAL(109,H64:H66)</f>
        <v>292264</v>
      </c>
      <c r="I63" s="5">
        <f t="shared" si="342"/>
        <v>20000</v>
      </c>
      <c r="J63" s="5">
        <f t="shared" si="342"/>
        <v>20000</v>
      </c>
      <c r="K63" s="5">
        <f t="shared" si="342"/>
        <v>5000</v>
      </c>
      <c r="L63" s="5">
        <f t="shared" si="342"/>
        <v>5000</v>
      </c>
      <c r="M63" s="5">
        <f t="shared" si="342"/>
        <v>106716</v>
      </c>
      <c r="N63" s="5">
        <f t="shared" si="342"/>
        <v>99197</v>
      </c>
      <c r="O63" s="5">
        <f t="shared" si="342"/>
        <v>0</v>
      </c>
      <c r="P63" s="5">
        <f t="shared" si="342"/>
        <v>0</v>
      </c>
      <c r="Q63" s="5">
        <f t="shared" si="342"/>
        <v>0</v>
      </c>
      <c r="R63" s="5">
        <f t="shared" si="342"/>
        <v>106716</v>
      </c>
      <c r="S63" s="5">
        <f t="shared" si="342"/>
        <v>99197</v>
      </c>
      <c r="T63" s="5">
        <f t="shared" si="342"/>
        <v>0</v>
      </c>
      <c r="U63" s="5">
        <f t="shared" si="342"/>
        <v>0</v>
      </c>
      <c r="V63" s="5">
        <f t="shared" si="342"/>
        <v>17673</v>
      </c>
      <c r="W63" s="5">
        <f t="shared" si="342"/>
        <v>15000</v>
      </c>
      <c r="X63" s="5">
        <f t="shared" si="342"/>
        <v>0</v>
      </c>
      <c r="Y63" s="5">
        <f t="shared" si="342"/>
        <v>0</v>
      </c>
      <c r="Z63" s="5">
        <f t="shared" si="342"/>
        <v>20673</v>
      </c>
      <c r="AA63" s="5">
        <f t="shared" si="342"/>
        <v>15000</v>
      </c>
      <c r="AB63" s="5">
        <f t="shared" si="342"/>
        <v>0</v>
      </c>
      <c r="AC63" s="5">
        <f t="shared" si="342"/>
        <v>0</v>
      </c>
      <c r="AD63" s="5">
        <f t="shared" si="342"/>
        <v>20673</v>
      </c>
      <c r="AE63" s="5">
        <f t="shared" si="342"/>
        <v>0</v>
      </c>
      <c r="AF63" s="5">
        <f t="shared" si="342"/>
        <v>0</v>
      </c>
      <c r="AG63" s="5">
        <f t="shared" si="342"/>
        <v>0</v>
      </c>
      <c r="AH63" s="5">
        <f t="shared" si="342"/>
        <v>20673</v>
      </c>
      <c r="AI63" s="5">
        <f t="shared" si="342"/>
        <v>0</v>
      </c>
      <c r="AJ63" s="5">
        <f t="shared" si="342"/>
        <v>0</v>
      </c>
      <c r="AK63" s="5">
        <f t="shared" si="342"/>
        <v>0</v>
      </c>
      <c r="AL63" s="5">
        <f t="shared" si="342"/>
        <v>12000</v>
      </c>
      <c r="AM63" s="5">
        <f t="shared" si="342"/>
        <v>10000</v>
      </c>
      <c r="AN63" s="5">
        <f t="shared" si="342"/>
        <v>0</v>
      </c>
      <c r="AO63" s="5">
        <f t="shared" si="342"/>
        <v>0</v>
      </c>
      <c r="AP63" s="5">
        <f t="shared" si="342"/>
        <v>12000</v>
      </c>
      <c r="AQ63" s="5">
        <f t="shared" si="342"/>
        <v>10000</v>
      </c>
      <c r="AR63" s="5">
        <f t="shared" si="342"/>
        <v>0</v>
      </c>
      <c r="AS63" s="5">
        <f t="shared" si="342"/>
        <v>0</v>
      </c>
      <c r="AT63" s="5">
        <f t="shared" si="342"/>
        <v>2000</v>
      </c>
      <c r="AU63" s="5">
        <f t="shared" si="342"/>
        <v>0</v>
      </c>
      <c r="AV63" s="5">
        <f t="shared" si="342"/>
        <v>0</v>
      </c>
      <c r="AW63" s="5">
        <f t="shared" si="342"/>
        <v>0</v>
      </c>
      <c r="AX63" s="5">
        <f t="shared" si="342"/>
        <v>0</v>
      </c>
      <c r="AY63" s="5">
        <f t="shared" si="342"/>
        <v>0</v>
      </c>
      <c r="AZ63" s="5">
        <f t="shared" si="342"/>
        <v>0</v>
      </c>
      <c r="BA63" s="5">
        <f t="shared" si="342"/>
        <v>0</v>
      </c>
      <c r="BB63" s="5">
        <f t="shared" si="342"/>
        <v>9423</v>
      </c>
      <c r="BC63" s="5">
        <f t="shared" si="342"/>
        <v>8000</v>
      </c>
      <c r="BD63" s="5">
        <f t="shared" si="342"/>
        <v>0</v>
      </c>
      <c r="BE63" s="5">
        <f t="shared" si="342"/>
        <v>0</v>
      </c>
      <c r="BF63" s="5">
        <f t="shared" si="342"/>
        <v>9423</v>
      </c>
      <c r="BG63" s="5">
        <f t="shared" si="342"/>
        <v>8000</v>
      </c>
      <c r="BH63" s="5">
        <f t="shared" si="342"/>
        <v>0</v>
      </c>
      <c r="BI63" s="5">
        <f t="shared" si="342"/>
        <v>0</v>
      </c>
      <c r="BJ63" s="5">
        <f t="shared" si="342"/>
        <v>67620</v>
      </c>
      <c r="BK63" s="5">
        <f t="shared" si="342"/>
        <v>66197</v>
      </c>
      <c r="BL63" s="5">
        <f t="shared" si="342"/>
        <v>0</v>
      </c>
      <c r="BM63" s="5">
        <f t="shared" si="342"/>
        <v>0</v>
      </c>
      <c r="BN63" s="5">
        <f t="shared" si="342"/>
        <v>28423</v>
      </c>
      <c r="BO63" s="5">
        <f t="shared" si="342"/>
        <v>27000</v>
      </c>
      <c r="BP63" s="5">
        <f t="shared" si="342"/>
        <v>0</v>
      </c>
      <c r="BQ63" s="5">
        <f t="shared" si="342"/>
        <v>0</v>
      </c>
      <c r="BR63" s="5">
        <f t="shared" si="342"/>
        <v>0</v>
      </c>
      <c r="BS63" s="5">
        <f t="shared" si="342"/>
        <v>39096</v>
      </c>
      <c r="BT63" s="5">
        <f t="shared" ref="BT63:CJ63" si="343">SUBTOTAL(109,BT64:BT66)</f>
        <v>33000</v>
      </c>
      <c r="BU63" s="5">
        <f t="shared" si="343"/>
        <v>0</v>
      </c>
      <c r="BV63" s="5">
        <f t="shared" si="343"/>
        <v>0</v>
      </c>
      <c r="BW63" s="5">
        <f t="shared" si="343"/>
        <v>67519</v>
      </c>
      <c r="BX63" s="5">
        <f t="shared" si="343"/>
        <v>60000</v>
      </c>
      <c r="BY63" s="5">
        <f t="shared" si="343"/>
        <v>0</v>
      </c>
      <c r="BZ63" s="5">
        <f t="shared" si="343"/>
        <v>0</v>
      </c>
      <c r="CA63" s="5">
        <f t="shared" si="343"/>
        <v>87519</v>
      </c>
      <c r="CB63" s="5">
        <f t="shared" si="343"/>
        <v>80000</v>
      </c>
      <c r="CC63" s="5">
        <f t="shared" si="343"/>
        <v>39197</v>
      </c>
      <c r="CD63" s="5">
        <f t="shared" si="343"/>
        <v>39197</v>
      </c>
      <c r="CE63" s="5">
        <f t="shared" si="343"/>
        <v>0</v>
      </c>
      <c r="CF63" s="5">
        <f t="shared" si="343"/>
        <v>0</v>
      </c>
      <c r="CG63" s="5">
        <f t="shared" si="343"/>
        <v>39197</v>
      </c>
      <c r="CH63" s="5">
        <f t="shared" si="343"/>
        <v>39197</v>
      </c>
      <c r="CI63" s="5">
        <f t="shared" si="343"/>
        <v>0</v>
      </c>
      <c r="CJ63" s="5">
        <f t="shared" si="343"/>
        <v>0</v>
      </c>
      <c r="CK63" s="111"/>
      <c r="CL63" s="122"/>
      <c r="CM63" s="8">
        <f>CD63-Q63</f>
        <v>39197</v>
      </c>
    </row>
    <row r="64" spans="1:93" ht="39">
      <c r="A64" s="127" t="s">
        <v>28</v>
      </c>
      <c r="B64" s="135" t="s">
        <v>192</v>
      </c>
      <c r="C64" s="131"/>
      <c r="D64" s="161"/>
      <c r="E64" s="161"/>
      <c r="F64" s="132"/>
      <c r="G64" s="5">
        <f>SUBTOTAL(109,G65:G66)</f>
        <v>343840</v>
      </c>
      <c r="H64" s="5">
        <f t="shared" ref="H64:BS64" si="344">SUBTOTAL(109,H65:H66)</f>
        <v>292264</v>
      </c>
      <c r="I64" s="5">
        <f t="shared" si="344"/>
        <v>20000</v>
      </c>
      <c r="J64" s="5">
        <f t="shared" si="344"/>
        <v>20000</v>
      </c>
      <c r="K64" s="5">
        <f t="shared" si="344"/>
        <v>5000</v>
      </c>
      <c r="L64" s="5">
        <f t="shared" si="344"/>
        <v>5000</v>
      </c>
      <c r="M64" s="5">
        <f t="shared" si="344"/>
        <v>106716</v>
      </c>
      <c r="N64" s="5">
        <f t="shared" si="344"/>
        <v>99197</v>
      </c>
      <c r="O64" s="5">
        <f t="shared" si="344"/>
        <v>0</v>
      </c>
      <c r="P64" s="5">
        <f t="shared" si="344"/>
        <v>0</v>
      </c>
      <c r="Q64" s="5">
        <f t="shared" si="344"/>
        <v>0</v>
      </c>
      <c r="R64" s="5">
        <f t="shared" si="344"/>
        <v>106716</v>
      </c>
      <c r="S64" s="5">
        <f t="shared" si="344"/>
        <v>99197</v>
      </c>
      <c r="T64" s="5">
        <f t="shared" si="344"/>
        <v>0</v>
      </c>
      <c r="U64" s="5">
        <f t="shared" si="344"/>
        <v>0</v>
      </c>
      <c r="V64" s="5">
        <f t="shared" si="344"/>
        <v>17673</v>
      </c>
      <c r="W64" s="5">
        <f t="shared" si="344"/>
        <v>15000</v>
      </c>
      <c r="X64" s="5">
        <f t="shared" si="344"/>
        <v>0</v>
      </c>
      <c r="Y64" s="5">
        <f t="shared" si="344"/>
        <v>0</v>
      </c>
      <c r="Z64" s="5">
        <f t="shared" si="344"/>
        <v>20673</v>
      </c>
      <c r="AA64" s="5">
        <f t="shared" si="344"/>
        <v>15000</v>
      </c>
      <c r="AB64" s="5">
        <f t="shared" si="344"/>
        <v>0</v>
      </c>
      <c r="AC64" s="5">
        <f t="shared" si="344"/>
        <v>0</v>
      </c>
      <c r="AD64" s="5">
        <f t="shared" si="344"/>
        <v>20673</v>
      </c>
      <c r="AE64" s="5">
        <f t="shared" si="344"/>
        <v>0</v>
      </c>
      <c r="AF64" s="5">
        <f t="shared" si="344"/>
        <v>0</v>
      </c>
      <c r="AG64" s="5">
        <f t="shared" si="344"/>
        <v>0</v>
      </c>
      <c r="AH64" s="5">
        <f t="shared" si="344"/>
        <v>20673</v>
      </c>
      <c r="AI64" s="5">
        <f t="shared" si="344"/>
        <v>0</v>
      </c>
      <c r="AJ64" s="5">
        <f t="shared" si="344"/>
        <v>0</v>
      </c>
      <c r="AK64" s="5">
        <f t="shared" si="344"/>
        <v>0</v>
      </c>
      <c r="AL64" s="5">
        <f t="shared" si="344"/>
        <v>12000</v>
      </c>
      <c r="AM64" s="5">
        <f t="shared" si="344"/>
        <v>10000</v>
      </c>
      <c r="AN64" s="5">
        <f t="shared" si="344"/>
        <v>0</v>
      </c>
      <c r="AO64" s="5">
        <f t="shared" si="344"/>
        <v>0</v>
      </c>
      <c r="AP64" s="5">
        <f t="shared" si="344"/>
        <v>12000</v>
      </c>
      <c r="AQ64" s="5">
        <f t="shared" si="344"/>
        <v>10000</v>
      </c>
      <c r="AR64" s="5">
        <f t="shared" si="344"/>
        <v>0</v>
      </c>
      <c r="AS64" s="5">
        <f t="shared" si="344"/>
        <v>0</v>
      </c>
      <c r="AT64" s="5">
        <f t="shared" si="344"/>
        <v>2000</v>
      </c>
      <c r="AU64" s="5">
        <f t="shared" si="344"/>
        <v>0</v>
      </c>
      <c r="AV64" s="5">
        <f t="shared" si="344"/>
        <v>0</v>
      </c>
      <c r="AW64" s="5">
        <f t="shared" si="344"/>
        <v>0</v>
      </c>
      <c r="AX64" s="5">
        <f t="shared" si="344"/>
        <v>0</v>
      </c>
      <c r="AY64" s="5">
        <f t="shared" si="344"/>
        <v>0</v>
      </c>
      <c r="AZ64" s="5">
        <f t="shared" si="344"/>
        <v>0</v>
      </c>
      <c r="BA64" s="5">
        <f t="shared" si="344"/>
        <v>0</v>
      </c>
      <c r="BB64" s="5">
        <f t="shared" si="344"/>
        <v>9423</v>
      </c>
      <c r="BC64" s="5">
        <f t="shared" si="344"/>
        <v>8000</v>
      </c>
      <c r="BD64" s="5">
        <f t="shared" si="344"/>
        <v>0</v>
      </c>
      <c r="BE64" s="5">
        <f t="shared" si="344"/>
        <v>0</v>
      </c>
      <c r="BF64" s="5">
        <f t="shared" si="344"/>
        <v>9423</v>
      </c>
      <c r="BG64" s="5">
        <f t="shared" si="344"/>
        <v>8000</v>
      </c>
      <c r="BH64" s="5">
        <f t="shared" si="344"/>
        <v>0</v>
      </c>
      <c r="BI64" s="5">
        <f t="shared" si="344"/>
        <v>0</v>
      </c>
      <c r="BJ64" s="5">
        <f t="shared" si="344"/>
        <v>67620</v>
      </c>
      <c r="BK64" s="5">
        <f t="shared" si="344"/>
        <v>66197</v>
      </c>
      <c r="BL64" s="5">
        <f t="shared" si="344"/>
        <v>0</v>
      </c>
      <c r="BM64" s="5">
        <f t="shared" si="344"/>
        <v>0</v>
      </c>
      <c r="BN64" s="5">
        <f t="shared" si="344"/>
        <v>28423</v>
      </c>
      <c r="BO64" s="5">
        <f t="shared" si="344"/>
        <v>27000</v>
      </c>
      <c r="BP64" s="5">
        <f t="shared" si="344"/>
        <v>0</v>
      </c>
      <c r="BQ64" s="5">
        <f t="shared" si="344"/>
        <v>0</v>
      </c>
      <c r="BR64" s="5">
        <f t="shared" si="344"/>
        <v>0</v>
      </c>
      <c r="BS64" s="5">
        <f t="shared" si="344"/>
        <v>39096</v>
      </c>
      <c r="BT64" s="5">
        <f t="shared" ref="BT64:CJ64" si="345">SUBTOTAL(109,BT65:BT66)</f>
        <v>33000</v>
      </c>
      <c r="BU64" s="5">
        <f t="shared" si="345"/>
        <v>0</v>
      </c>
      <c r="BV64" s="5">
        <f t="shared" si="345"/>
        <v>0</v>
      </c>
      <c r="BW64" s="5">
        <f t="shared" si="345"/>
        <v>67519</v>
      </c>
      <c r="BX64" s="5">
        <f t="shared" si="345"/>
        <v>60000</v>
      </c>
      <c r="BY64" s="5">
        <f t="shared" si="345"/>
        <v>0</v>
      </c>
      <c r="BZ64" s="5">
        <f t="shared" si="345"/>
        <v>0</v>
      </c>
      <c r="CA64" s="5">
        <f t="shared" si="345"/>
        <v>87519</v>
      </c>
      <c r="CB64" s="5">
        <f t="shared" si="345"/>
        <v>80000</v>
      </c>
      <c r="CC64" s="5">
        <f t="shared" si="345"/>
        <v>39197</v>
      </c>
      <c r="CD64" s="5">
        <f t="shared" si="345"/>
        <v>39197</v>
      </c>
      <c r="CE64" s="5">
        <f t="shared" si="345"/>
        <v>0</v>
      </c>
      <c r="CF64" s="5">
        <f t="shared" si="345"/>
        <v>0</v>
      </c>
      <c r="CG64" s="5">
        <f t="shared" si="345"/>
        <v>39197</v>
      </c>
      <c r="CH64" s="5">
        <f t="shared" si="345"/>
        <v>39197</v>
      </c>
      <c r="CI64" s="5">
        <f t="shared" si="345"/>
        <v>0</v>
      </c>
      <c r="CJ64" s="5">
        <f t="shared" si="345"/>
        <v>0</v>
      </c>
      <c r="CK64" s="110"/>
      <c r="CL64" s="134"/>
    </row>
    <row r="65" spans="1:91" ht="20.25">
      <c r="A65" s="129" t="s">
        <v>29</v>
      </c>
      <c r="B65" s="130" t="s">
        <v>190</v>
      </c>
      <c r="C65" s="131"/>
      <c r="D65" s="161"/>
      <c r="E65" s="161"/>
      <c r="F65" s="132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4">
        <f t="shared" ref="R65" si="346">M65+Q65</f>
        <v>0</v>
      </c>
      <c r="S65" s="14">
        <f t="shared" ref="S65" si="347">N65+Q65</f>
        <v>0</v>
      </c>
      <c r="T65" s="14">
        <f t="shared" ref="T65" si="348">O65</f>
        <v>0</v>
      </c>
      <c r="U65" s="14">
        <f t="shared" ref="U65" si="349">P65</f>
        <v>0</v>
      </c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33"/>
      <c r="BS65" s="120"/>
      <c r="BT65" s="120"/>
      <c r="BU65" s="120"/>
      <c r="BV65" s="120"/>
      <c r="BW65" s="14"/>
      <c r="BX65" s="14"/>
      <c r="BY65" s="14"/>
      <c r="BZ65" s="14"/>
      <c r="CA65" s="110"/>
      <c r="CB65" s="110"/>
      <c r="CC65" s="110">
        <f t="shared" ref="CC65" si="350">R65-BW65</f>
        <v>0</v>
      </c>
      <c r="CD65" s="110">
        <f t="shared" ref="CD65" si="351">S65-BX65</f>
        <v>0</v>
      </c>
      <c r="CE65" s="110">
        <f t="shared" ref="CE65" si="352">T65-BY65</f>
        <v>0</v>
      </c>
      <c r="CF65" s="110">
        <f t="shared" ref="CF65" si="353">U65-BZ65</f>
        <v>0</v>
      </c>
      <c r="CG65" s="110">
        <f t="shared" ref="CG65" si="354">CC65</f>
        <v>0</v>
      </c>
      <c r="CH65" s="110">
        <f t="shared" ref="CH65" si="355">CD65</f>
        <v>0</v>
      </c>
      <c r="CI65" s="110">
        <f t="shared" ref="CI65" si="356">CE65</f>
        <v>0</v>
      </c>
      <c r="CJ65" s="141"/>
      <c r="CK65" s="110"/>
      <c r="CL65" s="134"/>
    </row>
    <row r="66" spans="1:91" ht="121.5" customHeight="1">
      <c r="A66" s="55" t="s">
        <v>21</v>
      </c>
      <c r="B66" s="20" t="s">
        <v>206</v>
      </c>
      <c r="C66" s="56" t="s">
        <v>73</v>
      </c>
      <c r="D66" s="56"/>
      <c r="E66" s="56" t="s">
        <v>87</v>
      </c>
      <c r="F66" s="94" t="s">
        <v>130</v>
      </c>
      <c r="G66" s="14">
        <v>343840</v>
      </c>
      <c r="H66" s="14">
        <v>292264</v>
      </c>
      <c r="I66" s="12">
        <v>20000</v>
      </c>
      <c r="J66" s="12">
        <v>20000</v>
      </c>
      <c r="K66" s="12">
        <v>5000</v>
      </c>
      <c r="L66" s="12">
        <f>K66</f>
        <v>5000</v>
      </c>
      <c r="M66" s="104">
        <f>N66+7519</f>
        <v>106716</v>
      </c>
      <c r="N66" s="14">
        <f>92767+6430</f>
        <v>99197</v>
      </c>
      <c r="O66" s="14"/>
      <c r="P66" s="14"/>
      <c r="Q66" s="110"/>
      <c r="R66" s="14">
        <f t="shared" si="284"/>
        <v>106716</v>
      </c>
      <c r="S66" s="14">
        <f t="shared" si="285"/>
        <v>99197</v>
      </c>
      <c r="T66" s="14">
        <f t="shared" si="286"/>
        <v>0</v>
      </c>
      <c r="U66" s="14">
        <f t="shared" si="287"/>
        <v>0</v>
      </c>
      <c r="V66" s="14">
        <f>W66+2673</f>
        <v>17673</v>
      </c>
      <c r="W66" s="14">
        <v>15000</v>
      </c>
      <c r="X66" s="14"/>
      <c r="Y66" s="14"/>
      <c r="Z66" s="14">
        <v>20673</v>
      </c>
      <c r="AA66" s="14">
        <v>15000</v>
      </c>
      <c r="AB66" s="14"/>
      <c r="AC66" s="14"/>
      <c r="AD66" s="14">
        <v>20673</v>
      </c>
      <c r="AE66" s="14"/>
      <c r="AF66" s="14"/>
      <c r="AG66" s="14"/>
      <c r="AH66" s="14">
        <v>20673</v>
      </c>
      <c r="AI66" s="14">
        <f t="shared" ref="AI66" si="357">AE66</f>
        <v>0</v>
      </c>
      <c r="AJ66" s="14">
        <f t="shared" ref="AJ66" si="358">AF66</f>
        <v>0</v>
      </c>
      <c r="AK66" s="5">
        <f t="shared" ref="AK66" si="359">AG66</f>
        <v>0</v>
      </c>
      <c r="AL66" s="14">
        <f>AM66+2000</f>
        <v>12000</v>
      </c>
      <c r="AM66" s="14">
        <v>10000</v>
      </c>
      <c r="AN66" s="14"/>
      <c r="AO66" s="14"/>
      <c r="AP66" s="14">
        <f>AQ66+2000</f>
        <v>12000</v>
      </c>
      <c r="AQ66" s="14">
        <v>10000</v>
      </c>
      <c r="AR66" s="14"/>
      <c r="AS66" s="14"/>
      <c r="AT66" s="14">
        <f>AU66+2000</f>
        <v>2000</v>
      </c>
      <c r="AU66" s="14"/>
      <c r="AV66" s="14"/>
      <c r="AW66" s="14"/>
      <c r="AX66" s="14"/>
      <c r="AY66" s="14"/>
      <c r="AZ66" s="14"/>
      <c r="BA66" s="14"/>
      <c r="BB66" s="14">
        <v>9423</v>
      </c>
      <c r="BC66" s="14">
        <v>8000</v>
      </c>
      <c r="BD66" s="14"/>
      <c r="BE66" s="14"/>
      <c r="BF66" s="14">
        <v>9423</v>
      </c>
      <c r="BG66" s="14">
        <v>8000</v>
      </c>
      <c r="BH66" s="14"/>
      <c r="BI66" s="14"/>
      <c r="BJ66" s="14">
        <f t="shared" ref="BJ66" si="360">M66-V66-AL66-BB66</f>
        <v>67620</v>
      </c>
      <c r="BK66" s="14">
        <f>N66-W66-AM66-BC66</f>
        <v>66197</v>
      </c>
      <c r="BL66" s="14"/>
      <c r="BM66" s="14">
        <f>P66-Y66-AO66-BE66</f>
        <v>0</v>
      </c>
      <c r="BN66" s="14">
        <f>BO66+1423</f>
        <v>28423</v>
      </c>
      <c r="BO66" s="14">
        <v>27000</v>
      </c>
      <c r="BP66" s="14"/>
      <c r="BQ66" s="14"/>
      <c r="BR66" s="70"/>
      <c r="BS66" s="120">
        <f t="shared" si="321"/>
        <v>39096</v>
      </c>
      <c r="BT66" s="120">
        <f t="shared" si="325"/>
        <v>33000</v>
      </c>
      <c r="BU66" s="120">
        <f t="shared" si="326"/>
        <v>0</v>
      </c>
      <c r="BV66" s="120">
        <f t="shared" si="327"/>
        <v>0</v>
      </c>
      <c r="BW66" s="14">
        <f t="shared" si="292"/>
        <v>67519</v>
      </c>
      <c r="BX66" s="14">
        <f t="shared" si="314"/>
        <v>60000</v>
      </c>
      <c r="BY66" s="14">
        <f t="shared" si="315"/>
        <v>0</v>
      </c>
      <c r="BZ66" s="14">
        <f t="shared" si="316"/>
        <v>0</v>
      </c>
      <c r="CA66" s="14">
        <f t="shared" si="270"/>
        <v>87519</v>
      </c>
      <c r="CB66" s="14">
        <f t="shared" si="271"/>
        <v>80000</v>
      </c>
      <c r="CC66" s="110">
        <f t="shared" si="89"/>
        <v>39197</v>
      </c>
      <c r="CD66" s="110">
        <f t="shared" si="90"/>
        <v>39197</v>
      </c>
      <c r="CE66" s="110">
        <f t="shared" si="91"/>
        <v>0</v>
      </c>
      <c r="CF66" s="110">
        <f t="shared" si="92"/>
        <v>0</v>
      </c>
      <c r="CG66" s="110">
        <f t="shared" si="93"/>
        <v>39197</v>
      </c>
      <c r="CH66" s="110">
        <f t="shared" si="94"/>
        <v>39197</v>
      </c>
      <c r="CI66" s="110">
        <f t="shared" si="95"/>
        <v>0</v>
      </c>
      <c r="CJ66" s="141"/>
      <c r="CK66" s="110"/>
      <c r="CL66" s="122" t="s">
        <v>184</v>
      </c>
    </row>
    <row r="67" spans="1:91" s="10" customFormat="1" ht="111" customHeight="1">
      <c r="A67" s="66" t="s">
        <v>88</v>
      </c>
      <c r="B67" s="6" t="s">
        <v>89</v>
      </c>
      <c r="C67" s="54"/>
      <c r="D67" s="54"/>
      <c r="E67" s="54"/>
      <c r="F67" s="9"/>
      <c r="G67" s="5">
        <f>SUBTOTAL(109,G68:G75)-G75</f>
        <v>370462</v>
      </c>
      <c r="H67" s="5">
        <f t="shared" ref="H67:BS67" si="361">SUBTOTAL(109,H68:H75)-H75</f>
        <v>302547</v>
      </c>
      <c r="I67" s="5">
        <f t="shared" si="361"/>
        <v>23050</v>
      </c>
      <c r="J67" s="5">
        <f t="shared" si="361"/>
        <v>23000</v>
      </c>
      <c r="K67" s="5">
        <f t="shared" si="361"/>
        <v>23050</v>
      </c>
      <c r="L67" s="5">
        <f t="shared" si="361"/>
        <v>23000</v>
      </c>
      <c r="M67" s="5">
        <f t="shared" si="361"/>
        <v>209333</v>
      </c>
      <c r="N67" s="5">
        <f t="shared" si="361"/>
        <v>209333</v>
      </c>
      <c r="O67" s="5">
        <f t="shared" si="361"/>
        <v>0</v>
      </c>
      <c r="P67" s="5">
        <f t="shared" si="361"/>
        <v>0</v>
      </c>
      <c r="Q67" s="5">
        <f t="shared" si="361"/>
        <v>6326</v>
      </c>
      <c r="R67" s="5">
        <f t="shared" si="361"/>
        <v>215659</v>
      </c>
      <c r="S67" s="5">
        <f t="shared" si="361"/>
        <v>215659</v>
      </c>
      <c r="T67" s="5">
        <f t="shared" si="361"/>
        <v>0</v>
      </c>
      <c r="U67" s="5">
        <f t="shared" si="361"/>
        <v>0</v>
      </c>
      <c r="V67" s="5">
        <f t="shared" si="361"/>
        <v>20000</v>
      </c>
      <c r="W67" s="5">
        <f t="shared" si="361"/>
        <v>20000</v>
      </c>
      <c r="X67" s="5">
        <f t="shared" si="361"/>
        <v>0</v>
      </c>
      <c r="Y67" s="5">
        <f t="shared" si="361"/>
        <v>0</v>
      </c>
      <c r="Z67" s="5">
        <f t="shared" si="361"/>
        <v>20000</v>
      </c>
      <c r="AA67" s="5">
        <f t="shared" si="361"/>
        <v>20000</v>
      </c>
      <c r="AB67" s="5">
        <f t="shared" si="361"/>
        <v>0</v>
      </c>
      <c r="AC67" s="5">
        <f t="shared" si="361"/>
        <v>0</v>
      </c>
      <c r="AD67" s="5">
        <f t="shared" si="361"/>
        <v>20000</v>
      </c>
      <c r="AE67" s="5">
        <f t="shared" si="361"/>
        <v>0</v>
      </c>
      <c r="AF67" s="5">
        <f t="shared" si="361"/>
        <v>0</v>
      </c>
      <c r="AG67" s="5">
        <f t="shared" si="361"/>
        <v>0</v>
      </c>
      <c r="AH67" s="5">
        <f t="shared" si="361"/>
        <v>20000</v>
      </c>
      <c r="AI67" s="5">
        <f t="shared" si="361"/>
        <v>0</v>
      </c>
      <c r="AJ67" s="5">
        <f t="shared" si="361"/>
        <v>0</v>
      </c>
      <c r="AK67" s="5">
        <f t="shared" si="361"/>
        <v>0</v>
      </c>
      <c r="AL67" s="5">
        <f t="shared" si="361"/>
        <v>13889</v>
      </c>
      <c r="AM67" s="5">
        <f t="shared" si="361"/>
        <v>13889</v>
      </c>
      <c r="AN67" s="5">
        <f t="shared" si="361"/>
        <v>0</v>
      </c>
      <c r="AO67" s="5">
        <f t="shared" si="361"/>
        <v>0</v>
      </c>
      <c r="AP67" s="5">
        <f t="shared" si="361"/>
        <v>13889</v>
      </c>
      <c r="AQ67" s="5">
        <f t="shared" si="361"/>
        <v>13889</v>
      </c>
      <c r="AR67" s="5">
        <f t="shared" si="361"/>
        <v>0</v>
      </c>
      <c r="AS67" s="5">
        <f t="shared" si="361"/>
        <v>0</v>
      </c>
      <c r="AT67" s="5">
        <f t="shared" si="361"/>
        <v>0</v>
      </c>
      <c r="AU67" s="5">
        <f t="shared" si="361"/>
        <v>0</v>
      </c>
      <c r="AV67" s="5">
        <f t="shared" si="361"/>
        <v>0</v>
      </c>
      <c r="AW67" s="5">
        <f t="shared" si="361"/>
        <v>0</v>
      </c>
      <c r="AX67" s="5">
        <f t="shared" si="361"/>
        <v>0</v>
      </c>
      <c r="AY67" s="5">
        <f t="shared" si="361"/>
        <v>0</v>
      </c>
      <c r="AZ67" s="5">
        <f t="shared" si="361"/>
        <v>0</v>
      </c>
      <c r="BA67" s="5">
        <f t="shared" si="361"/>
        <v>0</v>
      </c>
      <c r="BB67" s="5">
        <f t="shared" si="361"/>
        <v>0</v>
      </c>
      <c r="BC67" s="5">
        <f t="shared" si="361"/>
        <v>0</v>
      </c>
      <c r="BD67" s="5">
        <f t="shared" si="361"/>
        <v>0</v>
      </c>
      <c r="BE67" s="5">
        <f t="shared" si="361"/>
        <v>0</v>
      </c>
      <c r="BF67" s="5">
        <f t="shared" si="361"/>
        <v>0</v>
      </c>
      <c r="BG67" s="5">
        <f t="shared" si="361"/>
        <v>0</v>
      </c>
      <c r="BH67" s="5">
        <f t="shared" si="361"/>
        <v>0</v>
      </c>
      <c r="BI67" s="5">
        <f t="shared" si="361"/>
        <v>0</v>
      </c>
      <c r="BJ67" s="5">
        <f t="shared" si="361"/>
        <v>0</v>
      </c>
      <c r="BK67" s="5">
        <f t="shared" si="361"/>
        <v>0</v>
      </c>
      <c r="BL67" s="5">
        <f t="shared" si="361"/>
        <v>0</v>
      </c>
      <c r="BM67" s="5">
        <f t="shared" si="361"/>
        <v>0</v>
      </c>
      <c r="BN67" s="5">
        <f t="shared" si="361"/>
        <v>0</v>
      </c>
      <c r="BO67" s="5">
        <f t="shared" si="361"/>
        <v>0</v>
      </c>
      <c r="BP67" s="5">
        <f t="shared" si="361"/>
        <v>0</v>
      </c>
      <c r="BQ67" s="5">
        <f t="shared" si="361"/>
        <v>0</v>
      </c>
      <c r="BR67" s="5">
        <f t="shared" si="361"/>
        <v>0</v>
      </c>
      <c r="BS67" s="5">
        <f t="shared" si="361"/>
        <v>114032</v>
      </c>
      <c r="BT67" s="5">
        <f t="shared" ref="BT67:CJ67" si="362">SUBTOTAL(109,BT68:BT75)-BT75</f>
        <v>114032</v>
      </c>
      <c r="BU67" s="5">
        <f t="shared" si="362"/>
        <v>0</v>
      </c>
      <c r="BV67" s="5">
        <f t="shared" si="362"/>
        <v>0</v>
      </c>
      <c r="BW67" s="5">
        <f t="shared" si="362"/>
        <v>139032</v>
      </c>
      <c r="BX67" s="5">
        <f t="shared" si="362"/>
        <v>139032</v>
      </c>
      <c r="BY67" s="5">
        <f t="shared" si="362"/>
        <v>0</v>
      </c>
      <c r="BZ67" s="5">
        <f t="shared" si="362"/>
        <v>0</v>
      </c>
      <c r="CA67" s="5">
        <f t="shared" si="362"/>
        <v>162082</v>
      </c>
      <c r="CB67" s="5">
        <f t="shared" si="362"/>
        <v>162032</v>
      </c>
      <c r="CC67" s="5">
        <f t="shared" si="362"/>
        <v>76627</v>
      </c>
      <c r="CD67" s="5">
        <f t="shared" si="362"/>
        <v>76627</v>
      </c>
      <c r="CE67" s="5">
        <f t="shared" si="362"/>
        <v>0</v>
      </c>
      <c r="CF67" s="5">
        <f t="shared" si="362"/>
        <v>0</v>
      </c>
      <c r="CG67" s="5">
        <f t="shared" si="362"/>
        <v>76627</v>
      </c>
      <c r="CH67" s="5">
        <f t="shared" si="362"/>
        <v>76627</v>
      </c>
      <c r="CI67" s="5">
        <f t="shared" si="362"/>
        <v>0</v>
      </c>
      <c r="CJ67" s="5">
        <f t="shared" si="362"/>
        <v>0</v>
      </c>
      <c r="CK67" s="111"/>
      <c r="CL67" s="122"/>
      <c r="CM67" s="8">
        <f>CD67-Q67</f>
        <v>70301</v>
      </c>
    </row>
    <row r="68" spans="1:91" s="8" customFormat="1" ht="54.75" customHeight="1">
      <c r="A68" s="127" t="s">
        <v>28</v>
      </c>
      <c r="B68" s="128" t="s">
        <v>191</v>
      </c>
      <c r="C68" s="123"/>
      <c r="D68" s="123"/>
      <c r="E68" s="123"/>
      <c r="F68" s="125"/>
      <c r="G68" s="5">
        <f>SUBTOTAL(109,G69:G70)</f>
        <v>63265</v>
      </c>
      <c r="H68" s="5">
        <f t="shared" ref="H68:BS68" si="363">SUBTOTAL(109,H69:H70)</f>
        <v>63265</v>
      </c>
      <c r="I68" s="5">
        <f t="shared" si="363"/>
        <v>23050</v>
      </c>
      <c r="J68" s="5">
        <f t="shared" si="363"/>
        <v>23000</v>
      </c>
      <c r="K68" s="5">
        <f t="shared" si="363"/>
        <v>23050</v>
      </c>
      <c r="L68" s="5">
        <f t="shared" si="363"/>
        <v>23000</v>
      </c>
      <c r="M68" s="5">
        <f t="shared" si="363"/>
        <v>33889</v>
      </c>
      <c r="N68" s="5">
        <f t="shared" si="363"/>
        <v>33889</v>
      </c>
      <c r="O68" s="5">
        <f t="shared" si="363"/>
        <v>0</v>
      </c>
      <c r="P68" s="5">
        <f t="shared" si="363"/>
        <v>0</v>
      </c>
      <c r="Q68" s="5">
        <f t="shared" si="363"/>
        <v>6326</v>
      </c>
      <c r="R68" s="5">
        <f t="shared" si="363"/>
        <v>40215</v>
      </c>
      <c r="S68" s="5">
        <f t="shared" si="363"/>
        <v>40215</v>
      </c>
      <c r="T68" s="5">
        <f t="shared" si="363"/>
        <v>0</v>
      </c>
      <c r="U68" s="5">
        <f t="shared" si="363"/>
        <v>0</v>
      </c>
      <c r="V68" s="5">
        <f t="shared" si="363"/>
        <v>20000</v>
      </c>
      <c r="W68" s="5">
        <f t="shared" si="363"/>
        <v>20000</v>
      </c>
      <c r="X68" s="5">
        <f t="shared" si="363"/>
        <v>0</v>
      </c>
      <c r="Y68" s="5">
        <f t="shared" si="363"/>
        <v>0</v>
      </c>
      <c r="Z68" s="5">
        <f t="shared" si="363"/>
        <v>20000</v>
      </c>
      <c r="AA68" s="5">
        <f t="shared" si="363"/>
        <v>20000</v>
      </c>
      <c r="AB68" s="5">
        <f t="shared" si="363"/>
        <v>0</v>
      </c>
      <c r="AC68" s="5">
        <f t="shared" si="363"/>
        <v>0</v>
      </c>
      <c r="AD68" s="5">
        <f t="shared" si="363"/>
        <v>20000</v>
      </c>
      <c r="AE68" s="5">
        <f t="shared" si="363"/>
        <v>0</v>
      </c>
      <c r="AF68" s="5">
        <f t="shared" si="363"/>
        <v>0</v>
      </c>
      <c r="AG68" s="5">
        <f t="shared" si="363"/>
        <v>0</v>
      </c>
      <c r="AH68" s="5">
        <f t="shared" si="363"/>
        <v>20000</v>
      </c>
      <c r="AI68" s="5">
        <f t="shared" si="363"/>
        <v>0</v>
      </c>
      <c r="AJ68" s="5">
        <f t="shared" si="363"/>
        <v>0</v>
      </c>
      <c r="AK68" s="5">
        <f t="shared" si="363"/>
        <v>0</v>
      </c>
      <c r="AL68" s="5">
        <f t="shared" si="363"/>
        <v>13889</v>
      </c>
      <c r="AM68" s="5">
        <f t="shared" si="363"/>
        <v>13889</v>
      </c>
      <c r="AN68" s="5">
        <f t="shared" si="363"/>
        <v>0</v>
      </c>
      <c r="AO68" s="5">
        <f t="shared" si="363"/>
        <v>0</v>
      </c>
      <c r="AP68" s="5">
        <f t="shared" si="363"/>
        <v>13889</v>
      </c>
      <c r="AQ68" s="5">
        <f t="shared" si="363"/>
        <v>13889</v>
      </c>
      <c r="AR68" s="5">
        <f t="shared" si="363"/>
        <v>0</v>
      </c>
      <c r="AS68" s="5">
        <f t="shared" si="363"/>
        <v>0</v>
      </c>
      <c r="AT68" s="5">
        <f t="shared" si="363"/>
        <v>0</v>
      </c>
      <c r="AU68" s="5">
        <f t="shared" si="363"/>
        <v>0</v>
      </c>
      <c r="AV68" s="5">
        <f t="shared" si="363"/>
        <v>0</v>
      </c>
      <c r="AW68" s="5">
        <f t="shared" si="363"/>
        <v>0</v>
      </c>
      <c r="AX68" s="5">
        <f t="shared" si="363"/>
        <v>0</v>
      </c>
      <c r="AY68" s="5">
        <f t="shared" si="363"/>
        <v>0</v>
      </c>
      <c r="AZ68" s="5">
        <f t="shared" si="363"/>
        <v>0</v>
      </c>
      <c r="BA68" s="5">
        <f t="shared" si="363"/>
        <v>0</v>
      </c>
      <c r="BB68" s="5">
        <f t="shared" si="363"/>
        <v>0</v>
      </c>
      <c r="BC68" s="5">
        <f t="shared" si="363"/>
        <v>0</v>
      </c>
      <c r="BD68" s="5">
        <f t="shared" si="363"/>
        <v>0</v>
      </c>
      <c r="BE68" s="5">
        <f t="shared" si="363"/>
        <v>0</v>
      </c>
      <c r="BF68" s="5">
        <f t="shared" si="363"/>
        <v>0</v>
      </c>
      <c r="BG68" s="5">
        <f t="shared" si="363"/>
        <v>0</v>
      </c>
      <c r="BH68" s="5">
        <f t="shared" si="363"/>
        <v>0</v>
      </c>
      <c r="BI68" s="5">
        <f t="shared" si="363"/>
        <v>0</v>
      </c>
      <c r="BJ68" s="5">
        <f t="shared" si="363"/>
        <v>0</v>
      </c>
      <c r="BK68" s="5">
        <f t="shared" si="363"/>
        <v>0</v>
      </c>
      <c r="BL68" s="5">
        <f t="shared" si="363"/>
        <v>0</v>
      </c>
      <c r="BM68" s="5">
        <f t="shared" si="363"/>
        <v>0</v>
      </c>
      <c r="BN68" s="5">
        <f t="shared" si="363"/>
        <v>0</v>
      </c>
      <c r="BO68" s="5">
        <f t="shared" si="363"/>
        <v>0</v>
      </c>
      <c r="BP68" s="5">
        <f t="shared" si="363"/>
        <v>0</v>
      </c>
      <c r="BQ68" s="5">
        <f t="shared" si="363"/>
        <v>0</v>
      </c>
      <c r="BR68" s="5">
        <f t="shared" si="363"/>
        <v>0</v>
      </c>
      <c r="BS68" s="5">
        <f t="shared" si="363"/>
        <v>33889</v>
      </c>
      <c r="BT68" s="5">
        <f t="shared" ref="BT68:CJ68" si="364">SUBTOTAL(109,BT69:BT70)</f>
        <v>33889</v>
      </c>
      <c r="BU68" s="5">
        <f t="shared" si="364"/>
        <v>0</v>
      </c>
      <c r="BV68" s="5">
        <f t="shared" si="364"/>
        <v>0</v>
      </c>
      <c r="BW68" s="5">
        <f t="shared" si="364"/>
        <v>33889</v>
      </c>
      <c r="BX68" s="5">
        <f t="shared" si="364"/>
        <v>33889</v>
      </c>
      <c r="BY68" s="5">
        <f t="shared" si="364"/>
        <v>0</v>
      </c>
      <c r="BZ68" s="5">
        <f t="shared" si="364"/>
        <v>0</v>
      </c>
      <c r="CA68" s="5">
        <f t="shared" si="364"/>
        <v>56939</v>
      </c>
      <c r="CB68" s="5">
        <f t="shared" si="364"/>
        <v>56889</v>
      </c>
      <c r="CC68" s="5">
        <f t="shared" si="364"/>
        <v>6326</v>
      </c>
      <c r="CD68" s="5">
        <f t="shared" si="364"/>
        <v>6326</v>
      </c>
      <c r="CE68" s="5">
        <f t="shared" si="364"/>
        <v>0</v>
      </c>
      <c r="CF68" s="5">
        <f t="shared" si="364"/>
        <v>0</v>
      </c>
      <c r="CG68" s="5">
        <f t="shared" si="364"/>
        <v>6326</v>
      </c>
      <c r="CH68" s="5">
        <f t="shared" si="364"/>
        <v>6326</v>
      </c>
      <c r="CI68" s="5">
        <f t="shared" si="364"/>
        <v>0</v>
      </c>
      <c r="CJ68" s="5">
        <f t="shared" si="364"/>
        <v>0</v>
      </c>
      <c r="CK68" s="111"/>
      <c r="CL68" s="121"/>
    </row>
    <row r="69" spans="1:91" s="8" customFormat="1" ht="20.25">
      <c r="A69" s="129" t="s">
        <v>29</v>
      </c>
      <c r="B69" s="130" t="s">
        <v>201</v>
      </c>
      <c r="C69" s="123"/>
      <c r="D69" s="123"/>
      <c r="E69" s="123"/>
      <c r="F69" s="125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0">
        <f t="shared" ref="CC69" si="365">R69-BW69</f>
        <v>0</v>
      </c>
      <c r="CD69" s="110">
        <f t="shared" ref="CD69" si="366">S69-BX69</f>
        <v>0</v>
      </c>
      <c r="CE69" s="110">
        <f t="shared" ref="CE69" si="367">T69-BY69</f>
        <v>0</v>
      </c>
      <c r="CF69" s="110">
        <f t="shared" ref="CF69" si="368">U69-BZ69</f>
        <v>0</v>
      </c>
      <c r="CG69" s="110">
        <f t="shared" ref="CG69" si="369">CC69</f>
        <v>0</v>
      </c>
      <c r="CH69" s="110">
        <f t="shared" ref="CH69" si="370">CD69</f>
        <v>0</v>
      </c>
      <c r="CI69" s="110">
        <f t="shared" ref="CI69" si="371">CE69</f>
        <v>0</v>
      </c>
      <c r="CJ69" s="141"/>
      <c r="CK69" s="111"/>
      <c r="CL69" s="121"/>
    </row>
    <row r="70" spans="1:91" s="39" customFormat="1" ht="58.5">
      <c r="A70" s="55" t="s">
        <v>21</v>
      </c>
      <c r="B70" s="57" t="s">
        <v>95</v>
      </c>
      <c r="C70" s="56" t="s">
        <v>26</v>
      </c>
      <c r="D70" s="78" t="s">
        <v>96</v>
      </c>
      <c r="E70" s="56" t="s">
        <v>45</v>
      </c>
      <c r="F70" s="1" t="s">
        <v>97</v>
      </c>
      <c r="G70" s="14">
        <v>63265</v>
      </c>
      <c r="H70" s="14">
        <f>G70</f>
        <v>63265</v>
      </c>
      <c r="I70" s="12">
        <v>23050</v>
      </c>
      <c r="J70" s="12">
        <v>23000</v>
      </c>
      <c r="K70" s="12">
        <v>23050</v>
      </c>
      <c r="L70" s="12">
        <v>23000</v>
      </c>
      <c r="M70" s="14">
        <f>N70</f>
        <v>33889</v>
      </c>
      <c r="N70" s="14">
        <f>0.9*H70-I70+0.5</f>
        <v>33889</v>
      </c>
      <c r="O70" s="14"/>
      <c r="P70" s="14"/>
      <c r="Q70" s="110">
        <v>6326</v>
      </c>
      <c r="R70" s="14">
        <f>M70+Q70</f>
        <v>40215</v>
      </c>
      <c r="S70" s="14">
        <f>N70+Q70</f>
        <v>40215</v>
      </c>
      <c r="T70" s="14">
        <f>O70</f>
        <v>0</v>
      </c>
      <c r="U70" s="14">
        <f>P70</f>
        <v>0</v>
      </c>
      <c r="V70" s="14">
        <v>20000</v>
      </c>
      <c r="W70" s="14">
        <v>20000</v>
      </c>
      <c r="X70" s="14"/>
      <c r="Y70" s="14"/>
      <c r="Z70" s="14">
        <v>20000</v>
      </c>
      <c r="AA70" s="14">
        <v>20000</v>
      </c>
      <c r="AB70" s="14"/>
      <c r="AC70" s="14"/>
      <c r="AD70" s="14">
        <v>20000</v>
      </c>
      <c r="AE70" s="14"/>
      <c r="AF70" s="14"/>
      <c r="AG70" s="14"/>
      <c r="AH70" s="14">
        <v>20000</v>
      </c>
      <c r="AI70" s="14"/>
      <c r="AJ70" s="14"/>
      <c r="AK70" s="14"/>
      <c r="AL70" s="14">
        <f>AM70</f>
        <v>13889</v>
      </c>
      <c r="AM70" s="14">
        <v>13889</v>
      </c>
      <c r="AN70" s="14"/>
      <c r="AO70" s="14"/>
      <c r="AP70" s="14">
        <f>AQ70</f>
        <v>13889</v>
      </c>
      <c r="AQ70" s="14">
        <v>13889</v>
      </c>
      <c r="AR70" s="14"/>
      <c r="AS70" s="14"/>
      <c r="AT70" s="14">
        <f>AU70</f>
        <v>0</v>
      </c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>
        <f>M70-V70-AL70-BB70</f>
        <v>0</v>
      </c>
      <c r="BK70" s="14">
        <f>N70-W70-AM70-BC70</f>
        <v>0</v>
      </c>
      <c r="BL70" s="14">
        <f>O70-X70-AN70-BD70</f>
        <v>0</v>
      </c>
      <c r="BM70" s="14">
        <f>P70-Y70-AO70-BE70</f>
        <v>0</v>
      </c>
      <c r="BN70" s="14"/>
      <c r="BO70" s="14"/>
      <c r="BP70" s="14"/>
      <c r="BQ70" s="14"/>
      <c r="BR70" s="78"/>
      <c r="BS70" s="120">
        <f>M70-BJ70</f>
        <v>33889</v>
      </c>
      <c r="BT70" s="120">
        <f>N70-BK70</f>
        <v>33889</v>
      </c>
      <c r="BU70" s="120">
        <f>O70-BL70</f>
        <v>0</v>
      </c>
      <c r="BV70" s="120">
        <f>P70-BM70</f>
        <v>0</v>
      </c>
      <c r="BW70" s="14">
        <f>BN70+BS70</f>
        <v>33889</v>
      </c>
      <c r="BX70" s="14">
        <f>BO70+BT70</f>
        <v>33889</v>
      </c>
      <c r="BY70" s="14">
        <f>BP70+BU70</f>
        <v>0</v>
      </c>
      <c r="BZ70" s="14">
        <f>BQ70+BV70</f>
        <v>0</v>
      </c>
      <c r="CA70" s="14">
        <f>I70+BW70</f>
        <v>56939</v>
      </c>
      <c r="CB70" s="14">
        <f>J70+BX70</f>
        <v>56889</v>
      </c>
      <c r="CC70" s="110">
        <f>R70-BW70</f>
        <v>6326</v>
      </c>
      <c r="CD70" s="110">
        <f>S70-BX70</f>
        <v>6326</v>
      </c>
      <c r="CE70" s="110">
        <f>T70-BY70</f>
        <v>0</v>
      </c>
      <c r="CF70" s="110">
        <f>U70-BZ70</f>
        <v>0</v>
      </c>
      <c r="CG70" s="110">
        <f>CC70</f>
        <v>6326</v>
      </c>
      <c r="CH70" s="110">
        <f>CD70</f>
        <v>6326</v>
      </c>
      <c r="CI70" s="110">
        <f>CE70</f>
        <v>0</v>
      </c>
      <c r="CJ70" s="141"/>
      <c r="CK70" s="159"/>
      <c r="CL70" s="122" t="s">
        <v>165</v>
      </c>
    </row>
    <row r="71" spans="1:91" ht="39">
      <c r="A71" s="127" t="s">
        <v>47</v>
      </c>
      <c r="B71" s="135" t="s">
        <v>192</v>
      </c>
      <c r="C71" s="131"/>
      <c r="D71" s="161"/>
      <c r="E71" s="161"/>
      <c r="F71" s="132"/>
      <c r="G71" s="5">
        <f>SUBTOTAL(109,G72:G75)-G75</f>
        <v>307197</v>
      </c>
      <c r="H71" s="5">
        <f t="shared" ref="H71:BS71" si="372">SUBTOTAL(109,H72:H75)-H75</f>
        <v>239282</v>
      </c>
      <c r="I71" s="5">
        <f t="shared" si="372"/>
        <v>0</v>
      </c>
      <c r="J71" s="5">
        <f t="shared" si="372"/>
        <v>0</v>
      </c>
      <c r="K71" s="5">
        <f t="shared" si="372"/>
        <v>0</v>
      </c>
      <c r="L71" s="5">
        <f t="shared" si="372"/>
        <v>0</v>
      </c>
      <c r="M71" s="5">
        <f>SUBTOTAL(109,M72:M75)-M75</f>
        <v>175444</v>
      </c>
      <c r="N71" s="5">
        <f t="shared" si="372"/>
        <v>175444</v>
      </c>
      <c r="O71" s="5">
        <f t="shared" si="372"/>
        <v>0</v>
      </c>
      <c r="P71" s="5">
        <f t="shared" si="372"/>
        <v>0</v>
      </c>
      <c r="Q71" s="5">
        <f t="shared" si="372"/>
        <v>0</v>
      </c>
      <c r="R71" s="5">
        <f t="shared" si="372"/>
        <v>175444</v>
      </c>
      <c r="S71" s="5">
        <f t="shared" si="372"/>
        <v>175444</v>
      </c>
      <c r="T71" s="5">
        <f t="shared" si="372"/>
        <v>0</v>
      </c>
      <c r="U71" s="5">
        <f t="shared" si="372"/>
        <v>0</v>
      </c>
      <c r="V71" s="5">
        <f t="shared" si="372"/>
        <v>0</v>
      </c>
      <c r="W71" s="5">
        <f t="shared" si="372"/>
        <v>0</v>
      </c>
      <c r="X71" s="5">
        <f t="shared" si="372"/>
        <v>0</v>
      </c>
      <c r="Y71" s="5">
        <f t="shared" si="372"/>
        <v>0</v>
      </c>
      <c r="Z71" s="5">
        <f t="shared" si="372"/>
        <v>0</v>
      </c>
      <c r="AA71" s="5">
        <f t="shared" si="372"/>
        <v>0</v>
      </c>
      <c r="AB71" s="5">
        <f t="shared" si="372"/>
        <v>0</v>
      </c>
      <c r="AC71" s="5">
        <f t="shared" si="372"/>
        <v>0</v>
      </c>
      <c r="AD71" s="5">
        <f t="shared" si="372"/>
        <v>0</v>
      </c>
      <c r="AE71" s="5">
        <f t="shared" si="372"/>
        <v>0</v>
      </c>
      <c r="AF71" s="5">
        <f t="shared" si="372"/>
        <v>0</v>
      </c>
      <c r="AG71" s="5">
        <f t="shared" si="372"/>
        <v>0</v>
      </c>
      <c r="AH71" s="5">
        <f t="shared" si="372"/>
        <v>0</v>
      </c>
      <c r="AI71" s="5">
        <f t="shared" si="372"/>
        <v>0</v>
      </c>
      <c r="AJ71" s="5">
        <f t="shared" si="372"/>
        <v>0</v>
      </c>
      <c r="AK71" s="5">
        <f t="shared" si="372"/>
        <v>0</v>
      </c>
      <c r="AL71" s="5">
        <f t="shared" si="372"/>
        <v>0</v>
      </c>
      <c r="AM71" s="5">
        <f t="shared" si="372"/>
        <v>0</v>
      </c>
      <c r="AN71" s="5">
        <f t="shared" si="372"/>
        <v>0</v>
      </c>
      <c r="AO71" s="5">
        <f t="shared" si="372"/>
        <v>0</v>
      </c>
      <c r="AP71" s="5">
        <f t="shared" si="372"/>
        <v>0</v>
      </c>
      <c r="AQ71" s="5">
        <f t="shared" si="372"/>
        <v>0</v>
      </c>
      <c r="AR71" s="5">
        <f t="shared" si="372"/>
        <v>0</v>
      </c>
      <c r="AS71" s="5">
        <f t="shared" si="372"/>
        <v>0</v>
      </c>
      <c r="AT71" s="5">
        <f t="shared" si="372"/>
        <v>0</v>
      </c>
      <c r="AU71" s="5">
        <f t="shared" si="372"/>
        <v>0</v>
      </c>
      <c r="AV71" s="5">
        <f t="shared" si="372"/>
        <v>0</v>
      </c>
      <c r="AW71" s="5">
        <f t="shared" si="372"/>
        <v>0</v>
      </c>
      <c r="AX71" s="5">
        <f t="shared" si="372"/>
        <v>0</v>
      </c>
      <c r="AY71" s="5">
        <f t="shared" si="372"/>
        <v>0</v>
      </c>
      <c r="AZ71" s="5">
        <f t="shared" si="372"/>
        <v>0</v>
      </c>
      <c r="BA71" s="5">
        <f t="shared" si="372"/>
        <v>0</v>
      </c>
      <c r="BB71" s="5">
        <f t="shared" si="372"/>
        <v>0</v>
      </c>
      <c r="BC71" s="5">
        <f t="shared" si="372"/>
        <v>0</v>
      </c>
      <c r="BD71" s="5">
        <f t="shared" si="372"/>
        <v>0</v>
      </c>
      <c r="BE71" s="5">
        <f t="shared" si="372"/>
        <v>0</v>
      </c>
      <c r="BF71" s="5">
        <f t="shared" si="372"/>
        <v>0</v>
      </c>
      <c r="BG71" s="5">
        <f t="shared" si="372"/>
        <v>0</v>
      </c>
      <c r="BH71" s="5">
        <f t="shared" si="372"/>
        <v>0</v>
      </c>
      <c r="BI71" s="5">
        <f t="shared" si="372"/>
        <v>0</v>
      </c>
      <c r="BJ71" s="5">
        <f t="shared" si="372"/>
        <v>0</v>
      </c>
      <c r="BK71" s="5">
        <f t="shared" si="372"/>
        <v>0</v>
      </c>
      <c r="BL71" s="5">
        <f t="shared" si="372"/>
        <v>0</v>
      </c>
      <c r="BM71" s="5">
        <f t="shared" si="372"/>
        <v>0</v>
      </c>
      <c r="BN71" s="5">
        <f t="shared" si="372"/>
        <v>0</v>
      </c>
      <c r="BO71" s="5">
        <f t="shared" si="372"/>
        <v>0</v>
      </c>
      <c r="BP71" s="5">
        <f t="shared" si="372"/>
        <v>0</v>
      </c>
      <c r="BQ71" s="5">
        <f t="shared" si="372"/>
        <v>0</v>
      </c>
      <c r="BR71" s="5">
        <f t="shared" si="372"/>
        <v>0</v>
      </c>
      <c r="BS71" s="5">
        <f t="shared" si="372"/>
        <v>80143</v>
      </c>
      <c r="BT71" s="5">
        <f t="shared" ref="BT71:CJ71" si="373">SUBTOTAL(109,BT72:BT75)-BT75</f>
        <v>80143</v>
      </c>
      <c r="BU71" s="5">
        <f t="shared" si="373"/>
        <v>0</v>
      </c>
      <c r="BV71" s="5">
        <f t="shared" si="373"/>
        <v>0</v>
      </c>
      <c r="BW71" s="5">
        <f t="shared" si="373"/>
        <v>105143</v>
      </c>
      <c r="BX71" s="5">
        <f t="shared" si="373"/>
        <v>105143</v>
      </c>
      <c r="BY71" s="5">
        <f t="shared" si="373"/>
        <v>0</v>
      </c>
      <c r="BZ71" s="5">
        <f t="shared" si="373"/>
        <v>0</v>
      </c>
      <c r="CA71" s="5">
        <f t="shared" si="373"/>
        <v>105143</v>
      </c>
      <c r="CB71" s="5">
        <f t="shared" si="373"/>
        <v>105143</v>
      </c>
      <c r="CC71" s="5">
        <f t="shared" si="373"/>
        <v>70301</v>
      </c>
      <c r="CD71" s="5">
        <f t="shared" si="373"/>
        <v>70301</v>
      </c>
      <c r="CE71" s="5">
        <f t="shared" si="373"/>
        <v>0</v>
      </c>
      <c r="CF71" s="5">
        <f t="shared" si="373"/>
        <v>0</v>
      </c>
      <c r="CG71" s="5">
        <f t="shared" si="373"/>
        <v>70301</v>
      </c>
      <c r="CH71" s="5">
        <f t="shared" si="373"/>
        <v>70301</v>
      </c>
      <c r="CI71" s="5">
        <f t="shared" si="373"/>
        <v>0</v>
      </c>
      <c r="CJ71" s="5">
        <f t="shared" si="373"/>
        <v>0</v>
      </c>
      <c r="CK71" s="110"/>
      <c r="CL71" s="134"/>
    </row>
    <row r="72" spans="1:91" ht="20.25">
      <c r="A72" s="129" t="s">
        <v>29</v>
      </c>
      <c r="B72" s="130" t="s">
        <v>190</v>
      </c>
      <c r="C72" s="131"/>
      <c r="D72" s="161"/>
      <c r="E72" s="161"/>
      <c r="F72" s="132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4">
        <f t="shared" ref="R72" si="374">M72+Q72</f>
        <v>0</v>
      </c>
      <c r="S72" s="14">
        <f t="shared" ref="S72" si="375">N72+Q72</f>
        <v>0</v>
      </c>
      <c r="T72" s="14">
        <f t="shared" ref="T72" si="376">O72</f>
        <v>0</v>
      </c>
      <c r="U72" s="14">
        <f t="shared" ref="U72" si="377">P72</f>
        <v>0</v>
      </c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33"/>
      <c r="BS72" s="120"/>
      <c r="BT72" s="120"/>
      <c r="BU72" s="120"/>
      <c r="BV72" s="120"/>
      <c r="BW72" s="14"/>
      <c r="BX72" s="14"/>
      <c r="BY72" s="14"/>
      <c r="BZ72" s="14"/>
      <c r="CA72" s="110"/>
      <c r="CB72" s="110"/>
      <c r="CC72" s="110">
        <f t="shared" ref="CC72" si="378">R72-BW72</f>
        <v>0</v>
      </c>
      <c r="CD72" s="110">
        <f t="shared" ref="CD72" si="379">S72-BX72</f>
        <v>0</v>
      </c>
      <c r="CE72" s="110">
        <f t="shared" ref="CE72" si="380">T72-BY72</f>
        <v>0</v>
      </c>
      <c r="CF72" s="110">
        <f t="shared" ref="CF72" si="381">U72-BZ72</f>
        <v>0</v>
      </c>
      <c r="CG72" s="110">
        <f t="shared" ref="CG72" si="382">CC72</f>
        <v>0</v>
      </c>
      <c r="CH72" s="110">
        <f t="shared" ref="CH72" si="383">CD72</f>
        <v>0</v>
      </c>
      <c r="CI72" s="110">
        <f t="shared" ref="CI72" si="384">CE72</f>
        <v>0</v>
      </c>
      <c r="CJ72" s="141"/>
      <c r="CK72" s="110"/>
      <c r="CL72" s="134"/>
    </row>
    <row r="73" spans="1:91" s="39" customFormat="1" ht="69.75" customHeight="1">
      <c r="A73" s="55" t="s">
        <v>21</v>
      </c>
      <c r="B73" s="57" t="s">
        <v>92</v>
      </c>
      <c r="C73" s="56" t="s">
        <v>135</v>
      </c>
      <c r="D73" s="56" t="s">
        <v>93</v>
      </c>
      <c r="E73" s="56"/>
      <c r="F73" s="1" t="s">
        <v>94</v>
      </c>
      <c r="G73" s="14">
        <v>307197</v>
      </c>
      <c r="H73" s="14">
        <v>239282</v>
      </c>
      <c r="I73" s="14">
        <f t="shared" ref="I73:AO73" si="385">SUBTOTAL(109,I74:I75)</f>
        <v>0</v>
      </c>
      <c r="J73" s="14">
        <f t="shared" si="385"/>
        <v>0</v>
      </c>
      <c r="K73" s="14">
        <f t="shared" si="385"/>
        <v>0</v>
      </c>
      <c r="L73" s="14">
        <f t="shared" si="385"/>
        <v>0</v>
      </c>
      <c r="M73" s="14">
        <v>175444</v>
      </c>
      <c r="N73" s="14">
        <f>M73</f>
        <v>175444</v>
      </c>
      <c r="O73" s="14">
        <f t="shared" si="385"/>
        <v>0</v>
      </c>
      <c r="P73" s="14">
        <f t="shared" si="385"/>
        <v>0</v>
      </c>
      <c r="Q73" s="110"/>
      <c r="R73" s="14">
        <f t="shared" si="284"/>
        <v>175444</v>
      </c>
      <c r="S73" s="14">
        <f t="shared" si="285"/>
        <v>175444</v>
      </c>
      <c r="T73" s="14">
        <f t="shared" si="286"/>
        <v>0</v>
      </c>
      <c r="U73" s="14">
        <f t="shared" si="287"/>
        <v>0</v>
      </c>
      <c r="V73" s="14">
        <f t="shared" si="385"/>
        <v>40143</v>
      </c>
      <c r="W73" s="14">
        <f t="shared" si="385"/>
        <v>40143</v>
      </c>
      <c r="X73" s="14">
        <f t="shared" si="385"/>
        <v>0</v>
      </c>
      <c r="Y73" s="14">
        <f t="shared" si="385"/>
        <v>0</v>
      </c>
      <c r="Z73" s="14">
        <f t="shared" ref="Z73:AC73" si="386">SUBTOTAL(109,Z74:Z75)</f>
        <v>40143</v>
      </c>
      <c r="AA73" s="14">
        <f t="shared" si="386"/>
        <v>40143</v>
      </c>
      <c r="AB73" s="14">
        <f t="shared" si="386"/>
        <v>0</v>
      </c>
      <c r="AC73" s="14">
        <f t="shared" si="386"/>
        <v>0</v>
      </c>
      <c r="AD73" s="14">
        <f t="shared" ref="AD73:AG73" si="387">SUBTOTAL(109,AD74:AD75)</f>
        <v>40143</v>
      </c>
      <c r="AE73" s="14"/>
      <c r="AF73" s="14">
        <f t="shared" si="387"/>
        <v>0</v>
      </c>
      <c r="AG73" s="14">
        <f t="shared" si="387"/>
        <v>0</v>
      </c>
      <c r="AH73" s="14">
        <f t="shared" ref="AH73" si="388">SUBTOTAL(109,AH74:AH75)</f>
        <v>40143</v>
      </c>
      <c r="AI73" s="14"/>
      <c r="AJ73" s="14"/>
      <c r="AK73" s="14"/>
      <c r="AL73" s="14">
        <f t="shared" si="385"/>
        <v>20000</v>
      </c>
      <c r="AM73" s="14">
        <f t="shared" si="385"/>
        <v>20000</v>
      </c>
      <c r="AN73" s="14"/>
      <c r="AO73" s="14">
        <f t="shared" si="385"/>
        <v>0</v>
      </c>
      <c r="AP73" s="14">
        <f t="shared" ref="AP73:AQ73" si="389">SUBTOTAL(109,AP74:AP75)</f>
        <v>20000</v>
      </c>
      <c r="AQ73" s="14">
        <f t="shared" si="389"/>
        <v>20000</v>
      </c>
      <c r="AR73" s="14"/>
      <c r="AS73" s="14">
        <f t="shared" ref="AS73:AT73" si="390">SUBTOTAL(109,AS74:AS75)</f>
        <v>0</v>
      </c>
      <c r="AT73" s="14">
        <f t="shared" si="390"/>
        <v>0</v>
      </c>
      <c r="AU73" s="14"/>
      <c r="AV73" s="14"/>
      <c r="AW73" s="14"/>
      <c r="AX73" s="14"/>
      <c r="AY73" s="14"/>
      <c r="AZ73" s="14"/>
      <c r="BA73" s="14">
        <f t="shared" ref="BA73" si="391">SUBTOTAL(109,BA74:BA75)</f>
        <v>0</v>
      </c>
      <c r="BB73" s="14">
        <f t="shared" ref="BB73:BE73" si="392">SUBTOTAL(109,BB74:BB75)</f>
        <v>20000</v>
      </c>
      <c r="BC73" s="14">
        <f t="shared" si="392"/>
        <v>20000</v>
      </c>
      <c r="BD73" s="14">
        <f t="shared" si="392"/>
        <v>0</v>
      </c>
      <c r="BE73" s="14">
        <f t="shared" si="392"/>
        <v>0</v>
      </c>
      <c r="BF73" s="14">
        <f t="shared" ref="BF73:BK73" si="393">SUBTOTAL(109,BF74:BF75)</f>
        <v>20000</v>
      </c>
      <c r="BG73" s="14">
        <f t="shared" si="393"/>
        <v>20000</v>
      </c>
      <c r="BH73" s="14">
        <f t="shared" si="393"/>
        <v>0</v>
      </c>
      <c r="BI73" s="14">
        <f t="shared" si="393"/>
        <v>0</v>
      </c>
      <c r="BJ73" s="14">
        <f t="shared" ref="BJ73" si="394">SUBTOTAL(109,BJ74:BJ75)</f>
        <v>95301</v>
      </c>
      <c r="BK73" s="14">
        <f t="shared" si="393"/>
        <v>95301</v>
      </c>
      <c r="BL73" s="14">
        <f t="shared" ref="BL73:BL75" si="395">O73-X73-AN73-BD73</f>
        <v>0</v>
      </c>
      <c r="BM73" s="14">
        <f t="shared" ref="BM73:BM75" si="396">P73-Y73-AO73-BE73</f>
        <v>0</v>
      </c>
      <c r="BN73" s="14">
        <f t="shared" ref="BN73:BQ73" si="397">SUBTOTAL(109,BN74:BN75)</f>
        <v>25000</v>
      </c>
      <c r="BO73" s="14">
        <f t="shared" si="397"/>
        <v>25000</v>
      </c>
      <c r="BP73" s="14">
        <f t="shared" si="397"/>
        <v>0</v>
      </c>
      <c r="BQ73" s="14">
        <f t="shared" si="397"/>
        <v>0</v>
      </c>
      <c r="BR73" s="88"/>
      <c r="BS73" s="120">
        <f t="shared" si="321"/>
        <v>80143</v>
      </c>
      <c r="BT73" s="120">
        <f t="shared" si="325"/>
        <v>80143</v>
      </c>
      <c r="BU73" s="120">
        <f t="shared" si="326"/>
        <v>0</v>
      </c>
      <c r="BV73" s="120">
        <f t="shared" si="327"/>
        <v>0</v>
      </c>
      <c r="BW73" s="14">
        <f t="shared" si="292"/>
        <v>105143</v>
      </c>
      <c r="BX73" s="14">
        <f t="shared" si="314"/>
        <v>105143</v>
      </c>
      <c r="BY73" s="14">
        <f t="shared" si="315"/>
        <v>0</v>
      </c>
      <c r="BZ73" s="14">
        <f t="shared" si="316"/>
        <v>0</v>
      </c>
      <c r="CA73" s="14">
        <f t="shared" si="270"/>
        <v>105143</v>
      </c>
      <c r="CB73" s="14">
        <f t="shared" si="271"/>
        <v>105143</v>
      </c>
      <c r="CC73" s="110">
        <f t="shared" ref="CC73:CC95" si="398">R73-BW73</f>
        <v>70301</v>
      </c>
      <c r="CD73" s="110">
        <f t="shared" ref="CD73:CD96" si="399">S73-BX73</f>
        <v>70301</v>
      </c>
      <c r="CE73" s="110">
        <f t="shared" ref="CE73:CE95" si="400">T73-BY73</f>
        <v>0</v>
      </c>
      <c r="CF73" s="110">
        <f t="shared" ref="CF73:CF95" si="401">U73-BZ73</f>
        <v>0</v>
      </c>
      <c r="CG73" s="110">
        <f t="shared" ref="CG73:CG95" si="402">CC73</f>
        <v>70301</v>
      </c>
      <c r="CH73" s="110">
        <f t="shared" ref="CH73:CH95" si="403">CD73</f>
        <v>70301</v>
      </c>
      <c r="CI73" s="110">
        <f t="shared" ref="CI73:CI95" si="404">CE73</f>
        <v>0</v>
      </c>
      <c r="CJ73" s="141"/>
      <c r="CK73" s="110"/>
      <c r="CL73" s="122" t="s">
        <v>185</v>
      </c>
      <c r="CM73" s="43"/>
    </row>
    <row r="74" spans="1:91" s="49" customFormat="1" ht="35.25" hidden="1" customHeight="1">
      <c r="A74" s="76"/>
      <c r="B74" s="77" t="s">
        <v>90</v>
      </c>
      <c r="C74" s="65"/>
      <c r="D74" s="65"/>
      <c r="E74" s="56" t="s">
        <v>45</v>
      </c>
      <c r="F74" s="27"/>
      <c r="G74" s="99">
        <f>G73-G75</f>
        <v>15120</v>
      </c>
      <c r="H74" s="99">
        <f>H73-H75</f>
        <v>44344</v>
      </c>
      <c r="I74" s="100">
        <v>20050</v>
      </c>
      <c r="J74" s="100">
        <v>20000</v>
      </c>
      <c r="K74" s="100">
        <v>14850</v>
      </c>
      <c r="L74" s="100">
        <v>14800</v>
      </c>
      <c r="M74" s="101">
        <f>N74+65634-4600</f>
        <v>81034</v>
      </c>
      <c r="N74" s="99">
        <v>20000</v>
      </c>
      <c r="O74" s="99"/>
      <c r="P74" s="99"/>
      <c r="Q74" s="140"/>
      <c r="R74" s="14">
        <f t="shared" si="284"/>
        <v>81034</v>
      </c>
      <c r="S74" s="14">
        <f t="shared" si="285"/>
        <v>20000</v>
      </c>
      <c r="T74" s="14">
        <f t="shared" si="286"/>
        <v>0</v>
      </c>
      <c r="U74" s="14">
        <f t="shared" si="287"/>
        <v>0</v>
      </c>
      <c r="V74" s="99">
        <v>20000</v>
      </c>
      <c r="W74" s="99">
        <v>20000</v>
      </c>
      <c r="X74" s="99"/>
      <c r="Y74" s="99"/>
      <c r="Z74" s="99">
        <v>20000</v>
      </c>
      <c r="AA74" s="99">
        <v>20000</v>
      </c>
      <c r="AB74" s="99"/>
      <c r="AC74" s="99"/>
      <c r="AD74" s="99">
        <v>20000</v>
      </c>
      <c r="AE74" s="99"/>
      <c r="AF74" s="99"/>
      <c r="AG74" s="99"/>
      <c r="AH74" s="99">
        <v>20000</v>
      </c>
      <c r="AI74" s="99"/>
      <c r="AJ74" s="99"/>
      <c r="AK74" s="99"/>
      <c r="AL74" s="99">
        <v>4750</v>
      </c>
      <c r="AM74" s="99"/>
      <c r="AN74" s="99"/>
      <c r="AO74" s="99"/>
      <c r="AP74" s="99">
        <v>4750</v>
      </c>
      <c r="AQ74" s="99"/>
      <c r="AR74" s="99"/>
      <c r="AS74" s="99"/>
      <c r="AT74" s="99">
        <v>4750</v>
      </c>
      <c r="AU74" s="99"/>
      <c r="AV74" s="99"/>
      <c r="AW74" s="99"/>
      <c r="AX74" s="99"/>
      <c r="AY74" s="99"/>
      <c r="AZ74" s="99"/>
      <c r="BA74" s="99"/>
      <c r="BB74" s="99">
        <v>7500</v>
      </c>
      <c r="BC74" s="99"/>
      <c r="BD74" s="99"/>
      <c r="BE74" s="99"/>
      <c r="BF74" s="99">
        <v>7500</v>
      </c>
      <c r="BG74" s="99"/>
      <c r="BH74" s="99"/>
      <c r="BI74" s="99"/>
      <c r="BJ74" s="99">
        <f t="shared" ref="BJ74:BJ75" si="405">M74-V74-AL74-BB74</f>
        <v>48784</v>
      </c>
      <c r="BK74" s="14">
        <f t="shared" ref="BK74:BK75" si="406">N74-W74-AM74-BC74</f>
        <v>0</v>
      </c>
      <c r="BL74" s="14">
        <f t="shared" si="395"/>
        <v>0</v>
      </c>
      <c r="BM74" s="14">
        <f t="shared" si="396"/>
        <v>0</v>
      </c>
      <c r="BN74" s="99">
        <v>10000</v>
      </c>
      <c r="BO74" s="99"/>
      <c r="BP74" s="99"/>
      <c r="BQ74" s="99"/>
      <c r="BR74" s="91"/>
      <c r="BS74" s="120">
        <f t="shared" si="321"/>
        <v>32250</v>
      </c>
      <c r="BT74" s="120">
        <f t="shared" si="325"/>
        <v>20000</v>
      </c>
      <c r="BU74" s="120">
        <f t="shared" si="326"/>
        <v>0</v>
      </c>
      <c r="BV74" s="120">
        <f t="shared" si="327"/>
        <v>0</v>
      </c>
      <c r="BW74" s="14">
        <f t="shared" ref="BW74:BW96" si="407">BN74+BS74</f>
        <v>42250</v>
      </c>
      <c r="BX74" s="14">
        <f t="shared" ref="BX74:BX84" si="408">BO74+BT74</f>
        <v>20000</v>
      </c>
      <c r="BY74" s="14">
        <f t="shared" ref="BY74:BY84" si="409">BP74+BU74</f>
        <v>0</v>
      </c>
      <c r="BZ74" s="14">
        <f t="shared" ref="BZ74:BZ84" si="410">BQ74+BV74</f>
        <v>0</v>
      </c>
      <c r="CA74" s="14">
        <f t="shared" ref="CA74:CA96" si="411">I74+BW74</f>
        <v>62300</v>
      </c>
      <c r="CB74" s="14">
        <f t="shared" ref="CB74:CB96" si="412">J74+BX74</f>
        <v>40000</v>
      </c>
      <c r="CC74" s="110">
        <f t="shared" si="398"/>
        <v>38784</v>
      </c>
      <c r="CD74" s="110">
        <f t="shared" si="399"/>
        <v>0</v>
      </c>
      <c r="CE74" s="110">
        <f t="shared" si="400"/>
        <v>0</v>
      </c>
      <c r="CF74" s="110">
        <f t="shared" si="401"/>
        <v>0</v>
      </c>
      <c r="CG74" s="110">
        <f t="shared" si="402"/>
        <v>38784</v>
      </c>
      <c r="CH74" s="110">
        <f t="shared" si="403"/>
        <v>0</v>
      </c>
      <c r="CI74" s="110">
        <f t="shared" si="404"/>
        <v>0</v>
      </c>
      <c r="CJ74" s="141"/>
      <c r="CK74" s="110"/>
      <c r="CL74" s="122"/>
    </row>
    <row r="75" spans="1:91" s="49" customFormat="1" ht="35.25" customHeight="1">
      <c r="A75" s="76"/>
      <c r="B75" s="77" t="s">
        <v>91</v>
      </c>
      <c r="C75" s="65"/>
      <c r="D75" s="65"/>
      <c r="E75" s="56" t="s">
        <v>114</v>
      </c>
      <c r="F75" s="27"/>
      <c r="G75" s="140">
        <v>292077</v>
      </c>
      <c r="H75" s="140">
        <v>194938</v>
      </c>
      <c r="I75" s="100"/>
      <c r="J75" s="100"/>
      <c r="K75" s="100"/>
      <c r="L75" s="100"/>
      <c r="M75" s="99">
        <f>N75</f>
        <v>175444</v>
      </c>
      <c r="N75" s="99">
        <f>H75*0.9-0.2</f>
        <v>175444</v>
      </c>
      <c r="O75" s="99"/>
      <c r="P75" s="99"/>
      <c r="Q75" s="140"/>
      <c r="R75" s="14">
        <f t="shared" si="284"/>
        <v>175444</v>
      </c>
      <c r="S75" s="14">
        <f t="shared" si="285"/>
        <v>175444</v>
      </c>
      <c r="T75" s="14">
        <f t="shared" si="286"/>
        <v>0</v>
      </c>
      <c r="U75" s="14">
        <f t="shared" si="287"/>
        <v>0</v>
      </c>
      <c r="V75" s="99">
        <v>40143</v>
      </c>
      <c r="W75" s="99">
        <v>40143</v>
      </c>
      <c r="X75" s="99"/>
      <c r="Y75" s="99"/>
      <c r="Z75" s="99">
        <v>40143</v>
      </c>
      <c r="AA75" s="99">
        <v>40143</v>
      </c>
      <c r="AB75" s="99"/>
      <c r="AC75" s="99"/>
      <c r="AD75" s="99">
        <v>40143</v>
      </c>
      <c r="AE75" s="99"/>
      <c r="AF75" s="99"/>
      <c r="AG75" s="99"/>
      <c r="AH75" s="99">
        <v>40143</v>
      </c>
      <c r="AI75" s="99"/>
      <c r="AJ75" s="99"/>
      <c r="AK75" s="99"/>
      <c r="AL75" s="99">
        <f>AM75</f>
        <v>20000</v>
      </c>
      <c r="AM75" s="99">
        <v>20000</v>
      </c>
      <c r="AN75" s="99"/>
      <c r="AO75" s="99"/>
      <c r="AP75" s="99">
        <f>AQ75</f>
        <v>20000</v>
      </c>
      <c r="AQ75" s="99">
        <v>20000</v>
      </c>
      <c r="AR75" s="99"/>
      <c r="AS75" s="99"/>
      <c r="AT75" s="99">
        <f>AU75</f>
        <v>0</v>
      </c>
      <c r="AU75" s="99"/>
      <c r="AV75" s="99"/>
      <c r="AW75" s="99"/>
      <c r="AX75" s="99"/>
      <c r="AY75" s="99"/>
      <c r="AZ75" s="99"/>
      <c r="BA75" s="99"/>
      <c r="BB75" s="99">
        <f>BC75</f>
        <v>20000</v>
      </c>
      <c r="BC75" s="99">
        <v>20000</v>
      </c>
      <c r="BD75" s="99"/>
      <c r="BE75" s="99"/>
      <c r="BF75" s="99">
        <f>BG75</f>
        <v>20000</v>
      </c>
      <c r="BG75" s="99">
        <v>20000</v>
      </c>
      <c r="BH75" s="99"/>
      <c r="BI75" s="99"/>
      <c r="BJ75" s="99">
        <f t="shared" si="405"/>
        <v>95301</v>
      </c>
      <c r="BK75" s="99">
        <f t="shared" si="406"/>
        <v>95301</v>
      </c>
      <c r="BL75" s="99">
        <f t="shared" si="395"/>
        <v>0</v>
      </c>
      <c r="BM75" s="99">
        <f t="shared" si="396"/>
        <v>0</v>
      </c>
      <c r="BN75" s="99">
        <f>BO75</f>
        <v>25000</v>
      </c>
      <c r="BO75" s="99">
        <v>25000</v>
      </c>
      <c r="BP75" s="99"/>
      <c r="BQ75" s="99"/>
      <c r="BR75" s="91"/>
      <c r="BS75" s="120">
        <f t="shared" si="321"/>
        <v>80143</v>
      </c>
      <c r="BT75" s="120">
        <f t="shared" si="325"/>
        <v>80143</v>
      </c>
      <c r="BU75" s="120">
        <f t="shared" si="326"/>
        <v>0</v>
      </c>
      <c r="BV75" s="120">
        <f t="shared" si="327"/>
        <v>0</v>
      </c>
      <c r="BW75" s="14">
        <f t="shared" si="407"/>
        <v>105143</v>
      </c>
      <c r="BX75" s="14">
        <f t="shared" si="408"/>
        <v>105143</v>
      </c>
      <c r="BY75" s="14">
        <f t="shared" si="409"/>
        <v>0</v>
      </c>
      <c r="BZ75" s="14">
        <f t="shared" si="410"/>
        <v>0</v>
      </c>
      <c r="CA75" s="14">
        <f t="shared" si="411"/>
        <v>105143</v>
      </c>
      <c r="CB75" s="14">
        <f t="shared" si="412"/>
        <v>105143</v>
      </c>
      <c r="CC75" s="110">
        <f t="shared" si="398"/>
        <v>70301</v>
      </c>
      <c r="CD75" s="110">
        <f t="shared" si="399"/>
        <v>70301</v>
      </c>
      <c r="CE75" s="110">
        <f t="shared" si="400"/>
        <v>0</v>
      </c>
      <c r="CF75" s="110">
        <f t="shared" si="401"/>
        <v>0</v>
      </c>
      <c r="CG75" s="110">
        <f t="shared" si="402"/>
        <v>70301</v>
      </c>
      <c r="CH75" s="110">
        <f t="shared" si="403"/>
        <v>70301</v>
      </c>
      <c r="CI75" s="110">
        <f t="shared" si="404"/>
        <v>0</v>
      </c>
      <c r="CJ75" s="141"/>
      <c r="CK75" s="110"/>
      <c r="CL75" s="122"/>
    </row>
    <row r="76" spans="1:91" s="10" customFormat="1" ht="43.5" customHeight="1">
      <c r="A76" s="53" t="s">
        <v>126</v>
      </c>
      <c r="B76" s="6" t="s">
        <v>99</v>
      </c>
      <c r="C76" s="54"/>
      <c r="D76" s="54"/>
      <c r="E76" s="54"/>
      <c r="F76" s="9"/>
      <c r="G76" s="5">
        <f>SUBTOTAL(109,G77:G79)</f>
        <v>49300</v>
      </c>
      <c r="H76" s="5">
        <f t="shared" ref="H76:BS76" si="413">SUBTOTAL(109,H77:H79)</f>
        <v>44100</v>
      </c>
      <c r="I76" s="5">
        <f t="shared" si="413"/>
        <v>0</v>
      </c>
      <c r="J76" s="5">
        <f t="shared" si="413"/>
        <v>0</v>
      </c>
      <c r="K76" s="5">
        <f t="shared" si="413"/>
        <v>0</v>
      </c>
      <c r="L76" s="5">
        <f t="shared" si="413"/>
        <v>0</v>
      </c>
      <c r="M76" s="5">
        <f t="shared" si="413"/>
        <v>44370</v>
      </c>
      <c r="N76" s="5">
        <f t="shared" si="413"/>
        <v>39690</v>
      </c>
      <c r="O76" s="5">
        <f t="shared" si="413"/>
        <v>0</v>
      </c>
      <c r="P76" s="5">
        <f t="shared" si="413"/>
        <v>0</v>
      </c>
      <c r="Q76" s="5">
        <f t="shared" si="413"/>
        <v>4410</v>
      </c>
      <c r="R76" s="5">
        <f t="shared" si="413"/>
        <v>44100</v>
      </c>
      <c r="S76" s="5">
        <f t="shared" si="413"/>
        <v>44100</v>
      </c>
      <c r="T76" s="5">
        <f t="shared" si="413"/>
        <v>0</v>
      </c>
      <c r="U76" s="5">
        <f t="shared" si="413"/>
        <v>0</v>
      </c>
      <c r="V76" s="5">
        <f t="shared" si="413"/>
        <v>5600</v>
      </c>
      <c r="W76" s="5">
        <f t="shared" si="413"/>
        <v>5600</v>
      </c>
      <c r="X76" s="5">
        <f t="shared" si="413"/>
        <v>0</v>
      </c>
      <c r="Y76" s="5">
        <f t="shared" si="413"/>
        <v>0</v>
      </c>
      <c r="Z76" s="5">
        <f t="shared" si="413"/>
        <v>5600</v>
      </c>
      <c r="AA76" s="5">
        <f t="shared" si="413"/>
        <v>3352</v>
      </c>
      <c r="AB76" s="5">
        <f t="shared" si="413"/>
        <v>0</v>
      </c>
      <c r="AC76" s="5">
        <f t="shared" si="413"/>
        <v>0</v>
      </c>
      <c r="AD76" s="5">
        <f t="shared" si="413"/>
        <v>5600</v>
      </c>
      <c r="AE76" s="5">
        <f t="shared" si="413"/>
        <v>2248</v>
      </c>
      <c r="AF76" s="5">
        <f t="shared" si="413"/>
        <v>0</v>
      </c>
      <c r="AG76" s="5">
        <f t="shared" si="413"/>
        <v>0</v>
      </c>
      <c r="AH76" s="5">
        <f t="shared" si="413"/>
        <v>5600</v>
      </c>
      <c r="AI76" s="5">
        <f t="shared" si="413"/>
        <v>2248</v>
      </c>
      <c r="AJ76" s="5">
        <f t="shared" si="413"/>
        <v>0</v>
      </c>
      <c r="AK76" s="5">
        <f t="shared" si="413"/>
        <v>0</v>
      </c>
      <c r="AL76" s="5">
        <f t="shared" si="413"/>
        <v>5000</v>
      </c>
      <c r="AM76" s="5">
        <f t="shared" si="413"/>
        <v>5000</v>
      </c>
      <c r="AN76" s="5">
        <f t="shared" si="413"/>
        <v>0</v>
      </c>
      <c r="AO76" s="5">
        <f t="shared" si="413"/>
        <v>0</v>
      </c>
      <c r="AP76" s="5">
        <f t="shared" si="413"/>
        <v>5000</v>
      </c>
      <c r="AQ76" s="5">
        <f t="shared" si="413"/>
        <v>5000</v>
      </c>
      <c r="AR76" s="5">
        <f t="shared" si="413"/>
        <v>0</v>
      </c>
      <c r="AS76" s="5">
        <f t="shared" si="413"/>
        <v>0</v>
      </c>
      <c r="AT76" s="5">
        <f t="shared" si="413"/>
        <v>0</v>
      </c>
      <c r="AU76" s="5">
        <f t="shared" si="413"/>
        <v>0</v>
      </c>
      <c r="AV76" s="5">
        <f t="shared" si="413"/>
        <v>0</v>
      </c>
      <c r="AW76" s="5">
        <f t="shared" si="413"/>
        <v>0</v>
      </c>
      <c r="AX76" s="5">
        <f t="shared" si="413"/>
        <v>0</v>
      </c>
      <c r="AY76" s="5">
        <f t="shared" si="413"/>
        <v>0</v>
      </c>
      <c r="AZ76" s="5">
        <f t="shared" si="413"/>
        <v>0</v>
      </c>
      <c r="BA76" s="5">
        <f t="shared" si="413"/>
        <v>0</v>
      </c>
      <c r="BB76" s="5">
        <f t="shared" si="413"/>
        <v>8000</v>
      </c>
      <c r="BC76" s="5">
        <f t="shared" si="413"/>
        <v>8000</v>
      </c>
      <c r="BD76" s="5">
        <f t="shared" si="413"/>
        <v>0</v>
      </c>
      <c r="BE76" s="5">
        <f t="shared" si="413"/>
        <v>0</v>
      </c>
      <c r="BF76" s="5">
        <f t="shared" si="413"/>
        <v>8000</v>
      </c>
      <c r="BG76" s="5">
        <f t="shared" si="413"/>
        <v>8000</v>
      </c>
      <c r="BH76" s="5">
        <f t="shared" si="413"/>
        <v>0</v>
      </c>
      <c r="BI76" s="5">
        <f t="shared" si="413"/>
        <v>0</v>
      </c>
      <c r="BJ76" s="5">
        <f t="shared" si="413"/>
        <v>25770</v>
      </c>
      <c r="BK76" s="5">
        <f t="shared" si="413"/>
        <v>21090</v>
      </c>
      <c r="BL76" s="5">
        <f t="shared" si="413"/>
        <v>0</v>
      </c>
      <c r="BM76" s="5">
        <f t="shared" si="413"/>
        <v>0</v>
      </c>
      <c r="BN76" s="5">
        <f t="shared" si="413"/>
        <v>5000</v>
      </c>
      <c r="BO76" s="5">
        <f t="shared" si="413"/>
        <v>5000</v>
      </c>
      <c r="BP76" s="5">
        <f t="shared" si="413"/>
        <v>0</v>
      </c>
      <c r="BQ76" s="5">
        <f t="shared" si="413"/>
        <v>0</v>
      </c>
      <c r="BR76" s="5">
        <f t="shared" si="413"/>
        <v>0</v>
      </c>
      <c r="BS76" s="5">
        <f t="shared" si="413"/>
        <v>18600</v>
      </c>
      <c r="BT76" s="5">
        <f t="shared" ref="BT76:CJ76" si="414">SUBTOTAL(109,BT77:BT79)</f>
        <v>18600</v>
      </c>
      <c r="BU76" s="5">
        <f t="shared" si="414"/>
        <v>0</v>
      </c>
      <c r="BV76" s="5">
        <f t="shared" si="414"/>
        <v>0</v>
      </c>
      <c r="BW76" s="5">
        <f t="shared" si="414"/>
        <v>23600</v>
      </c>
      <c r="BX76" s="5">
        <f t="shared" si="414"/>
        <v>23600</v>
      </c>
      <c r="BY76" s="5">
        <f t="shared" si="414"/>
        <v>0</v>
      </c>
      <c r="BZ76" s="5">
        <f t="shared" si="414"/>
        <v>0</v>
      </c>
      <c r="CA76" s="5">
        <f t="shared" si="414"/>
        <v>23600</v>
      </c>
      <c r="CB76" s="5">
        <f t="shared" si="414"/>
        <v>23600</v>
      </c>
      <c r="CC76" s="5">
        <f t="shared" si="414"/>
        <v>20500</v>
      </c>
      <c r="CD76" s="5">
        <f t="shared" si="414"/>
        <v>20500</v>
      </c>
      <c r="CE76" s="5">
        <f t="shared" si="414"/>
        <v>0</v>
      </c>
      <c r="CF76" s="5">
        <f t="shared" si="414"/>
        <v>0</v>
      </c>
      <c r="CG76" s="5">
        <f t="shared" si="414"/>
        <v>20500</v>
      </c>
      <c r="CH76" s="5">
        <f t="shared" si="414"/>
        <v>20500</v>
      </c>
      <c r="CI76" s="5">
        <f t="shared" si="414"/>
        <v>0</v>
      </c>
      <c r="CJ76" s="5">
        <f t="shared" si="414"/>
        <v>0</v>
      </c>
      <c r="CK76" s="111"/>
      <c r="CL76" s="122"/>
      <c r="CM76" s="8">
        <f>CD76-Q76</f>
        <v>16090</v>
      </c>
    </row>
    <row r="77" spans="1:91" ht="39">
      <c r="A77" s="127" t="s">
        <v>28</v>
      </c>
      <c r="B77" s="135" t="s">
        <v>192</v>
      </c>
      <c r="C77" s="131"/>
      <c r="D77" s="161"/>
      <c r="E77" s="161"/>
      <c r="F77" s="132"/>
      <c r="G77" s="5">
        <f>SUBTOTAL(109,G78:G80)</f>
        <v>49300</v>
      </c>
      <c r="H77" s="5">
        <f t="shared" ref="H77:BS77" si="415">SUBTOTAL(109,H78:H80)</f>
        <v>44100</v>
      </c>
      <c r="I77" s="5">
        <f t="shared" si="415"/>
        <v>0</v>
      </c>
      <c r="J77" s="5">
        <f t="shared" si="415"/>
        <v>0</v>
      </c>
      <c r="K77" s="5">
        <f t="shared" si="415"/>
        <v>0</v>
      </c>
      <c r="L77" s="5">
        <f t="shared" si="415"/>
        <v>0</v>
      </c>
      <c r="M77" s="5">
        <f t="shared" si="415"/>
        <v>44370</v>
      </c>
      <c r="N77" s="5">
        <f t="shared" si="415"/>
        <v>39690</v>
      </c>
      <c r="O77" s="5">
        <f t="shared" si="415"/>
        <v>0</v>
      </c>
      <c r="P77" s="5">
        <f t="shared" si="415"/>
        <v>0</v>
      </c>
      <c r="Q77" s="5">
        <f t="shared" si="415"/>
        <v>4410</v>
      </c>
      <c r="R77" s="5">
        <f t="shared" si="415"/>
        <v>44100</v>
      </c>
      <c r="S77" s="5">
        <f t="shared" si="415"/>
        <v>44100</v>
      </c>
      <c r="T77" s="5">
        <f t="shared" si="415"/>
        <v>0</v>
      </c>
      <c r="U77" s="5">
        <f t="shared" si="415"/>
        <v>0</v>
      </c>
      <c r="V77" s="5">
        <f t="shared" si="415"/>
        <v>5600</v>
      </c>
      <c r="W77" s="5">
        <f t="shared" si="415"/>
        <v>5600</v>
      </c>
      <c r="X77" s="5">
        <f t="shared" si="415"/>
        <v>0</v>
      </c>
      <c r="Y77" s="5">
        <f t="shared" si="415"/>
        <v>0</v>
      </c>
      <c r="Z77" s="5">
        <f t="shared" si="415"/>
        <v>5600</v>
      </c>
      <c r="AA77" s="5">
        <f t="shared" si="415"/>
        <v>3352</v>
      </c>
      <c r="AB77" s="5">
        <f t="shared" si="415"/>
        <v>0</v>
      </c>
      <c r="AC77" s="5">
        <f t="shared" si="415"/>
        <v>0</v>
      </c>
      <c r="AD77" s="5">
        <f t="shared" si="415"/>
        <v>5600</v>
      </c>
      <c r="AE77" s="5">
        <f t="shared" si="415"/>
        <v>2248</v>
      </c>
      <c r="AF77" s="5">
        <f t="shared" si="415"/>
        <v>0</v>
      </c>
      <c r="AG77" s="5">
        <f t="shared" si="415"/>
        <v>0</v>
      </c>
      <c r="AH77" s="5">
        <f t="shared" si="415"/>
        <v>5600</v>
      </c>
      <c r="AI77" s="5">
        <f t="shared" si="415"/>
        <v>2248</v>
      </c>
      <c r="AJ77" s="5">
        <f t="shared" si="415"/>
        <v>0</v>
      </c>
      <c r="AK77" s="5">
        <f t="shared" si="415"/>
        <v>0</v>
      </c>
      <c r="AL77" s="5">
        <f t="shared" si="415"/>
        <v>5000</v>
      </c>
      <c r="AM77" s="5">
        <f t="shared" si="415"/>
        <v>5000</v>
      </c>
      <c r="AN77" s="5">
        <f t="shared" si="415"/>
        <v>0</v>
      </c>
      <c r="AO77" s="5">
        <f t="shared" si="415"/>
        <v>0</v>
      </c>
      <c r="AP77" s="5">
        <f t="shared" si="415"/>
        <v>5000</v>
      </c>
      <c r="AQ77" s="5">
        <f t="shared" si="415"/>
        <v>5000</v>
      </c>
      <c r="AR77" s="5">
        <f t="shared" si="415"/>
        <v>0</v>
      </c>
      <c r="AS77" s="5">
        <f t="shared" si="415"/>
        <v>0</v>
      </c>
      <c r="AT77" s="5">
        <f t="shared" si="415"/>
        <v>0</v>
      </c>
      <c r="AU77" s="5">
        <f t="shared" si="415"/>
        <v>0</v>
      </c>
      <c r="AV77" s="5">
        <f t="shared" si="415"/>
        <v>0</v>
      </c>
      <c r="AW77" s="5">
        <f t="shared" si="415"/>
        <v>0</v>
      </c>
      <c r="AX77" s="5">
        <f t="shared" si="415"/>
        <v>0</v>
      </c>
      <c r="AY77" s="5">
        <f t="shared" si="415"/>
        <v>0</v>
      </c>
      <c r="AZ77" s="5">
        <f t="shared" si="415"/>
        <v>0</v>
      </c>
      <c r="BA77" s="5">
        <f t="shared" si="415"/>
        <v>0</v>
      </c>
      <c r="BB77" s="5">
        <f t="shared" si="415"/>
        <v>8000</v>
      </c>
      <c r="BC77" s="5">
        <f t="shared" si="415"/>
        <v>8000</v>
      </c>
      <c r="BD77" s="5">
        <f t="shared" si="415"/>
        <v>0</v>
      </c>
      <c r="BE77" s="5">
        <f t="shared" si="415"/>
        <v>0</v>
      </c>
      <c r="BF77" s="5">
        <f t="shared" si="415"/>
        <v>8000</v>
      </c>
      <c r="BG77" s="5">
        <f t="shared" si="415"/>
        <v>8000</v>
      </c>
      <c r="BH77" s="5">
        <f t="shared" si="415"/>
        <v>0</v>
      </c>
      <c r="BI77" s="5">
        <f t="shared" si="415"/>
        <v>0</v>
      </c>
      <c r="BJ77" s="5">
        <f t="shared" si="415"/>
        <v>25770</v>
      </c>
      <c r="BK77" s="5">
        <f t="shared" si="415"/>
        <v>21090</v>
      </c>
      <c r="BL77" s="5">
        <f t="shared" si="415"/>
        <v>0</v>
      </c>
      <c r="BM77" s="5">
        <f t="shared" si="415"/>
        <v>0</v>
      </c>
      <c r="BN77" s="5">
        <f t="shared" si="415"/>
        <v>5000</v>
      </c>
      <c r="BO77" s="5">
        <f t="shared" si="415"/>
        <v>5000</v>
      </c>
      <c r="BP77" s="5">
        <f t="shared" si="415"/>
        <v>0</v>
      </c>
      <c r="BQ77" s="5">
        <f t="shared" si="415"/>
        <v>0</v>
      </c>
      <c r="BR77" s="5">
        <f t="shared" si="415"/>
        <v>0</v>
      </c>
      <c r="BS77" s="5">
        <f t="shared" si="415"/>
        <v>18600</v>
      </c>
      <c r="BT77" s="5">
        <f t="shared" ref="BT77:CJ77" si="416">SUBTOTAL(109,BT78:BT80)</f>
        <v>18600</v>
      </c>
      <c r="BU77" s="5">
        <f t="shared" si="416"/>
        <v>0</v>
      </c>
      <c r="BV77" s="5">
        <f t="shared" si="416"/>
        <v>0</v>
      </c>
      <c r="BW77" s="5">
        <f t="shared" si="416"/>
        <v>23600</v>
      </c>
      <c r="BX77" s="5">
        <f t="shared" si="416"/>
        <v>23600</v>
      </c>
      <c r="BY77" s="5">
        <f t="shared" si="416"/>
        <v>0</v>
      </c>
      <c r="BZ77" s="5">
        <f t="shared" si="416"/>
        <v>0</v>
      </c>
      <c r="CA77" s="5">
        <f t="shared" si="416"/>
        <v>23600</v>
      </c>
      <c r="CB77" s="5">
        <f t="shared" si="416"/>
        <v>23600</v>
      </c>
      <c r="CC77" s="5">
        <f t="shared" si="416"/>
        <v>20500</v>
      </c>
      <c r="CD77" s="5">
        <f t="shared" si="416"/>
        <v>20500</v>
      </c>
      <c r="CE77" s="5">
        <f t="shared" si="416"/>
        <v>0</v>
      </c>
      <c r="CF77" s="5">
        <f t="shared" si="416"/>
        <v>0</v>
      </c>
      <c r="CG77" s="5">
        <f t="shared" si="416"/>
        <v>20500</v>
      </c>
      <c r="CH77" s="5">
        <f t="shared" si="416"/>
        <v>20500</v>
      </c>
      <c r="CI77" s="5">
        <f t="shared" si="416"/>
        <v>0</v>
      </c>
      <c r="CJ77" s="5">
        <f t="shared" si="416"/>
        <v>0</v>
      </c>
      <c r="CK77" s="110"/>
      <c r="CL77" s="134"/>
    </row>
    <row r="78" spans="1:91" ht="20.25">
      <c r="A78" s="129" t="s">
        <v>29</v>
      </c>
      <c r="B78" s="130" t="s">
        <v>190</v>
      </c>
      <c r="C78" s="131"/>
      <c r="D78" s="161"/>
      <c r="E78" s="161"/>
      <c r="F78" s="132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4">
        <f t="shared" ref="R78" si="417">M78+Q78</f>
        <v>0</v>
      </c>
      <c r="S78" s="14">
        <f t="shared" ref="S78" si="418">N78+Q78</f>
        <v>0</v>
      </c>
      <c r="T78" s="14">
        <f t="shared" ref="T78" si="419">O78</f>
        <v>0</v>
      </c>
      <c r="U78" s="14">
        <f t="shared" ref="U78" si="420">P78</f>
        <v>0</v>
      </c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33"/>
      <c r="BS78" s="120"/>
      <c r="BT78" s="120"/>
      <c r="BU78" s="120"/>
      <c r="BV78" s="120"/>
      <c r="BW78" s="14"/>
      <c r="BX78" s="14"/>
      <c r="BY78" s="14"/>
      <c r="BZ78" s="14"/>
      <c r="CA78" s="110"/>
      <c r="CB78" s="110"/>
      <c r="CC78" s="110">
        <f t="shared" ref="CC78" si="421">R78-BW78</f>
        <v>0</v>
      </c>
      <c r="CD78" s="110">
        <f t="shared" ref="CD78" si="422">S78-BX78</f>
        <v>0</v>
      </c>
      <c r="CE78" s="110">
        <f t="shared" ref="CE78" si="423">T78-BY78</f>
        <v>0</v>
      </c>
      <c r="CF78" s="110">
        <f t="shared" ref="CF78" si="424">U78-BZ78</f>
        <v>0</v>
      </c>
      <c r="CG78" s="110">
        <f t="shared" ref="CG78" si="425">CC78</f>
        <v>0</v>
      </c>
      <c r="CH78" s="110">
        <f t="shared" ref="CH78" si="426">CD78</f>
        <v>0</v>
      </c>
      <c r="CI78" s="110">
        <f t="shared" ref="CI78" si="427">CE78</f>
        <v>0</v>
      </c>
      <c r="CJ78" s="141"/>
      <c r="CK78" s="110"/>
      <c r="CL78" s="134"/>
    </row>
    <row r="79" spans="1:91" s="15" customFormat="1" ht="75">
      <c r="A79" s="55" t="s">
        <v>21</v>
      </c>
      <c r="B79" s="20" t="s">
        <v>122</v>
      </c>
      <c r="C79" s="56" t="s">
        <v>31</v>
      </c>
      <c r="D79" s="56"/>
      <c r="E79" s="56" t="s">
        <v>50</v>
      </c>
      <c r="F79" s="42" t="s">
        <v>100</v>
      </c>
      <c r="G79" s="104">
        <v>49300</v>
      </c>
      <c r="H79" s="14">
        <v>44100</v>
      </c>
      <c r="I79" s="104"/>
      <c r="J79" s="104"/>
      <c r="K79" s="104"/>
      <c r="L79" s="104"/>
      <c r="M79" s="104">
        <f>G79*0.9-I79</f>
        <v>44370</v>
      </c>
      <c r="N79" s="104">
        <f>H79*0.9-J79</f>
        <v>39690</v>
      </c>
      <c r="O79" s="104"/>
      <c r="P79" s="104"/>
      <c r="Q79" s="141">
        <v>4410</v>
      </c>
      <c r="R79" s="176">
        <f>S79</f>
        <v>44100</v>
      </c>
      <c r="S79" s="14">
        <f t="shared" si="285"/>
        <v>44100</v>
      </c>
      <c r="T79" s="14">
        <f t="shared" si="286"/>
        <v>0</v>
      </c>
      <c r="U79" s="14">
        <f t="shared" si="287"/>
        <v>0</v>
      </c>
      <c r="V79" s="104">
        <v>5600</v>
      </c>
      <c r="W79" s="104">
        <f>V79</f>
        <v>5600</v>
      </c>
      <c r="X79" s="104"/>
      <c r="Y79" s="104"/>
      <c r="Z79" s="104">
        <v>5600</v>
      </c>
      <c r="AA79" s="104">
        <f>W79-AE79</f>
        <v>3352</v>
      </c>
      <c r="AB79" s="104"/>
      <c r="AC79" s="104"/>
      <c r="AD79" s="104">
        <v>5600</v>
      </c>
      <c r="AE79" s="104">
        <v>2248</v>
      </c>
      <c r="AF79" s="104"/>
      <c r="AG79" s="104"/>
      <c r="AH79" s="104">
        <v>5600</v>
      </c>
      <c r="AI79" s="104">
        <f>AE79</f>
        <v>2248</v>
      </c>
      <c r="AJ79" s="104"/>
      <c r="AK79" s="104"/>
      <c r="AL79" s="14">
        <f>AM79</f>
        <v>5000</v>
      </c>
      <c r="AM79" s="14">
        <v>5000</v>
      </c>
      <c r="AN79" s="14"/>
      <c r="AO79" s="104"/>
      <c r="AP79" s="14">
        <f>AQ79</f>
        <v>5000</v>
      </c>
      <c r="AQ79" s="14">
        <v>5000</v>
      </c>
      <c r="AR79" s="14"/>
      <c r="AS79" s="104"/>
      <c r="AT79" s="14">
        <f>AU79</f>
        <v>0</v>
      </c>
      <c r="AU79" s="14"/>
      <c r="AV79" s="14"/>
      <c r="AW79" s="104"/>
      <c r="AX79" s="14"/>
      <c r="AY79" s="14"/>
      <c r="AZ79" s="14"/>
      <c r="BA79" s="104"/>
      <c r="BB79" s="104">
        <f>BC79</f>
        <v>8000</v>
      </c>
      <c r="BC79" s="104">
        <v>8000</v>
      </c>
      <c r="BD79" s="104"/>
      <c r="BE79" s="104"/>
      <c r="BF79" s="104">
        <f>BG79</f>
        <v>8000</v>
      </c>
      <c r="BG79" s="104">
        <v>8000</v>
      </c>
      <c r="BH79" s="104"/>
      <c r="BI79" s="104"/>
      <c r="BJ79" s="14">
        <f t="shared" ref="BJ79" si="428">M79-V79-AL79-BB79</f>
        <v>25770</v>
      </c>
      <c r="BK79" s="14">
        <f>N79-W79-AM79-BC79</f>
        <v>21090</v>
      </c>
      <c r="BL79" s="14">
        <f>O79-X79-AN79-BD79</f>
        <v>0</v>
      </c>
      <c r="BM79" s="14">
        <f>P79-Y79-AO79-BE79</f>
        <v>0</v>
      </c>
      <c r="BN79" s="104">
        <f>BO79</f>
        <v>5000</v>
      </c>
      <c r="BO79" s="14">
        <v>5000</v>
      </c>
      <c r="BP79" s="14"/>
      <c r="BQ79" s="14"/>
      <c r="BR79" s="79"/>
      <c r="BS79" s="120">
        <f t="shared" ref="BS79:BS88" si="429">M79-BJ79</f>
        <v>18600</v>
      </c>
      <c r="BT79" s="120">
        <f t="shared" ref="BT79:BT88" si="430">N79-BK79</f>
        <v>18600</v>
      </c>
      <c r="BU79" s="120">
        <f t="shared" ref="BU79:BU88" si="431">O79-BL79</f>
        <v>0</v>
      </c>
      <c r="BV79" s="120">
        <f t="shared" ref="BV79:BV88" si="432">P79-BM79</f>
        <v>0</v>
      </c>
      <c r="BW79" s="14">
        <f t="shared" si="407"/>
        <v>23600</v>
      </c>
      <c r="BX79" s="14">
        <f t="shared" si="408"/>
        <v>23600</v>
      </c>
      <c r="BY79" s="14">
        <f t="shared" si="409"/>
        <v>0</v>
      </c>
      <c r="BZ79" s="14">
        <f t="shared" si="410"/>
        <v>0</v>
      </c>
      <c r="CA79" s="104">
        <f t="shared" si="411"/>
        <v>23600</v>
      </c>
      <c r="CB79" s="104">
        <f t="shared" si="412"/>
        <v>23600</v>
      </c>
      <c r="CC79" s="110">
        <f>CD79</f>
        <v>20500</v>
      </c>
      <c r="CD79" s="110">
        <f t="shared" si="399"/>
        <v>20500</v>
      </c>
      <c r="CE79" s="110">
        <f t="shared" si="400"/>
        <v>0</v>
      </c>
      <c r="CF79" s="110">
        <f t="shared" si="401"/>
        <v>0</v>
      </c>
      <c r="CG79" s="110">
        <f t="shared" si="402"/>
        <v>20500</v>
      </c>
      <c r="CH79" s="110">
        <f t="shared" si="403"/>
        <v>20500</v>
      </c>
      <c r="CI79" s="110">
        <f t="shared" si="404"/>
        <v>0</v>
      </c>
      <c r="CJ79" s="141"/>
      <c r="CK79" s="159"/>
      <c r="CL79" s="122" t="s">
        <v>186</v>
      </c>
    </row>
    <row r="80" spans="1:91" s="10" customFormat="1" ht="43.5" hidden="1" customHeight="1">
      <c r="A80" s="53" t="s">
        <v>101</v>
      </c>
      <c r="B80" s="6" t="s">
        <v>127</v>
      </c>
      <c r="C80" s="54"/>
      <c r="D80" s="54"/>
      <c r="E80" s="54"/>
      <c r="F80" s="9"/>
      <c r="G80" s="5">
        <f t="shared" ref="G80:AM80" si="433">SUBTOTAL(109,G81:G84)</f>
        <v>0</v>
      </c>
      <c r="H80" s="5">
        <f t="shared" si="433"/>
        <v>0</v>
      </c>
      <c r="I80" s="5">
        <f t="shared" si="433"/>
        <v>0</v>
      </c>
      <c r="J80" s="5">
        <f t="shared" si="433"/>
        <v>0</v>
      </c>
      <c r="K80" s="5">
        <f t="shared" si="433"/>
        <v>0</v>
      </c>
      <c r="L80" s="5">
        <f t="shared" si="433"/>
        <v>0</v>
      </c>
      <c r="M80" s="5">
        <f t="shared" si="433"/>
        <v>0</v>
      </c>
      <c r="N80" s="5">
        <f t="shared" si="433"/>
        <v>0</v>
      </c>
      <c r="O80" s="5">
        <f t="shared" si="433"/>
        <v>0</v>
      </c>
      <c r="P80" s="5">
        <f t="shared" si="433"/>
        <v>0</v>
      </c>
      <c r="Q80" s="111"/>
      <c r="R80" s="14">
        <f t="shared" ref="R80:R96" si="434">M80+Q80</f>
        <v>0</v>
      </c>
      <c r="S80" s="14">
        <f t="shared" ref="S80:S96" si="435">N80+Q80</f>
        <v>0</v>
      </c>
      <c r="T80" s="14">
        <f t="shared" ref="T80:T96" si="436">O80</f>
        <v>0</v>
      </c>
      <c r="U80" s="14">
        <f t="shared" ref="U80:U96" si="437">P80</f>
        <v>0</v>
      </c>
      <c r="V80" s="5">
        <f t="shared" si="433"/>
        <v>0</v>
      </c>
      <c r="W80" s="5">
        <f t="shared" si="433"/>
        <v>0</v>
      </c>
      <c r="X80" s="5">
        <f t="shared" si="433"/>
        <v>0</v>
      </c>
      <c r="Y80" s="5">
        <f t="shared" si="433"/>
        <v>0</v>
      </c>
      <c r="Z80" s="5">
        <f t="shared" si="433"/>
        <v>0</v>
      </c>
      <c r="AA80" s="5">
        <f t="shared" si="433"/>
        <v>0</v>
      </c>
      <c r="AB80" s="5">
        <f t="shared" si="433"/>
        <v>0</v>
      </c>
      <c r="AC80" s="5">
        <f t="shared" si="433"/>
        <v>0</v>
      </c>
      <c r="AD80" s="5">
        <f t="shared" si="433"/>
        <v>0</v>
      </c>
      <c r="AE80" s="5">
        <f t="shared" si="433"/>
        <v>0</v>
      </c>
      <c r="AF80" s="5">
        <f t="shared" si="433"/>
        <v>0</v>
      </c>
      <c r="AG80" s="5">
        <f t="shared" si="433"/>
        <v>0</v>
      </c>
      <c r="AH80" s="5">
        <f t="shared" si="433"/>
        <v>0</v>
      </c>
      <c r="AI80" s="5">
        <f t="shared" si="433"/>
        <v>0</v>
      </c>
      <c r="AJ80" s="5">
        <f t="shared" si="433"/>
        <v>0</v>
      </c>
      <c r="AK80" s="5">
        <f t="shared" si="433"/>
        <v>0</v>
      </c>
      <c r="AL80" s="5">
        <f t="shared" si="433"/>
        <v>0</v>
      </c>
      <c r="AM80" s="5">
        <f t="shared" si="433"/>
        <v>0</v>
      </c>
      <c r="AN80" s="5"/>
      <c r="AO80" s="5">
        <f>SUBTOTAL(109,AO81:AO84)</f>
        <v>0</v>
      </c>
      <c r="AP80" s="5">
        <f>SUBTOTAL(109,AP81:AP84)</f>
        <v>0</v>
      </c>
      <c r="AQ80" s="5">
        <f>SUBTOTAL(109,AQ81:AQ84)</f>
        <v>0</v>
      </c>
      <c r="AR80" s="5"/>
      <c r="AS80" s="5">
        <f>SUBTOTAL(109,AS81:AS84)</f>
        <v>0</v>
      </c>
      <c r="AT80" s="5">
        <f>SUBTOTAL(109,AT81:AT84)</f>
        <v>0</v>
      </c>
      <c r="AU80" s="5">
        <f>SUBTOTAL(109,AU81:AU84)</f>
        <v>0</v>
      </c>
      <c r="AV80" s="5"/>
      <c r="AW80" s="5">
        <f>SUBTOTAL(109,AW81:AW84)</f>
        <v>0</v>
      </c>
      <c r="AX80" s="5">
        <f>SUBTOTAL(109,AX81:AX84)</f>
        <v>0</v>
      </c>
      <c r="AY80" s="5">
        <f>SUBTOTAL(109,AY81:AY84)</f>
        <v>0</v>
      </c>
      <c r="AZ80" s="5"/>
      <c r="BA80" s="5">
        <f t="shared" ref="BA80:BO80" si="438">SUBTOTAL(109,BA81:BA84)</f>
        <v>0</v>
      </c>
      <c r="BB80" s="5">
        <f t="shared" si="438"/>
        <v>0</v>
      </c>
      <c r="BC80" s="5">
        <f t="shared" si="438"/>
        <v>0</v>
      </c>
      <c r="BD80" s="5">
        <f t="shared" si="438"/>
        <v>0</v>
      </c>
      <c r="BE80" s="5">
        <f t="shared" si="438"/>
        <v>0</v>
      </c>
      <c r="BF80" s="5">
        <f t="shared" si="438"/>
        <v>0</v>
      </c>
      <c r="BG80" s="5">
        <f t="shared" si="438"/>
        <v>0</v>
      </c>
      <c r="BH80" s="5">
        <f t="shared" si="438"/>
        <v>0</v>
      </c>
      <c r="BI80" s="5">
        <f t="shared" si="438"/>
        <v>0</v>
      </c>
      <c r="BJ80" s="5">
        <f t="shared" si="438"/>
        <v>0</v>
      </c>
      <c r="BK80" s="5">
        <f t="shared" si="438"/>
        <v>0</v>
      </c>
      <c r="BL80" s="5">
        <f t="shared" si="438"/>
        <v>0</v>
      </c>
      <c r="BM80" s="5">
        <f t="shared" si="438"/>
        <v>0</v>
      </c>
      <c r="BN80" s="5">
        <f t="shared" si="438"/>
        <v>0</v>
      </c>
      <c r="BO80" s="5">
        <f t="shared" si="438"/>
        <v>0</v>
      </c>
      <c r="BP80" s="5">
        <f t="shared" ref="BP80:BQ80" si="439">SUBTOTAL(109,BP81:BP84)</f>
        <v>0</v>
      </c>
      <c r="BQ80" s="5">
        <f t="shared" si="439"/>
        <v>0</v>
      </c>
      <c r="BR80" s="86"/>
      <c r="BS80" s="120">
        <f t="shared" si="429"/>
        <v>0</v>
      </c>
      <c r="BT80" s="120">
        <f t="shared" si="430"/>
        <v>0</v>
      </c>
      <c r="BU80" s="120">
        <f t="shared" si="431"/>
        <v>0</v>
      </c>
      <c r="BV80" s="120">
        <f t="shared" si="432"/>
        <v>0</v>
      </c>
      <c r="BW80" s="14">
        <f t="shared" si="407"/>
        <v>0</v>
      </c>
      <c r="BX80" s="14">
        <f t="shared" si="408"/>
        <v>0</v>
      </c>
      <c r="BY80" s="14">
        <f t="shared" si="409"/>
        <v>0</v>
      </c>
      <c r="BZ80" s="14">
        <f t="shared" si="410"/>
        <v>0</v>
      </c>
      <c r="CA80" s="121">
        <f t="shared" si="411"/>
        <v>0</v>
      </c>
      <c r="CB80" s="121">
        <f t="shared" si="412"/>
        <v>0</v>
      </c>
      <c r="CC80" s="110">
        <f t="shared" si="398"/>
        <v>0</v>
      </c>
      <c r="CD80" s="110">
        <f t="shared" si="399"/>
        <v>0</v>
      </c>
      <c r="CE80" s="110">
        <f t="shared" si="400"/>
        <v>0</v>
      </c>
      <c r="CF80" s="110">
        <f t="shared" si="401"/>
        <v>0</v>
      </c>
      <c r="CG80" s="110">
        <f t="shared" si="402"/>
        <v>0</v>
      </c>
      <c r="CH80" s="110">
        <f t="shared" si="403"/>
        <v>0</v>
      </c>
      <c r="CI80" s="110">
        <f t="shared" si="404"/>
        <v>0</v>
      </c>
      <c r="CJ80" s="141"/>
      <c r="CK80" s="121"/>
      <c r="CL80" s="122"/>
    </row>
    <row r="81" spans="1:91" s="10" customFormat="1" ht="33" hidden="1" customHeight="1">
      <c r="A81" s="53"/>
      <c r="B81" s="6" t="s">
        <v>27</v>
      </c>
      <c r="C81" s="54"/>
      <c r="D81" s="54"/>
      <c r="E81" s="54"/>
      <c r="F81" s="9"/>
      <c r="G81" s="5">
        <f t="shared" ref="G81:AM81" si="440">SUBTOTAL(109,G82:G84)</f>
        <v>0</v>
      </c>
      <c r="H81" s="5">
        <f t="shared" si="440"/>
        <v>0</v>
      </c>
      <c r="I81" s="5">
        <f t="shared" si="440"/>
        <v>0</v>
      </c>
      <c r="J81" s="5">
        <f t="shared" si="440"/>
        <v>0</v>
      </c>
      <c r="K81" s="5">
        <f t="shared" si="440"/>
        <v>0</v>
      </c>
      <c r="L81" s="5">
        <f t="shared" si="440"/>
        <v>0</v>
      </c>
      <c r="M81" s="5">
        <f t="shared" si="440"/>
        <v>0</v>
      </c>
      <c r="N81" s="5">
        <f t="shared" si="440"/>
        <v>0</v>
      </c>
      <c r="O81" s="5">
        <f t="shared" si="440"/>
        <v>0</v>
      </c>
      <c r="P81" s="5">
        <f t="shared" si="440"/>
        <v>0</v>
      </c>
      <c r="Q81" s="111"/>
      <c r="R81" s="14">
        <f t="shared" si="434"/>
        <v>0</v>
      </c>
      <c r="S81" s="14">
        <f t="shared" si="435"/>
        <v>0</v>
      </c>
      <c r="T81" s="14">
        <f t="shared" si="436"/>
        <v>0</v>
      </c>
      <c r="U81" s="14">
        <f t="shared" si="437"/>
        <v>0</v>
      </c>
      <c r="V81" s="5">
        <f t="shared" si="440"/>
        <v>0</v>
      </c>
      <c r="W81" s="5">
        <f t="shared" si="440"/>
        <v>0</v>
      </c>
      <c r="X81" s="5">
        <f t="shared" si="440"/>
        <v>0</v>
      </c>
      <c r="Y81" s="5">
        <f t="shared" si="440"/>
        <v>0</v>
      </c>
      <c r="Z81" s="5">
        <f t="shared" si="440"/>
        <v>0</v>
      </c>
      <c r="AA81" s="5">
        <f t="shared" si="440"/>
        <v>0</v>
      </c>
      <c r="AB81" s="5">
        <f t="shared" si="440"/>
        <v>0</v>
      </c>
      <c r="AC81" s="5">
        <f t="shared" si="440"/>
        <v>0</v>
      </c>
      <c r="AD81" s="5">
        <f t="shared" si="440"/>
        <v>0</v>
      </c>
      <c r="AE81" s="5">
        <f t="shared" si="440"/>
        <v>0</v>
      </c>
      <c r="AF81" s="5">
        <f t="shared" si="440"/>
        <v>0</v>
      </c>
      <c r="AG81" s="5">
        <f t="shared" si="440"/>
        <v>0</v>
      </c>
      <c r="AH81" s="5">
        <f t="shared" si="440"/>
        <v>0</v>
      </c>
      <c r="AI81" s="5">
        <f t="shared" si="440"/>
        <v>0</v>
      </c>
      <c r="AJ81" s="5">
        <f t="shared" si="440"/>
        <v>0</v>
      </c>
      <c r="AK81" s="5">
        <f t="shared" si="440"/>
        <v>0</v>
      </c>
      <c r="AL81" s="5">
        <f t="shared" si="440"/>
        <v>0</v>
      </c>
      <c r="AM81" s="5">
        <f t="shared" si="440"/>
        <v>0</v>
      </c>
      <c r="AN81" s="5"/>
      <c r="AO81" s="5">
        <f>SUBTOTAL(109,AO82:AO84)</f>
        <v>0</v>
      </c>
      <c r="AP81" s="5">
        <f>SUBTOTAL(109,AP82:AP84)</f>
        <v>0</v>
      </c>
      <c r="AQ81" s="5">
        <f>SUBTOTAL(109,AQ82:AQ84)</f>
        <v>0</v>
      </c>
      <c r="AR81" s="5"/>
      <c r="AS81" s="5">
        <f>SUBTOTAL(109,AS82:AS84)</f>
        <v>0</v>
      </c>
      <c r="AT81" s="5">
        <f>SUBTOTAL(109,AT82:AT84)</f>
        <v>0</v>
      </c>
      <c r="AU81" s="5">
        <f>SUBTOTAL(109,AU82:AU84)</f>
        <v>0</v>
      </c>
      <c r="AV81" s="5"/>
      <c r="AW81" s="5">
        <f>SUBTOTAL(109,AW82:AW84)</f>
        <v>0</v>
      </c>
      <c r="AX81" s="5">
        <f>SUBTOTAL(109,AX82:AX84)</f>
        <v>0</v>
      </c>
      <c r="AY81" s="5">
        <f>SUBTOTAL(109,AY82:AY84)</f>
        <v>0</v>
      </c>
      <c r="AZ81" s="5"/>
      <c r="BA81" s="5">
        <f t="shared" ref="BA81:BO81" si="441">SUBTOTAL(109,BA82:BA84)</f>
        <v>0</v>
      </c>
      <c r="BB81" s="5">
        <f t="shared" si="441"/>
        <v>0</v>
      </c>
      <c r="BC81" s="5">
        <f t="shared" si="441"/>
        <v>0</v>
      </c>
      <c r="BD81" s="5">
        <f t="shared" si="441"/>
        <v>0</v>
      </c>
      <c r="BE81" s="5">
        <f t="shared" si="441"/>
        <v>0</v>
      </c>
      <c r="BF81" s="5">
        <f t="shared" si="441"/>
        <v>0</v>
      </c>
      <c r="BG81" s="5">
        <f t="shared" si="441"/>
        <v>0</v>
      </c>
      <c r="BH81" s="5">
        <f t="shared" si="441"/>
        <v>0</v>
      </c>
      <c r="BI81" s="5">
        <f t="shared" si="441"/>
        <v>0</v>
      </c>
      <c r="BJ81" s="5">
        <f t="shared" si="441"/>
        <v>0</v>
      </c>
      <c r="BK81" s="5">
        <f t="shared" si="441"/>
        <v>0</v>
      </c>
      <c r="BL81" s="5">
        <f t="shared" si="441"/>
        <v>0</v>
      </c>
      <c r="BM81" s="5">
        <f t="shared" si="441"/>
        <v>0</v>
      </c>
      <c r="BN81" s="5">
        <f t="shared" si="441"/>
        <v>0</v>
      </c>
      <c r="BO81" s="5">
        <f t="shared" si="441"/>
        <v>0</v>
      </c>
      <c r="BP81" s="5">
        <f t="shared" ref="BP81:BQ81" si="442">SUBTOTAL(109,BP82:BP84)</f>
        <v>0</v>
      </c>
      <c r="BQ81" s="5">
        <f t="shared" si="442"/>
        <v>0</v>
      </c>
      <c r="BR81" s="86"/>
      <c r="BS81" s="120">
        <f t="shared" si="429"/>
        <v>0</v>
      </c>
      <c r="BT81" s="120">
        <f t="shared" si="430"/>
        <v>0</v>
      </c>
      <c r="BU81" s="120">
        <f t="shared" si="431"/>
        <v>0</v>
      </c>
      <c r="BV81" s="120">
        <f t="shared" si="432"/>
        <v>0</v>
      </c>
      <c r="BW81" s="14">
        <f t="shared" si="407"/>
        <v>0</v>
      </c>
      <c r="BX81" s="14">
        <f t="shared" si="408"/>
        <v>0</v>
      </c>
      <c r="BY81" s="14">
        <f t="shared" si="409"/>
        <v>0</v>
      </c>
      <c r="BZ81" s="14">
        <f t="shared" si="410"/>
        <v>0</v>
      </c>
      <c r="CA81" s="121">
        <f t="shared" si="411"/>
        <v>0</v>
      </c>
      <c r="CB81" s="121">
        <f t="shared" si="412"/>
        <v>0</v>
      </c>
      <c r="CC81" s="110">
        <f t="shared" si="398"/>
        <v>0</v>
      </c>
      <c r="CD81" s="110">
        <f t="shared" si="399"/>
        <v>0</v>
      </c>
      <c r="CE81" s="110">
        <f t="shared" si="400"/>
        <v>0</v>
      </c>
      <c r="CF81" s="110">
        <f t="shared" si="401"/>
        <v>0</v>
      </c>
      <c r="CG81" s="110">
        <f t="shared" si="402"/>
        <v>0</v>
      </c>
      <c r="CH81" s="110">
        <f t="shared" si="403"/>
        <v>0</v>
      </c>
      <c r="CI81" s="110">
        <f t="shared" si="404"/>
        <v>0</v>
      </c>
      <c r="CJ81" s="141"/>
      <c r="CK81" s="121"/>
      <c r="CL81" s="122"/>
    </row>
    <row r="82" spans="1:91" ht="53.25" hidden="1" customHeight="1">
      <c r="A82" s="61" t="s">
        <v>28</v>
      </c>
      <c r="B82" s="26" t="s">
        <v>48</v>
      </c>
      <c r="C82" s="56"/>
      <c r="D82" s="56"/>
      <c r="E82" s="56"/>
      <c r="F82" s="1"/>
      <c r="G82" s="16">
        <f t="shared" ref="G82:AM82" si="443">SUBTOTAL(109,G83:G84)</f>
        <v>0</v>
      </c>
      <c r="H82" s="16">
        <f t="shared" si="443"/>
        <v>0</v>
      </c>
      <c r="I82" s="16">
        <f t="shared" si="443"/>
        <v>0</v>
      </c>
      <c r="J82" s="16">
        <f t="shared" si="443"/>
        <v>0</v>
      </c>
      <c r="K82" s="16">
        <f t="shared" si="443"/>
        <v>0</v>
      </c>
      <c r="L82" s="16">
        <f t="shared" si="443"/>
        <v>0</v>
      </c>
      <c r="M82" s="16">
        <f t="shared" si="443"/>
        <v>0</v>
      </c>
      <c r="N82" s="16">
        <f t="shared" si="443"/>
        <v>0</v>
      </c>
      <c r="O82" s="16">
        <f t="shared" si="443"/>
        <v>0</v>
      </c>
      <c r="P82" s="16">
        <f t="shared" si="443"/>
        <v>0</v>
      </c>
      <c r="Q82" s="115"/>
      <c r="R82" s="14">
        <f t="shared" si="434"/>
        <v>0</v>
      </c>
      <c r="S82" s="14">
        <f t="shared" si="435"/>
        <v>0</v>
      </c>
      <c r="T82" s="14">
        <f t="shared" si="436"/>
        <v>0</v>
      </c>
      <c r="U82" s="14">
        <f t="shared" si="437"/>
        <v>0</v>
      </c>
      <c r="V82" s="16">
        <f t="shared" si="443"/>
        <v>0</v>
      </c>
      <c r="W82" s="16">
        <f t="shared" si="443"/>
        <v>0</v>
      </c>
      <c r="X82" s="16">
        <f t="shared" si="443"/>
        <v>0</v>
      </c>
      <c r="Y82" s="16">
        <f t="shared" si="443"/>
        <v>0</v>
      </c>
      <c r="Z82" s="16">
        <f t="shared" si="443"/>
        <v>0</v>
      </c>
      <c r="AA82" s="16">
        <f t="shared" si="443"/>
        <v>0</v>
      </c>
      <c r="AB82" s="16">
        <f t="shared" si="443"/>
        <v>0</v>
      </c>
      <c r="AC82" s="16">
        <f t="shared" si="443"/>
        <v>0</v>
      </c>
      <c r="AD82" s="16">
        <f t="shared" si="443"/>
        <v>0</v>
      </c>
      <c r="AE82" s="16">
        <f t="shared" si="443"/>
        <v>0</v>
      </c>
      <c r="AF82" s="16">
        <f t="shared" si="443"/>
        <v>0</v>
      </c>
      <c r="AG82" s="16">
        <f t="shared" si="443"/>
        <v>0</v>
      </c>
      <c r="AH82" s="16">
        <f t="shared" si="443"/>
        <v>0</v>
      </c>
      <c r="AI82" s="16">
        <f t="shared" si="443"/>
        <v>0</v>
      </c>
      <c r="AJ82" s="16">
        <f t="shared" si="443"/>
        <v>0</v>
      </c>
      <c r="AK82" s="16">
        <f t="shared" si="443"/>
        <v>0</v>
      </c>
      <c r="AL82" s="16">
        <f t="shared" si="443"/>
        <v>0</v>
      </c>
      <c r="AM82" s="16">
        <f t="shared" si="443"/>
        <v>0</v>
      </c>
      <c r="AN82" s="16"/>
      <c r="AO82" s="16">
        <f t="shared" ref="AO82:AQ82" si="444">SUBTOTAL(109,AO83:AO84)</f>
        <v>0</v>
      </c>
      <c r="AP82" s="16">
        <f t="shared" si="444"/>
        <v>0</v>
      </c>
      <c r="AQ82" s="16">
        <f t="shared" si="444"/>
        <v>0</v>
      </c>
      <c r="AR82" s="16"/>
      <c r="AS82" s="16">
        <f t="shared" ref="AS82:AU82" si="445">SUBTOTAL(109,AS83:AS84)</f>
        <v>0</v>
      </c>
      <c r="AT82" s="16">
        <f t="shared" si="445"/>
        <v>0</v>
      </c>
      <c r="AU82" s="16">
        <f t="shared" si="445"/>
        <v>0</v>
      </c>
      <c r="AV82" s="16"/>
      <c r="AW82" s="16">
        <f t="shared" ref="AW82:AY82" si="446">SUBTOTAL(109,AW83:AW84)</f>
        <v>0</v>
      </c>
      <c r="AX82" s="16">
        <f t="shared" si="446"/>
        <v>0</v>
      </c>
      <c r="AY82" s="16">
        <f t="shared" si="446"/>
        <v>0</v>
      </c>
      <c r="AZ82" s="16"/>
      <c r="BA82" s="16">
        <f t="shared" ref="BA82:BO82" si="447">SUBTOTAL(109,BA83:BA84)</f>
        <v>0</v>
      </c>
      <c r="BB82" s="16">
        <f t="shared" si="447"/>
        <v>0</v>
      </c>
      <c r="BC82" s="16">
        <f t="shared" si="447"/>
        <v>0</v>
      </c>
      <c r="BD82" s="16">
        <f t="shared" si="447"/>
        <v>0</v>
      </c>
      <c r="BE82" s="16">
        <f t="shared" si="447"/>
        <v>0</v>
      </c>
      <c r="BF82" s="16">
        <f t="shared" si="447"/>
        <v>0</v>
      </c>
      <c r="BG82" s="16">
        <f t="shared" si="447"/>
        <v>0</v>
      </c>
      <c r="BH82" s="16">
        <f t="shared" si="447"/>
        <v>0</v>
      </c>
      <c r="BI82" s="16">
        <f t="shared" si="447"/>
        <v>0</v>
      </c>
      <c r="BJ82" s="16">
        <f t="shared" si="447"/>
        <v>0</v>
      </c>
      <c r="BK82" s="16">
        <f t="shared" si="447"/>
        <v>0</v>
      </c>
      <c r="BL82" s="16">
        <f t="shared" si="447"/>
        <v>0</v>
      </c>
      <c r="BM82" s="16">
        <f t="shared" si="447"/>
        <v>0</v>
      </c>
      <c r="BN82" s="16">
        <f t="shared" si="447"/>
        <v>0</v>
      </c>
      <c r="BO82" s="16">
        <f t="shared" si="447"/>
        <v>0</v>
      </c>
      <c r="BP82" s="16">
        <f t="shared" ref="BP82:BQ82" si="448">SUBTOTAL(109,BP83:BP84)</f>
        <v>0</v>
      </c>
      <c r="BQ82" s="16">
        <f t="shared" si="448"/>
        <v>0</v>
      </c>
      <c r="BR82" s="89"/>
      <c r="BS82" s="120">
        <f t="shared" si="429"/>
        <v>0</v>
      </c>
      <c r="BT82" s="120">
        <f t="shared" si="430"/>
        <v>0</v>
      </c>
      <c r="BU82" s="120">
        <f t="shared" si="431"/>
        <v>0</v>
      </c>
      <c r="BV82" s="120">
        <f t="shared" si="432"/>
        <v>0</v>
      </c>
      <c r="BW82" s="14">
        <f t="shared" si="407"/>
        <v>0</v>
      </c>
      <c r="BX82" s="14">
        <f t="shared" si="408"/>
        <v>0</v>
      </c>
      <c r="BY82" s="14">
        <f t="shared" si="409"/>
        <v>0</v>
      </c>
      <c r="BZ82" s="14">
        <f t="shared" si="410"/>
        <v>0</v>
      </c>
      <c r="CA82" s="121">
        <f t="shared" si="411"/>
        <v>0</v>
      </c>
      <c r="CB82" s="121">
        <f t="shared" si="412"/>
        <v>0</v>
      </c>
      <c r="CC82" s="110">
        <f t="shared" si="398"/>
        <v>0</v>
      </c>
      <c r="CD82" s="110">
        <f t="shared" si="399"/>
        <v>0</v>
      </c>
      <c r="CE82" s="110">
        <f t="shared" si="400"/>
        <v>0</v>
      </c>
      <c r="CF82" s="110">
        <f t="shared" si="401"/>
        <v>0</v>
      </c>
      <c r="CG82" s="110">
        <f t="shared" si="402"/>
        <v>0</v>
      </c>
      <c r="CH82" s="110">
        <f t="shared" si="403"/>
        <v>0</v>
      </c>
      <c r="CI82" s="110">
        <f t="shared" si="404"/>
        <v>0</v>
      </c>
      <c r="CJ82" s="141"/>
      <c r="CK82" s="121"/>
      <c r="CL82" s="122"/>
    </row>
    <row r="83" spans="1:91" s="19" customFormat="1" ht="60.75" hidden="1">
      <c r="A83" s="62"/>
      <c r="B83" s="24" t="s">
        <v>41</v>
      </c>
      <c r="C83" s="63"/>
      <c r="D83" s="63"/>
      <c r="E83" s="63"/>
      <c r="F83" s="23"/>
      <c r="G83" s="13">
        <f t="shared" ref="G83:BQ83" si="449">SUBTOTAL(109,G84:G84)</f>
        <v>0</v>
      </c>
      <c r="H83" s="13">
        <f t="shared" si="449"/>
        <v>0</v>
      </c>
      <c r="I83" s="13">
        <f t="shared" si="449"/>
        <v>0</v>
      </c>
      <c r="J83" s="13">
        <f t="shared" si="449"/>
        <v>0</v>
      </c>
      <c r="K83" s="13">
        <f t="shared" si="449"/>
        <v>0</v>
      </c>
      <c r="L83" s="13">
        <f t="shared" si="449"/>
        <v>0</v>
      </c>
      <c r="M83" s="13">
        <f t="shared" si="449"/>
        <v>0</v>
      </c>
      <c r="N83" s="13">
        <f t="shared" si="449"/>
        <v>0</v>
      </c>
      <c r="O83" s="13">
        <f t="shared" si="449"/>
        <v>0</v>
      </c>
      <c r="P83" s="13">
        <f t="shared" si="449"/>
        <v>0</v>
      </c>
      <c r="Q83" s="137"/>
      <c r="R83" s="14">
        <f t="shared" si="434"/>
        <v>0</v>
      </c>
      <c r="S83" s="14">
        <f t="shared" si="435"/>
        <v>0</v>
      </c>
      <c r="T83" s="14">
        <f t="shared" si="436"/>
        <v>0</v>
      </c>
      <c r="U83" s="14">
        <f t="shared" si="437"/>
        <v>0</v>
      </c>
      <c r="V83" s="13">
        <f t="shared" si="449"/>
        <v>0</v>
      </c>
      <c r="W83" s="13">
        <f t="shared" si="449"/>
        <v>0</v>
      </c>
      <c r="X83" s="13">
        <f t="shared" si="449"/>
        <v>0</v>
      </c>
      <c r="Y83" s="13">
        <f t="shared" si="449"/>
        <v>0</v>
      </c>
      <c r="Z83" s="13">
        <f t="shared" si="449"/>
        <v>0</v>
      </c>
      <c r="AA83" s="13">
        <f t="shared" si="449"/>
        <v>0</v>
      </c>
      <c r="AB83" s="13">
        <f t="shared" si="449"/>
        <v>0</v>
      </c>
      <c r="AC83" s="13">
        <f t="shared" si="449"/>
        <v>0</v>
      </c>
      <c r="AD83" s="13">
        <f t="shared" si="449"/>
        <v>0</v>
      </c>
      <c r="AE83" s="13">
        <f t="shared" si="449"/>
        <v>0</v>
      </c>
      <c r="AF83" s="13">
        <f t="shared" si="449"/>
        <v>0</v>
      </c>
      <c r="AG83" s="13">
        <f t="shared" si="449"/>
        <v>0</v>
      </c>
      <c r="AH83" s="13">
        <f t="shared" si="449"/>
        <v>0</v>
      </c>
      <c r="AI83" s="13">
        <f t="shared" si="449"/>
        <v>0</v>
      </c>
      <c r="AJ83" s="13">
        <f t="shared" si="449"/>
        <v>0</v>
      </c>
      <c r="AK83" s="13">
        <f t="shared" si="449"/>
        <v>0</v>
      </c>
      <c r="AL83" s="13">
        <f t="shared" si="449"/>
        <v>0</v>
      </c>
      <c r="AM83" s="13">
        <f t="shared" si="449"/>
        <v>0</v>
      </c>
      <c r="AN83" s="13"/>
      <c r="AO83" s="13">
        <f t="shared" si="449"/>
        <v>0</v>
      </c>
      <c r="AP83" s="13">
        <f t="shared" si="449"/>
        <v>0</v>
      </c>
      <c r="AQ83" s="13">
        <f t="shared" si="449"/>
        <v>0</v>
      </c>
      <c r="AR83" s="13"/>
      <c r="AS83" s="13">
        <f t="shared" si="449"/>
        <v>0</v>
      </c>
      <c r="AT83" s="13">
        <f t="shared" si="449"/>
        <v>0</v>
      </c>
      <c r="AU83" s="13">
        <f t="shared" si="449"/>
        <v>0</v>
      </c>
      <c r="AV83" s="13"/>
      <c r="AW83" s="13">
        <f t="shared" si="449"/>
        <v>0</v>
      </c>
      <c r="AX83" s="13">
        <f t="shared" si="449"/>
        <v>0</v>
      </c>
      <c r="AY83" s="13">
        <f t="shared" si="449"/>
        <v>0</v>
      </c>
      <c r="AZ83" s="13"/>
      <c r="BA83" s="13">
        <f t="shared" si="449"/>
        <v>0</v>
      </c>
      <c r="BB83" s="13">
        <f t="shared" si="449"/>
        <v>0</v>
      </c>
      <c r="BC83" s="13">
        <f t="shared" si="449"/>
        <v>0</v>
      </c>
      <c r="BD83" s="13">
        <f t="shared" si="449"/>
        <v>0</v>
      </c>
      <c r="BE83" s="13">
        <f t="shared" si="449"/>
        <v>0</v>
      </c>
      <c r="BF83" s="13">
        <f t="shared" si="449"/>
        <v>0</v>
      </c>
      <c r="BG83" s="13">
        <f t="shared" si="449"/>
        <v>0</v>
      </c>
      <c r="BH83" s="13">
        <f t="shared" si="449"/>
        <v>0</v>
      </c>
      <c r="BI83" s="13">
        <f t="shared" si="449"/>
        <v>0</v>
      </c>
      <c r="BJ83" s="13">
        <f t="shared" si="449"/>
        <v>0</v>
      </c>
      <c r="BK83" s="13">
        <f t="shared" si="449"/>
        <v>0</v>
      </c>
      <c r="BL83" s="13">
        <f t="shared" si="449"/>
        <v>0</v>
      </c>
      <c r="BM83" s="13">
        <f t="shared" si="449"/>
        <v>0</v>
      </c>
      <c r="BN83" s="13">
        <f t="shared" si="449"/>
        <v>0</v>
      </c>
      <c r="BO83" s="13">
        <f t="shared" si="449"/>
        <v>0</v>
      </c>
      <c r="BP83" s="13">
        <f t="shared" si="449"/>
        <v>0</v>
      </c>
      <c r="BQ83" s="13">
        <f t="shared" si="449"/>
        <v>0</v>
      </c>
      <c r="BR83" s="87"/>
      <c r="BS83" s="120">
        <f t="shared" si="429"/>
        <v>0</v>
      </c>
      <c r="BT83" s="120">
        <f t="shared" si="430"/>
        <v>0</v>
      </c>
      <c r="BU83" s="120">
        <f t="shared" si="431"/>
        <v>0</v>
      </c>
      <c r="BV83" s="120">
        <f t="shared" si="432"/>
        <v>0</v>
      </c>
      <c r="BW83" s="14">
        <f t="shared" si="407"/>
        <v>0</v>
      </c>
      <c r="BX83" s="14">
        <f t="shared" si="408"/>
        <v>0</v>
      </c>
      <c r="BY83" s="14">
        <f t="shared" si="409"/>
        <v>0</v>
      </c>
      <c r="BZ83" s="14">
        <f t="shared" si="410"/>
        <v>0</v>
      </c>
      <c r="CA83" s="121">
        <f t="shared" si="411"/>
        <v>0</v>
      </c>
      <c r="CB83" s="121">
        <f t="shared" si="412"/>
        <v>0</v>
      </c>
      <c r="CC83" s="110">
        <f t="shared" si="398"/>
        <v>0</v>
      </c>
      <c r="CD83" s="110">
        <f t="shared" si="399"/>
        <v>0</v>
      </c>
      <c r="CE83" s="110">
        <f t="shared" si="400"/>
        <v>0</v>
      </c>
      <c r="CF83" s="110">
        <f t="shared" si="401"/>
        <v>0</v>
      </c>
      <c r="CG83" s="110">
        <f t="shared" si="402"/>
        <v>0</v>
      </c>
      <c r="CH83" s="110">
        <f t="shared" si="403"/>
        <v>0</v>
      </c>
      <c r="CI83" s="110">
        <f t="shared" si="404"/>
        <v>0</v>
      </c>
      <c r="CJ83" s="141"/>
      <c r="CK83" s="121"/>
      <c r="CL83" s="122"/>
    </row>
    <row r="84" spans="1:91" s="15" customFormat="1" ht="81" hidden="1" customHeight="1">
      <c r="A84" s="55" t="s">
        <v>21</v>
      </c>
      <c r="B84" s="172" t="s">
        <v>150</v>
      </c>
      <c r="C84" s="56" t="s">
        <v>31</v>
      </c>
      <c r="D84" s="56"/>
      <c r="E84" s="109" t="s">
        <v>149</v>
      </c>
      <c r="F84" s="174" t="s">
        <v>151</v>
      </c>
      <c r="G84" s="175">
        <v>45000</v>
      </c>
      <c r="H84" s="175">
        <f>G84</f>
        <v>45000</v>
      </c>
      <c r="I84" s="104"/>
      <c r="J84" s="104"/>
      <c r="K84" s="104"/>
      <c r="L84" s="104"/>
      <c r="M84" s="104">
        <f>G84*0.9-I84</f>
        <v>40500</v>
      </c>
      <c r="N84" s="104">
        <f>H84*0.9-J84</f>
        <v>40500</v>
      </c>
      <c r="O84" s="104"/>
      <c r="P84" s="104"/>
      <c r="Q84" s="141"/>
      <c r="R84" s="14">
        <f t="shared" si="434"/>
        <v>40500</v>
      </c>
      <c r="S84" s="14">
        <f t="shared" si="435"/>
        <v>40500</v>
      </c>
      <c r="T84" s="14">
        <f t="shared" si="436"/>
        <v>0</v>
      </c>
      <c r="U84" s="14">
        <f t="shared" si="437"/>
        <v>0</v>
      </c>
      <c r="V84" s="104">
        <v>5600</v>
      </c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4"/>
      <c r="AM84" s="14"/>
      <c r="AN84" s="14"/>
      <c r="AO84" s="104"/>
      <c r="AP84" s="14"/>
      <c r="AQ84" s="14"/>
      <c r="AR84" s="14"/>
      <c r="AS84" s="104"/>
      <c r="AT84" s="14"/>
      <c r="AU84" s="14"/>
      <c r="AV84" s="14"/>
      <c r="AW84" s="104"/>
      <c r="AX84" s="14"/>
      <c r="AY84" s="14"/>
      <c r="AZ84" s="1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>
        <f>BK84</f>
        <v>40500</v>
      </c>
      <c r="BK84" s="14">
        <f>N84-W84-AM84-BC84</f>
        <v>40500</v>
      </c>
      <c r="BL84" s="14">
        <f>O84-X84-AN84-BD84</f>
        <v>0</v>
      </c>
      <c r="BM84" s="14">
        <f>P84-Y84-AO84-BE84</f>
        <v>0</v>
      </c>
      <c r="BN84" s="104">
        <f>BO84</f>
        <v>0</v>
      </c>
      <c r="BO84" s="14"/>
      <c r="BP84" s="14"/>
      <c r="BQ84" s="14"/>
      <c r="BR84" s="79"/>
      <c r="BS84" s="120">
        <f t="shared" si="429"/>
        <v>0</v>
      </c>
      <c r="BT84" s="120">
        <f t="shared" si="430"/>
        <v>0</v>
      </c>
      <c r="BU84" s="120">
        <f t="shared" si="431"/>
        <v>0</v>
      </c>
      <c r="BV84" s="120">
        <f t="shared" si="432"/>
        <v>0</v>
      </c>
      <c r="BW84" s="14">
        <f t="shared" si="407"/>
        <v>0</v>
      </c>
      <c r="BX84" s="14">
        <f t="shared" si="408"/>
        <v>0</v>
      </c>
      <c r="BY84" s="14">
        <f t="shared" si="409"/>
        <v>0</v>
      </c>
      <c r="BZ84" s="14">
        <f t="shared" si="410"/>
        <v>0</v>
      </c>
      <c r="CA84" s="121">
        <f t="shared" si="411"/>
        <v>0</v>
      </c>
      <c r="CB84" s="121">
        <f t="shared" si="412"/>
        <v>0</v>
      </c>
      <c r="CC84" s="110">
        <f t="shared" si="398"/>
        <v>40500</v>
      </c>
      <c r="CD84" s="110">
        <f t="shared" si="399"/>
        <v>40500</v>
      </c>
      <c r="CE84" s="110">
        <f t="shared" si="400"/>
        <v>0</v>
      </c>
      <c r="CF84" s="110">
        <f t="shared" si="401"/>
        <v>0</v>
      </c>
      <c r="CG84" s="110">
        <f t="shared" si="402"/>
        <v>40500</v>
      </c>
      <c r="CH84" s="110">
        <f t="shared" si="403"/>
        <v>40500</v>
      </c>
      <c r="CI84" s="110">
        <f t="shared" si="404"/>
        <v>0</v>
      </c>
      <c r="CJ84" s="141"/>
      <c r="CK84" s="121"/>
      <c r="CL84" s="122"/>
    </row>
    <row r="85" spans="1:91" s="10" customFormat="1" ht="51" customHeight="1">
      <c r="A85" s="53" t="s">
        <v>98</v>
      </c>
      <c r="B85" s="6" t="s">
        <v>102</v>
      </c>
      <c r="C85" s="54"/>
      <c r="D85" s="54"/>
      <c r="E85" s="54"/>
      <c r="F85" s="9"/>
      <c r="G85" s="5">
        <f>SUBTOTAL(109,G86:G88)</f>
        <v>94794</v>
      </c>
      <c r="H85" s="5">
        <f t="shared" ref="H85:BS85" si="450">SUBTOTAL(109,H86:H88)</f>
        <v>94794</v>
      </c>
      <c r="I85" s="5">
        <f t="shared" si="450"/>
        <v>0</v>
      </c>
      <c r="J85" s="5">
        <f t="shared" si="450"/>
        <v>0</v>
      </c>
      <c r="K85" s="5">
        <f t="shared" si="450"/>
        <v>0</v>
      </c>
      <c r="L85" s="5">
        <f t="shared" si="450"/>
        <v>0</v>
      </c>
      <c r="M85" s="5">
        <f t="shared" si="450"/>
        <v>85315</v>
      </c>
      <c r="N85" s="5">
        <f t="shared" si="450"/>
        <v>85315</v>
      </c>
      <c r="O85" s="5">
        <f t="shared" si="450"/>
        <v>0</v>
      </c>
      <c r="P85" s="5">
        <f t="shared" si="450"/>
        <v>0</v>
      </c>
      <c r="Q85" s="5">
        <f t="shared" si="450"/>
        <v>6637</v>
      </c>
      <c r="R85" s="5">
        <f t="shared" si="450"/>
        <v>91952</v>
      </c>
      <c r="S85" s="5">
        <f t="shared" si="450"/>
        <v>91952</v>
      </c>
      <c r="T85" s="5">
        <f t="shared" si="450"/>
        <v>0</v>
      </c>
      <c r="U85" s="5">
        <f t="shared" si="450"/>
        <v>0</v>
      </c>
      <c r="V85" s="5">
        <f t="shared" si="450"/>
        <v>14182</v>
      </c>
      <c r="W85" s="5">
        <f t="shared" si="450"/>
        <v>14182</v>
      </c>
      <c r="X85" s="5">
        <f t="shared" si="450"/>
        <v>0</v>
      </c>
      <c r="Y85" s="5">
        <f t="shared" si="450"/>
        <v>0</v>
      </c>
      <c r="Z85" s="5">
        <f t="shared" si="450"/>
        <v>14182</v>
      </c>
      <c r="AA85" s="5">
        <f t="shared" si="450"/>
        <v>14182</v>
      </c>
      <c r="AB85" s="5">
        <f t="shared" si="450"/>
        <v>0</v>
      </c>
      <c r="AC85" s="5">
        <f t="shared" si="450"/>
        <v>0</v>
      </c>
      <c r="AD85" s="5">
        <f t="shared" si="450"/>
        <v>14182</v>
      </c>
      <c r="AE85" s="5">
        <f t="shared" si="450"/>
        <v>0</v>
      </c>
      <c r="AF85" s="5">
        <f t="shared" si="450"/>
        <v>0</v>
      </c>
      <c r="AG85" s="5">
        <f t="shared" si="450"/>
        <v>0</v>
      </c>
      <c r="AH85" s="5">
        <f t="shared" si="450"/>
        <v>14182</v>
      </c>
      <c r="AI85" s="5">
        <f t="shared" si="450"/>
        <v>0</v>
      </c>
      <c r="AJ85" s="5">
        <f t="shared" si="450"/>
        <v>0</v>
      </c>
      <c r="AK85" s="5">
        <f t="shared" si="450"/>
        <v>0</v>
      </c>
      <c r="AL85" s="5">
        <f t="shared" si="450"/>
        <v>10000</v>
      </c>
      <c r="AM85" s="5">
        <f t="shared" si="450"/>
        <v>10000</v>
      </c>
      <c r="AN85" s="5">
        <f t="shared" si="450"/>
        <v>0</v>
      </c>
      <c r="AO85" s="5">
        <f t="shared" si="450"/>
        <v>0</v>
      </c>
      <c r="AP85" s="5">
        <f t="shared" si="450"/>
        <v>10000</v>
      </c>
      <c r="AQ85" s="5">
        <f t="shared" si="450"/>
        <v>10000</v>
      </c>
      <c r="AR85" s="5">
        <f t="shared" si="450"/>
        <v>0</v>
      </c>
      <c r="AS85" s="5">
        <f t="shared" si="450"/>
        <v>0</v>
      </c>
      <c r="AT85" s="5">
        <f t="shared" si="450"/>
        <v>0</v>
      </c>
      <c r="AU85" s="5">
        <f t="shared" si="450"/>
        <v>0</v>
      </c>
      <c r="AV85" s="5">
        <f t="shared" si="450"/>
        <v>0</v>
      </c>
      <c r="AW85" s="5">
        <f t="shared" si="450"/>
        <v>0</v>
      </c>
      <c r="AX85" s="5">
        <f t="shared" si="450"/>
        <v>0</v>
      </c>
      <c r="AY85" s="5">
        <f t="shared" si="450"/>
        <v>0</v>
      </c>
      <c r="AZ85" s="5">
        <f t="shared" si="450"/>
        <v>0</v>
      </c>
      <c r="BA85" s="5">
        <f t="shared" si="450"/>
        <v>0</v>
      </c>
      <c r="BB85" s="5">
        <f t="shared" si="450"/>
        <v>8000</v>
      </c>
      <c r="BC85" s="5">
        <f t="shared" si="450"/>
        <v>8000</v>
      </c>
      <c r="BD85" s="5">
        <f t="shared" si="450"/>
        <v>0</v>
      </c>
      <c r="BE85" s="5">
        <f t="shared" si="450"/>
        <v>0</v>
      </c>
      <c r="BF85" s="5">
        <f t="shared" si="450"/>
        <v>8000</v>
      </c>
      <c r="BG85" s="5">
        <f t="shared" si="450"/>
        <v>8000</v>
      </c>
      <c r="BH85" s="5">
        <f t="shared" si="450"/>
        <v>0</v>
      </c>
      <c r="BI85" s="5">
        <f t="shared" si="450"/>
        <v>0</v>
      </c>
      <c r="BJ85" s="5">
        <f t="shared" si="450"/>
        <v>53133</v>
      </c>
      <c r="BK85" s="5">
        <f t="shared" si="450"/>
        <v>53133</v>
      </c>
      <c r="BL85" s="5">
        <f t="shared" si="450"/>
        <v>0</v>
      </c>
      <c r="BM85" s="5">
        <f t="shared" si="450"/>
        <v>0</v>
      </c>
      <c r="BN85" s="5">
        <f t="shared" si="450"/>
        <v>19000</v>
      </c>
      <c r="BO85" s="5">
        <f t="shared" si="450"/>
        <v>19000</v>
      </c>
      <c r="BP85" s="5">
        <f t="shared" si="450"/>
        <v>0</v>
      </c>
      <c r="BQ85" s="5">
        <f t="shared" si="450"/>
        <v>0</v>
      </c>
      <c r="BR85" s="5">
        <f t="shared" si="450"/>
        <v>0</v>
      </c>
      <c r="BS85" s="5">
        <f t="shared" si="450"/>
        <v>32182</v>
      </c>
      <c r="BT85" s="5">
        <f t="shared" ref="BT85:CJ85" si="451">SUBTOTAL(109,BT86:BT88)</f>
        <v>32182</v>
      </c>
      <c r="BU85" s="5">
        <f t="shared" si="451"/>
        <v>0</v>
      </c>
      <c r="BV85" s="5">
        <f t="shared" si="451"/>
        <v>0</v>
      </c>
      <c r="BW85" s="5">
        <f t="shared" si="451"/>
        <v>51182</v>
      </c>
      <c r="BX85" s="5">
        <f t="shared" si="451"/>
        <v>51182</v>
      </c>
      <c r="BY85" s="5">
        <f t="shared" si="451"/>
        <v>0</v>
      </c>
      <c r="BZ85" s="5">
        <f t="shared" si="451"/>
        <v>0</v>
      </c>
      <c r="CA85" s="5">
        <f t="shared" si="451"/>
        <v>51182</v>
      </c>
      <c r="CB85" s="5">
        <f t="shared" si="451"/>
        <v>51182</v>
      </c>
      <c r="CC85" s="5">
        <f t="shared" si="451"/>
        <v>40770</v>
      </c>
      <c r="CD85" s="5">
        <f t="shared" si="451"/>
        <v>40770</v>
      </c>
      <c r="CE85" s="5">
        <f t="shared" si="451"/>
        <v>0</v>
      </c>
      <c r="CF85" s="5">
        <f t="shared" si="451"/>
        <v>0</v>
      </c>
      <c r="CG85" s="5">
        <f t="shared" si="451"/>
        <v>40770</v>
      </c>
      <c r="CH85" s="5">
        <f t="shared" si="451"/>
        <v>40770</v>
      </c>
      <c r="CI85" s="5">
        <f t="shared" si="451"/>
        <v>0</v>
      </c>
      <c r="CJ85" s="5">
        <f t="shared" si="451"/>
        <v>0</v>
      </c>
      <c r="CK85" s="111"/>
      <c r="CL85" s="122"/>
      <c r="CM85" s="8">
        <f>CD85-Q85</f>
        <v>34133</v>
      </c>
    </row>
    <row r="86" spans="1:91" s="8" customFormat="1" ht="54.75" customHeight="1">
      <c r="A86" s="127" t="s">
        <v>28</v>
      </c>
      <c r="B86" s="135" t="s">
        <v>192</v>
      </c>
      <c r="C86" s="123"/>
      <c r="D86" s="123"/>
      <c r="E86" s="123"/>
      <c r="F86" s="125"/>
      <c r="G86" s="5">
        <f>SUBTOTAL(109,G87:G88)</f>
        <v>94794</v>
      </c>
      <c r="H86" s="5">
        <f t="shared" ref="H86:BS86" si="452">SUBTOTAL(109,H87:H88)</f>
        <v>94794</v>
      </c>
      <c r="I86" s="5">
        <f t="shared" si="452"/>
        <v>0</v>
      </c>
      <c r="J86" s="5">
        <f t="shared" si="452"/>
        <v>0</v>
      </c>
      <c r="K86" s="5">
        <f t="shared" si="452"/>
        <v>0</v>
      </c>
      <c r="L86" s="5">
        <f t="shared" si="452"/>
        <v>0</v>
      </c>
      <c r="M86" s="5">
        <f t="shared" si="452"/>
        <v>85315</v>
      </c>
      <c r="N86" s="5">
        <f t="shared" si="452"/>
        <v>85315</v>
      </c>
      <c r="O86" s="5">
        <f t="shared" si="452"/>
        <v>0</v>
      </c>
      <c r="P86" s="5">
        <f t="shared" si="452"/>
        <v>0</v>
      </c>
      <c r="Q86" s="5">
        <f t="shared" si="452"/>
        <v>6637</v>
      </c>
      <c r="R86" s="5">
        <f t="shared" si="452"/>
        <v>91952</v>
      </c>
      <c r="S86" s="5">
        <f t="shared" si="452"/>
        <v>91952</v>
      </c>
      <c r="T86" s="5">
        <f t="shared" si="452"/>
        <v>0</v>
      </c>
      <c r="U86" s="5">
        <f t="shared" si="452"/>
        <v>0</v>
      </c>
      <c r="V86" s="5">
        <f t="shared" si="452"/>
        <v>14182</v>
      </c>
      <c r="W86" s="5">
        <f t="shared" si="452"/>
        <v>14182</v>
      </c>
      <c r="X86" s="5">
        <f t="shared" si="452"/>
        <v>0</v>
      </c>
      <c r="Y86" s="5">
        <f t="shared" si="452"/>
        <v>0</v>
      </c>
      <c r="Z86" s="5">
        <f t="shared" si="452"/>
        <v>14182</v>
      </c>
      <c r="AA86" s="5">
        <f t="shared" si="452"/>
        <v>14182</v>
      </c>
      <c r="AB86" s="5">
        <f t="shared" si="452"/>
        <v>0</v>
      </c>
      <c r="AC86" s="5">
        <f t="shared" si="452"/>
        <v>0</v>
      </c>
      <c r="AD86" s="5">
        <f t="shared" si="452"/>
        <v>14182</v>
      </c>
      <c r="AE86" s="5">
        <f t="shared" si="452"/>
        <v>0</v>
      </c>
      <c r="AF86" s="5">
        <f t="shared" si="452"/>
        <v>0</v>
      </c>
      <c r="AG86" s="5">
        <f t="shared" si="452"/>
        <v>0</v>
      </c>
      <c r="AH86" s="5">
        <f t="shared" si="452"/>
        <v>14182</v>
      </c>
      <c r="AI86" s="5">
        <f t="shared" si="452"/>
        <v>0</v>
      </c>
      <c r="AJ86" s="5">
        <f t="shared" si="452"/>
        <v>0</v>
      </c>
      <c r="AK86" s="5">
        <f t="shared" si="452"/>
        <v>0</v>
      </c>
      <c r="AL86" s="5">
        <f t="shared" si="452"/>
        <v>10000</v>
      </c>
      <c r="AM86" s="5">
        <f t="shared" si="452"/>
        <v>10000</v>
      </c>
      <c r="AN86" s="5">
        <f t="shared" si="452"/>
        <v>0</v>
      </c>
      <c r="AO86" s="5">
        <f t="shared" si="452"/>
        <v>0</v>
      </c>
      <c r="AP86" s="5">
        <f t="shared" si="452"/>
        <v>10000</v>
      </c>
      <c r="AQ86" s="5">
        <f t="shared" si="452"/>
        <v>10000</v>
      </c>
      <c r="AR86" s="5">
        <f t="shared" si="452"/>
        <v>0</v>
      </c>
      <c r="AS86" s="5">
        <f t="shared" si="452"/>
        <v>0</v>
      </c>
      <c r="AT86" s="5">
        <f t="shared" si="452"/>
        <v>0</v>
      </c>
      <c r="AU86" s="5">
        <f t="shared" si="452"/>
        <v>0</v>
      </c>
      <c r="AV86" s="5">
        <f t="shared" si="452"/>
        <v>0</v>
      </c>
      <c r="AW86" s="5">
        <f t="shared" si="452"/>
        <v>0</v>
      </c>
      <c r="AX86" s="5">
        <f t="shared" si="452"/>
        <v>0</v>
      </c>
      <c r="AY86" s="5">
        <f t="shared" si="452"/>
        <v>0</v>
      </c>
      <c r="AZ86" s="5">
        <f t="shared" si="452"/>
        <v>0</v>
      </c>
      <c r="BA86" s="5">
        <f t="shared" si="452"/>
        <v>0</v>
      </c>
      <c r="BB86" s="5">
        <f t="shared" si="452"/>
        <v>8000</v>
      </c>
      <c r="BC86" s="5">
        <f t="shared" si="452"/>
        <v>8000</v>
      </c>
      <c r="BD86" s="5">
        <f t="shared" si="452"/>
        <v>0</v>
      </c>
      <c r="BE86" s="5">
        <f t="shared" si="452"/>
        <v>0</v>
      </c>
      <c r="BF86" s="5">
        <f t="shared" si="452"/>
        <v>8000</v>
      </c>
      <c r="BG86" s="5">
        <f t="shared" si="452"/>
        <v>8000</v>
      </c>
      <c r="BH86" s="5">
        <f t="shared" si="452"/>
        <v>0</v>
      </c>
      <c r="BI86" s="5">
        <f t="shared" si="452"/>
        <v>0</v>
      </c>
      <c r="BJ86" s="5">
        <f t="shared" si="452"/>
        <v>53133</v>
      </c>
      <c r="BK86" s="5">
        <f t="shared" si="452"/>
        <v>53133</v>
      </c>
      <c r="BL86" s="5">
        <f t="shared" si="452"/>
        <v>0</v>
      </c>
      <c r="BM86" s="5">
        <f t="shared" si="452"/>
        <v>0</v>
      </c>
      <c r="BN86" s="5">
        <f t="shared" si="452"/>
        <v>19000</v>
      </c>
      <c r="BO86" s="5">
        <f t="shared" si="452"/>
        <v>19000</v>
      </c>
      <c r="BP86" s="5">
        <f t="shared" si="452"/>
        <v>0</v>
      </c>
      <c r="BQ86" s="5">
        <f t="shared" si="452"/>
        <v>0</v>
      </c>
      <c r="BR86" s="5">
        <f t="shared" si="452"/>
        <v>0</v>
      </c>
      <c r="BS86" s="5">
        <f t="shared" si="452"/>
        <v>32182</v>
      </c>
      <c r="BT86" s="5">
        <f t="shared" ref="BT86:CJ86" si="453">SUBTOTAL(109,BT87:BT88)</f>
        <v>32182</v>
      </c>
      <c r="BU86" s="5">
        <f t="shared" si="453"/>
        <v>0</v>
      </c>
      <c r="BV86" s="5">
        <f t="shared" si="453"/>
        <v>0</v>
      </c>
      <c r="BW86" s="5">
        <f t="shared" si="453"/>
        <v>51182</v>
      </c>
      <c r="BX86" s="5">
        <f t="shared" si="453"/>
        <v>51182</v>
      </c>
      <c r="BY86" s="5">
        <f t="shared" si="453"/>
        <v>0</v>
      </c>
      <c r="BZ86" s="5">
        <f t="shared" si="453"/>
        <v>0</v>
      </c>
      <c r="CA86" s="5">
        <f t="shared" si="453"/>
        <v>51182</v>
      </c>
      <c r="CB86" s="5">
        <f t="shared" si="453"/>
        <v>51182</v>
      </c>
      <c r="CC86" s="5">
        <f t="shared" si="453"/>
        <v>40770</v>
      </c>
      <c r="CD86" s="5">
        <f t="shared" si="453"/>
        <v>40770</v>
      </c>
      <c r="CE86" s="5">
        <f t="shared" si="453"/>
        <v>0</v>
      </c>
      <c r="CF86" s="5">
        <f t="shared" si="453"/>
        <v>0</v>
      </c>
      <c r="CG86" s="5">
        <f t="shared" si="453"/>
        <v>40770</v>
      </c>
      <c r="CH86" s="5">
        <f t="shared" si="453"/>
        <v>40770</v>
      </c>
      <c r="CI86" s="5">
        <f t="shared" si="453"/>
        <v>0</v>
      </c>
      <c r="CJ86" s="5">
        <f t="shared" si="453"/>
        <v>0</v>
      </c>
      <c r="CK86" s="111"/>
      <c r="CL86" s="121"/>
    </row>
    <row r="87" spans="1:91" s="8" customFormat="1" ht="20.25">
      <c r="A87" s="129" t="s">
        <v>29</v>
      </c>
      <c r="B87" s="130" t="s">
        <v>190</v>
      </c>
      <c r="C87" s="123"/>
      <c r="D87" s="123"/>
      <c r="E87" s="123"/>
      <c r="F87" s="125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0">
        <f t="shared" ref="CC87" si="454">R87-BW87</f>
        <v>0</v>
      </c>
      <c r="CD87" s="110">
        <f t="shared" ref="CD87" si="455">S87-BX87</f>
        <v>0</v>
      </c>
      <c r="CE87" s="110">
        <f t="shared" ref="CE87" si="456">T87-BY87</f>
        <v>0</v>
      </c>
      <c r="CF87" s="110">
        <f t="shared" ref="CF87" si="457">U87-BZ87</f>
        <v>0</v>
      </c>
      <c r="CG87" s="110">
        <f t="shared" ref="CG87" si="458">CC87</f>
        <v>0</v>
      </c>
      <c r="CH87" s="110">
        <f t="shared" ref="CH87" si="459">CD87</f>
        <v>0</v>
      </c>
      <c r="CI87" s="110">
        <f t="shared" ref="CI87" si="460">CE87</f>
        <v>0</v>
      </c>
      <c r="CJ87" s="141"/>
      <c r="CK87" s="111"/>
      <c r="CL87" s="121"/>
    </row>
    <row r="88" spans="1:91" ht="120.75" customHeight="1">
      <c r="A88" s="55" t="s">
        <v>21</v>
      </c>
      <c r="B88" s="20" t="s">
        <v>103</v>
      </c>
      <c r="C88" s="56" t="s">
        <v>68</v>
      </c>
      <c r="D88" s="56"/>
      <c r="E88" s="80" t="s">
        <v>50</v>
      </c>
      <c r="F88" s="1" t="s">
        <v>108</v>
      </c>
      <c r="G88" s="104">
        <v>94794</v>
      </c>
      <c r="H88" s="104">
        <f>G88</f>
        <v>94794</v>
      </c>
      <c r="I88" s="104"/>
      <c r="J88" s="104"/>
      <c r="K88" s="104"/>
      <c r="L88" s="104"/>
      <c r="M88" s="104">
        <f>N88</f>
        <v>85315</v>
      </c>
      <c r="N88" s="104">
        <f>H88*0.9-J88+0.4</f>
        <v>85315</v>
      </c>
      <c r="O88" s="104"/>
      <c r="P88" s="104"/>
      <c r="Q88" s="141">
        <v>6637</v>
      </c>
      <c r="R88" s="14">
        <f t="shared" si="434"/>
        <v>91952</v>
      </c>
      <c r="S88" s="14">
        <f t="shared" si="435"/>
        <v>91952</v>
      </c>
      <c r="T88" s="14">
        <f t="shared" si="436"/>
        <v>0</v>
      </c>
      <c r="U88" s="14">
        <f t="shared" si="437"/>
        <v>0</v>
      </c>
      <c r="V88" s="104">
        <v>14182</v>
      </c>
      <c r="W88" s="104">
        <f>V88</f>
        <v>14182</v>
      </c>
      <c r="X88" s="104"/>
      <c r="Y88" s="104"/>
      <c r="Z88" s="104">
        <v>14182</v>
      </c>
      <c r="AA88" s="104">
        <f>Z88</f>
        <v>14182</v>
      </c>
      <c r="AB88" s="104"/>
      <c r="AC88" s="104"/>
      <c r="AD88" s="104">
        <v>14182</v>
      </c>
      <c r="AE88" s="104"/>
      <c r="AF88" s="104"/>
      <c r="AG88" s="104"/>
      <c r="AH88" s="104">
        <v>14182</v>
      </c>
      <c r="AI88" s="104"/>
      <c r="AJ88" s="104"/>
      <c r="AK88" s="104"/>
      <c r="AL88" s="14">
        <f>AM88</f>
        <v>10000</v>
      </c>
      <c r="AM88" s="14">
        <v>10000</v>
      </c>
      <c r="AN88" s="14"/>
      <c r="AO88" s="104"/>
      <c r="AP88" s="14">
        <f>AQ88</f>
        <v>10000</v>
      </c>
      <c r="AQ88" s="14">
        <v>10000</v>
      </c>
      <c r="AR88" s="14"/>
      <c r="AS88" s="104"/>
      <c r="AT88" s="14">
        <f>AU88</f>
        <v>0</v>
      </c>
      <c r="AU88" s="14"/>
      <c r="AV88" s="14"/>
      <c r="AW88" s="104"/>
      <c r="AX88" s="14"/>
      <c r="AY88" s="14"/>
      <c r="AZ88" s="14"/>
      <c r="BA88" s="104"/>
      <c r="BB88" s="104">
        <f>BC88</f>
        <v>8000</v>
      </c>
      <c r="BC88" s="104">
        <v>8000</v>
      </c>
      <c r="BD88" s="104"/>
      <c r="BE88" s="104"/>
      <c r="BF88" s="104">
        <f>BG88</f>
        <v>8000</v>
      </c>
      <c r="BG88" s="104">
        <v>8000</v>
      </c>
      <c r="BH88" s="104"/>
      <c r="BI88" s="104"/>
      <c r="BJ88" s="14">
        <f t="shared" ref="BJ88" si="461">M88-V88-AL88-BB88</f>
        <v>53133</v>
      </c>
      <c r="BK88" s="14">
        <f>N88-W88-AM88-BC88</f>
        <v>53133</v>
      </c>
      <c r="BL88" s="14">
        <f>O88-X88-AN88-BD88</f>
        <v>0</v>
      </c>
      <c r="BM88" s="14">
        <f>P88-Y88-AO88-BE88</f>
        <v>0</v>
      </c>
      <c r="BN88" s="104">
        <f>BO88</f>
        <v>19000</v>
      </c>
      <c r="BO88" s="14">
        <v>19000</v>
      </c>
      <c r="BP88" s="14"/>
      <c r="BQ88" s="14"/>
      <c r="BR88" s="79"/>
      <c r="BS88" s="120">
        <f t="shared" si="429"/>
        <v>32182</v>
      </c>
      <c r="BT88" s="120">
        <f t="shared" si="430"/>
        <v>32182</v>
      </c>
      <c r="BU88" s="120">
        <f t="shared" si="431"/>
        <v>0</v>
      </c>
      <c r="BV88" s="120">
        <f t="shared" si="432"/>
        <v>0</v>
      </c>
      <c r="BW88" s="14">
        <f t="shared" si="407"/>
        <v>51182</v>
      </c>
      <c r="BX88" s="14">
        <f t="shared" ref="BX88:BX96" si="462">BO88+BT88</f>
        <v>51182</v>
      </c>
      <c r="BY88" s="14">
        <f t="shared" ref="BY88:BY96" si="463">BP88+BU88</f>
        <v>0</v>
      </c>
      <c r="BZ88" s="14">
        <f t="shared" ref="BZ88:BZ96" si="464">BQ88+BV88</f>
        <v>0</v>
      </c>
      <c r="CA88" s="104">
        <f t="shared" si="411"/>
        <v>51182</v>
      </c>
      <c r="CB88" s="104">
        <f t="shared" si="412"/>
        <v>51182</v>
      </c>
      <c r="CC88" s="110">
        <f t="shared" si="398"/>
        <v>40770</v>
      </c>
      <c r="CD88" s="110">
        <f t="shared" si="399"/>
        <v>40770</v>
      </c>
      <c r="CE88" s="110">
        <f t="shared" si="400"/>
        <v>0</v>
      </c>
      <c r="CF88" s="110">
        <f t="shared" si="401"/>
        <v>0</v>
      </c>
      <c r="CG88" s="110">
        <f t="shared" si="402"/>
        <v>40770</v>
      </c>
      <c r="CH88" s="110">
        <f t="shared" si="403"/>
        <v>40770</v>
      </c>
      <c r="CI88" s="110">
        <f t="shared" si="404"/>
        <v>0</v>
      </c>
      <c r="CJ88" s="141"/>
      <c r="CK88" s="159"/>
      <c r="CL88" s="122" t="s">
        <v>182</v>
      </c>
    </row>
    <row r="89" spans="1:91" s="10" customFormat="1" ht="58.5">
      <c r="A89" s="66" t="s">
        <v>101</v>
      </c>
      <c r="B89" s="6" t="s">
        <v>104</v>
      </c>
      <c r="C89" s="54"/>
      <c r="D89" s="54"/>
      <c r="E89" s="54"/>
      <c r="F89" s="9"/>
      <c r="G89" s="5">
        <f t="shared" ref="G89:AL89" si="465">SUBTOTAL(109,G90:G96)</f>
        <v>199000</v>
      </c>
      <c r="H89" s="5">
        <f t="shared" si="465"/>
        <v>199000</v>
      </c>
      <c r="I89" s="5">
        <f t="shared" si="465"/>
        <v>25500</v>
      </c>
      <c r="J89" s="5">
        <f t="shared" si="465"/>
        <v>25500</v>
      </c>
      <c r="K89" s="5">
        <f t="shared" si="465"/>
        <v>17192</v>
      </c>
      <c r="L89" s="5">
        <f t="shared" si="465"/>
        <v>17192</v>
      </c>
      <c r="M89" s="5">
        <f t="shared" si="465"/>
        <v>153600</v>
      </c>
      <c r="N89" s="5">
        <f t="shared" si="465"/>
        <v>153600</v>
      </c>
      <c r="O89" s="5">
        <f t="shared" si="465"/>
        <v>0</v>
      </c>
      <c r="P89" s="5">
        <f t="shared" si="465"/>
        <v>0</v>
      </c>
      <c r="Q89" s="5">
        <f t="shared" si="465"/>
        <v>163</v>
      </c>
      <c r="R89" s="5">
        <f t="shared" si="465"/>
        <v>153763</v>
      </c>
      <c r="S89" s="5">
        <f t="shared" si="465"/>
        <v>153763</v>
      </c>
      <c r="T89" s="5">
        <f t="shared" si="465"/>
        <v>0</v>
      </c>
      <c r="U89" s="5">
        <f t="shared" si="465"/>
        <v>0</v>
      </c>
      <c r="V89" s="5">
        <f t="shared" si="465"/>
        <v>25000</v>
      </c>
      <c r="W89" s="5">
        <f t="shared" si="465"/>
        <v>25000</v>
      </c>
      <c r="X89" s="5">
        <f t="shared" si="465"/>
        <v>0</v>
      </c>
      <c r="Y89" s="5">
        <f t="shared" si="465"/>
        <v>0</v>
      </c>
      <c r="Z89" s="5">
        <f t="shared" si="465"/>
        <v>25000</v>
      </c>
      <c r="AA89" s="5">
        <f t="shared" si="465"/>
        <v>25000</v>
      </c>
      <c r="AB89" s="5">
        <f t="shared" si="465"/>
        <v>0</v>
      </c>
      <c r="AC89" s="5">
        <f t="shared" si="465"/>
        <v>0</v>
      </c>
      <c r="AD89" s="5">
        <f t="shared" si="465"/>
        <v>25000</v>
      </c>
      <c r="AE89" s="5">
        <f t="shared" si="465"/>
        <v>0</v>
      </c>
      <c r="AF89" s="5">
        <f t="shared" si="465"/>
        <v>0</v>
      </c>
      <c r="AG89" s="5">
        <f t="shared" si="465"/>
        <v>0</v>
      </c>
      <c r="AH89" s="5">
        <f t="shared" si="465"/>
        <v>25000</v>
      </c>
      <c r="AI89" s="5">
        <f t="shared" si="465"/>
        <v>0</v>
      </c>
      <c r="AJ89" s="5">
        <f t="shared" si="465"/>
        <v>0</v>
      </c>
      <c r="AK89" s="5">
        <f t="shared" si="465"/>
        <v>0</v>
      </c>
      <c r="AL89" s="5">
        <f t="shared" si="465"/>
        <v>12600</v>
      </c>
      <c r="AM89" s="5">
        <f t="shared" ref="AM89:BR89" si="466">SUBTOTAL(109,AM90:AM96)</f>
        <v>12600</v>
      </c>
      <c r="AN89" s="5">
        <f t="shared" si="466"/>
        <v>0</v>
      </c>
      <c r="AO89" s="5">
        <f t="shared" si="466"/>
        <v>0</v>
      </c>
      <c r="AP89" s="5">
        <f t="shared" si="466"/>
        <v>12600</v>
      </c>
      <c r="AQ89" s="5">
        <f t="shared" si="466"/>
        <v>12600</v>
      </c>
      <c r="AR89" s="5">
        <f t="shared" si="466"/>
        <v>0</v>
      </c>
      <c r="AS89" s="5">
        <f t="shared" si="466"/>
        <v>0</v>
      </c>
      <c r="AT89" s="5">
        <f t="shared" si="466"/>
        <v>0</v>
      </c>
      <c r="AU89" s="5">
        <f t="shared" si="466"/>
        <v>0</v>
      </c>
      <c r="AV89" s="5">
        <f t="shared" si="466"/>
        <v>0</v>
      </c>
      <c r="AW89" s="5">
        <f t="shared" si="466"/>
        <v>0</v>
      </c>
      <c r="AX89" s="5">
        <f t="shared" si="466"/>
        <v>0</v>
      </c>
      <c r="AY89" s="5">
        <f t="shared" si="466"/>
        <v>0</v>
      </c>
      <c r="AZ89" s="5">
        <f t="shared" si="466"/>
        <v>0</v>
      </c>
      <c r="BA89" s="5">
        <f t="shared" si="466"/>
        <v>0</v>
      </c>
      <c r="BB89" s="5">
        <f t="shared" si="466"/>
        <v>16000</v>
      </c>
      <c r="BC89" s="5">
        <f t="shared" si="466"/>
        <v>16000</v>
      </c>
      <c r="BD89" s="5">
        <f t="shared" si="466"/>
        <v>0</v>
      </c>
      <c r="BE89" s="5">
        <f t="shared" si="466"/>
        <v>0</v>
      </c>
      <c r="BF89" s="5">
        <f t="shared" si="466"/>
        <v>16000</v>
      </c>
      <c r="BG89" s="5">
        <f t="shared" si="466"/>
        <v>16000</v>
      </c>
      <c r="BH89" s="5">
        <f t="shared" si="466"/>
        <v>0</v>
      </c>
      <c r="BI89" s="5">
        <f t="shared" si="466"/>
        <v>0</v>
      </c>
      <c r="BJ89" s="5">
        <f t="shared" si="466"/>
        <v>100000</v>
      </c>
      <c r="BK89" s="5">
        <f t="shared" si="466"/>
        <v>100000</v>
      </c>
      <c r="BL89" s="5">
        <f t="shared" si="466"/>
        <v>0</v>
      </c>
      <c r="BM89" s="5">
        <f t="shared" si="466"/>
        <v>0</v>
      </c>
      <c r="BN89" s="5">
        <f t="shared" si="466"/>
        <v>42000</v>
      </c>
      <c r="BO89" s="5">
        <f t="shared" si="466"/>
        <v>42000</v>
      </c>
      <c r="BP89" s="5">
        <f t="shared" si="466"/>
        <v>0</v>
      </c>
      <c r="BQ89" s="5">
        <f t="shared" si="466"/>
        <v>0</v>
      </c>
      <c r="BR89" s="5">
        <f t="shared" si="466"/>
        <v>0</v>
      </c>
      <c r="BS89" s="5">
        <f t="shared" ref="BS89:CJ89" si="467">SUBTOTAL(109,BS90:BS96)</f>
        <v>53600</v>
      </c>
      <c r="BT89" s="5">
        <f t="shared" si="467"/>
        <v>53600</v>
      </c>
      <c r="BU89" s="5">
        <f t="shared" si="467"/>
        <v>0</v>
      </c>
      <c r="BV89" s="5">
        <f t="shared" si="467"/>
        <v>0</v>
      </c>
      <c r="BW89" s="5">
        <f t="shared" si="467"/>
        <v>95600</v>
      </c>
      <c r="BX89" s="5">
        <f t="shared" si="467"/>
        <v>95600</v>
      </c>
      <c r="BY89" s="5">
        <f t="shared" si="467"/>
        <v>0</v>
      </c>
      <c r="BZ89" s="5">
        <f t="shared" si="467"/>
        <v>0</v>
      </c>
      <c r="CA89" s="5">
        <f t="shared" si="467"/>
        <v>121100</v>
      </c>
      <c r="CB89" s="5">
        <f t="shared" si="467"/>
        <v>121100</v>
      </c>
      <c r="CC89" s="5">
        <f t="shared" si="467"/>
        <v>58163</v>
      </c>
      <c r="CD89" s="5">
        <f t="shared" si="467"/>
        <v>58163</v>
      </c>
      <c r="CE89" s="5">
        <f t="shared" si="467"/>
        <v>0</v>
      </c>
      <c r="CF89" s="5">
        <f t="shared" si="467"/>
        <v>0</v>
      </c>
      <c r="CG89" s="5">
        <f t="shared" si="467"/>
        <v>58163</v>
      </c>
      <c r="CH89" s="5">
        <f t="shared" si="467"/>
        <v>58163</v>
      </c>
      <c r="CI89" s="5">
        <f t="shared" si="467"/>
        <v>0</v>
      </c>
      <c r="CJ89" s="5">
        <f t="shared" si="467"/>
        <v>0</v>
      </c>
      <c r="CK89" s="111"/>
      <c r="CL89" s="122"/>
      <c r="CM89" s="8">
        <f>CD89-Q89</f>
        <v>58000</v>
      </c>
    </row>
    <row r="90" spans="1:91" s="8" customFormat="1" ht="54.75" customHeight="1">
      <c r="A90" s="127" t="s">
        <v>28</v>
      </c>
      <c r="B90" s="128" t="s">
        <v>191</v>
      </c>
      <c r="C90" s="123"/>
      <c r="D90" s="123"/>
      <c r="E90" s="123"/>
      <c r="F90" s="125"/>
      <c r="G90" s="5">
        <f>SUBTOTAL(109,G91:G92)</f>
        <v>39000</v>
      </c>
      <c r="H90" s="5">
        <f t="shared" ref="H90:BS90" si="468">SUBTOTAL(109,H91:H92)</f>
        <v>39000</v>
      </c>
      <c r="I90" s="5">
        <f t="shared" si="468"/>
        <v>25500</v>
      </c>
      <c r="J90" s="5">
        <f t="shared" si="468"/>
        <v>25500</v>
      </c>
      <c r="K90" s="5">
        <f t="shared" si="468"/>
        <v>17192</v>
      </c>
      <c r="L90" s="5">
        <f t="shared" si="468"/>
        <v>17192</v>
      </c>
      <c r="M90" s="5">
        <f t="shared" si="468"/>
        <v>9600</v>
      </c>
      <c r="N90" s="5">
        <f t="shared" si="468"/>
        <v>9600</v>
      </c>
      <c r="O90" s="5">
        <f t="shared" si="468"/>
        <v>0</v>
      </c>
      <c r="P90" s="5">
        <f t="shared" si="468"/>
        <v>0</v>
      </c>
      <c r="Q90" s="5">
        <f t="shared" si="468"/>
        <v>163</v>
      </c>
      <c r="R90" s="5">
        <f t="shared" si="468"/>
        <v>9763</v>
      </c>
      <c r="S90" s="5">
        <f t="shared" si="468"/>
        <v>9763</v>
      </c>
      <c r="T90" s="5">
        <f t="shared" si="468"/>
        <v>0</v>
      </c>
      <c r="U90" s="5">
        <f t="shared" si="468"/>
        <v>0</v>
      </c>
      <c r="V90" s="5">
        <f t="shared" si="468"/>
        <v>7000</v>
      </c>
      <c r="W90" s="5">
        <f t="shared" si="468"/>
        <v>7000</v>
      </c>
      <c r="X90" s="5">
        <f t="shared" si="468"/>
        <v>0</v>
      </c>
      <c r="Y90" s="5">
        <f t="shared" si="468"/>
        <v>0</v>
      </c>
      <c r="Z90" s="5">
        <f t="shared" si="468"/>
        <v>7000</v>
      </c>
      <c r="AA90" s="5">
        <f t="shared" si="468"/>
        <v>7000</v>
      </c>
      <c r="AB90" s="5">
        <f t="shared" si="468"/>
        <v>0</v>
      </c>
      <c r="AC90" s="5">
        <f t="shared" si="468"/>
        <v>0</v>
      </c>
      <c r="AD90" s="5">
        <f t="shared" si="468"/>
        <v>7000</v>
      </c>
      <c r="AE90" s="5">
        <f t="shared" si="468"/>
        <v>0</v>
      </c>
      <c r="AF90" s="5">
        <f t="shared" si="468"/>
        <v>0</v>
      </c>
      <c r="AG90" s="5">
        <f t="shared" si="468"/>
        <v>0</v>
      </c>
      <c r="AH90" s="5">
        <f t="shared" si="468"/>
        <v>7000</v>
      </c>
      <c r="AI90" s="5">
        <f t="shared" si="468"/>
        <v>0</v>
      </c>
      <c r="AJ90" s="5">
        <f t="shared" si="468"/>
        <v>0</v>
      </c>
      <c r="AK90" s="5">
        <f t="shared" si="468"/>
        <v>0</v>
      </c>
      <c r="AL90" s="5">
        <f t="shared" si="468"/>
        <v>2600</v>
      </c>
      <c r="AM90" s="5">
        <f t="shared" si="468"/>
        <v>2600</v>
      </c>
      <c r="AN90" s="5">
        <f t="shared" si="468"/>
        <v>0</v>
      </c>
      <c r="AO90" s="5">
        <f t="shared" si="468"/>
        <v>0</v>
      </c>
      <c r="AP90" s="5">
        <f t="shared" si="468"/>
        <v>2600</v>
      </c>
      <c r="AQ90" s="5">
        <f t="shared" si="468"/>
        <v>2600</v>
      </c>
      <c r="AR90" s="5">
        <f t="shared" si="468"/>
        <v>0</v>
      </c>
      <c r="AS90" s="5">
        <f t="shared" si="468"/>
        <v>0</v>
      </c>
      <c r="AT90" s="5">
        <f t="shared" si="468"/>
        <v>0</v>
      </c>
      <c r="AU90" s="5">
        <f t="shared" si="468"/>
        <v>0</v>
      </c>
      <c r="AV90" s="5">
        <f t="shared" si="468"/>
        <v>0</v>
      </c>
      <c r="AW90" s="5">
        <f t="shared" si="468"/>
        <v>0</v>
      </c>
      <c r="AX90" s="5">
        <f t="shared" si="468"/>
        <v>0</v>
      </c>
      <c r="AY90" s="5">
        <f t="shared" si="468"/>
        <v>0</v>
      </c>
      <c r="AZ90" s="5">
        <f t="shared" si="468"/>
        <v>0</v>
      </c>
      <c r="BA90" s="5">
        <f t="shared" si="468"/>
        <v>0</v>
      </c>
      <c r="BB90" s="5">
        <f t="shared" si="468"/>
        <v>0</v>
      </c>
      <c r="BC90" s="5">
        <f t="shared" si="468"/>
        <v>0</v>
      </c>
      <c r="BD90" s="5">
        <f t="shared" si="468"/>
        <v>0</v>
      </c>
      <c r="BE90" s="5">
        <f t="shared" si="468"/>
        <v>0</v>
      </c>
      <c r="BF90" s="5">
        <f t="shared" si="468"/>
        <v>0</v>
      </c>
      <c r="BG90" s="5">
        <f t="shared" si="468"/>
        <v>0</v>
      </c>
      <c r="BH90" s="5">
        <f t="shared" si="468"/>
        <v>0</v>
      </c>
      <c r="BI90" s="5">
        <f t="shared" si="468"/>
        <v>0</v>
      </c>
      <c r="BJ90" s="5">
        <f t="shared" si="468"/>
        <v>0</v>
      </c>
      <c r="BK90" s="5">
        <f t="shared" si="468"/>
        <v>0</v>
      </c>
      <c r="BL90" s="5">
        <f t="shared" si="468"/>
        <v>0</v>
      </c>
      <c r="BM90" s="5">
        <f t="shared" si="468"/>
        <v>0</v>
      </c>
      <c r="BN90" s="5">
        <f t="shared" si="468"/>
        <v>0</v>
      </c>
      <c r="BO90" s="5">
        <f t="shared" si="468"/>
        <v>0</v>
      </c>
      <c r="BP90" s="5">
        <f t="shared" si="468"/>
        <v>0</v>
      </c>
      <c r="BQ90" s="5">
        <f t="shared" si="468"/>
        <v>0</v>
      </c>
      <c r="BR90" s="5">
        <f t="shared" si="468"/>
        <v>0</v>
      </c>
      <c r="BS90" s="5">
        <f t="shared" si="468"/>
        <v>9600</v>
      </c>
      <c r="BT90" s="5">
        <f t="shared" ref="BT90:CJ90" si="469">SUBTOTAL(109,BT91:BT92)</f>
        <v>9600</v>
      </c>
      <c r="BU90" s="5">
        <f t="shared" si="469"/>
        <v>0</v>
      </c>
      <c r="BV90" s="5">
        <f t="shared" si="469"/>
        <v>0</v>
      </c>
      <c r="BW90" s="5">
        <f t="shared" si="469"/>
        <v>9600</v>
      </c>
      <c r="BX90" s="5">
        <f t="shared" si="469"/>
        <v>9600</v>
      </c>
      <c r="BY90" s="5">
        <f t="shared" si="469"/>
        <v>0</v>
      </c>
      <c r="BZ90" s="5">
        <f t="shared" si="469"/>
        <v>0</v>
      </c>
      <c r="CA90" s="5">
        <f t="shared" si="469"/>
        <v>35100</v>
      </c>
      <c r="CB90" s="5">
        <f t="shared" si="469"/>
        <v>35100</v>
      </c>
      <c r="CC90" s="5">
        <f t="shared" si="469"/>
        <v>163</v>
      </c>
      <c r="CD90" s="5">
        <f t="shared" si="469"/>
        <v>163</v>
      </c>
      <c r="CE90" s="5">
        <f t="shared" si="469"/>
        <v>0</v>
      </c>
      <c r="CF90" s="5">
        <f t="shared" si="469"/>
        <v>0</v>
      </c>
      <c r="CG90" s="5">
        <f t="shared" si="469"/>
        <v>163</v>
      </c>
      <c r="CH90" s="5">
        <f t="shared" si="469"/>
        <v>163</v>
      </c>
      <c r="CI90" s="5">
        <f t="shared" si="469"/>
        <v>0</v>
      </c>
      <c r="CJ90" s="5">
        <f t="shared" si="469"/>
        <v>0</v>
      </c>
      <c r="CK90" s="111"/>
      <c r="CL90" s="121"/>
    </row>
    <row r="91" spans="1:91" s="8" customFormat="1" ht="20.25">
      <c r="A91" s="129" t="s">
        <v>29</v>
      </c>
      <c r="B91" s="130" t="s">
        <v>190</v>
      </c>
      <c r="C91" s="123"/>
      <c r="D91" s="123"/>
      <c r="E91" s="123"/>
      <c r="F91" s="125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0">
        <f t="shared" ref="CC91" si="470">R91-BW91</f>
        <v>0</v>
      </c>
      <c r="CD91" s="110">
        <f t="shared" ref="CD91" si="471">S91-BX91</f>
        <v>0</v>
      </c>
      <c r="CE91" s="110">
        <f t="shared" ref="CE91" si="472">T91-BY91</f>
        <v>0</v>
      </c>
      <c r="CF91" s="110">
        <f t="shared" ref="CF91" si="473">U91-BZ91</f>
        <v>0</v>
      </c>
      <c r="CG91" s="110">
        <f t="shared" ref="CG91" si="474">CC91</f>
        <v>0</v>
      </c>
      <c r="CH91" s="110">
        <f t="shared" ref="CH91" si="475">CD91</f>
        <v>0</v>
      </c>
      <c r="CI91" s="110">
        <f t="shared" ref="CI91" si="476">CE91</f>
        <v>0</v>
      </c>
      <c r="CJ91" s="141"/>
      <c r="CK91" s="111"/>
      <c r="CL91" s="121"/>
    </row>
    <row r="92" spans="1:91" s="39" customFormat="1" ht="96.75" customHeight="1">
      <c r="A92" s="55" t="s">
        <v>21</v>
      </c>
      <c r="B92" s="81" t="s">
        <v>105</v>
      </c>
      <c r="C92" s="79" t="s">
        <v>51</v>
      </c>
      <c r="D92" s="79"/>
      <c r="E92" s="79" t="s">
        <v>45</v>
      </c>
      <c r="F92" s="22" t="s">
        <v>106</v>
      </c>
      <c r="G92" s="93">
        <v>39000</v>
      </c>
      <c r="H92" s="93">
        <v>39000</v>
      </c>
      <c r="I92" s="12">
        <v>25500</v>
      </c>
      <c r="J92" s="12">
        <v>25500</v>
      </c>
      <c r="K92" s="12">
        <v>17192</v>
      </c>
      <c r="L92" s="12">
        <f>K92</f>
        <v>17192</v>
      </c>
      <c r="M92" s="102">
        <f>G92*0.9-I92</f>
        <v>9600</v>
      </c>
      <c r="N92" s="102">
        <f>H92*0.9-J92</f>
        <v>9600</v>
      </c>
      <c r="O92" s="102"/>
      <c r="P92" s="102"/>
      <c r="Q92" s="142">
        <v>163</v>
      </c>
      <c r="R92" s="14">
        <f t="shared" si="434"/>
        <v>9763</v>
      </c>
      <c r="S92" s="14">
        <f t="shared" si="435"/>
        <v>9763</v>
      </c>
      <c r="T92" s="14">
        <f t="shared" si="436"/>
        <v>0</v>
      </c>
      <c r="U92" s="14">
        <f t="shared" si="437"/>
        <v>0</v>
      </c>
      <c r="V92" s="102">
        <v>7000</v>
      </c>
      <c r="W92" s="102">
        <v>7000</v>
      </c>
      <c r="X92" s="102"/>
      <c r="Y92" s="102"/>
      <c r="Z92" s="102">
        <v>7000</v>
      </c>
      <c r="AA92" s="102">
        <v>7000</v>
      </c>
      <c r="AB92" s="102"/>
      <c r="AC92" s="102"/>
      <c r="AD92" s="102">
        <v>7000</v>
      </c>
      <c r="AE92" s="102"/>
      <c r="AF92" s="102"/>
      <c r="AG92" s="102"/>
      <c r="AH92" s="102">
        <v>7000</v>
      </c>
      <c r="AI92" s="102"/>
      <c r="AJ92" s="102"/>
      <c r="AK92" s="102"/>
      <c r="AL92" s="102">
        <f>AM92</f>
        <v>2600</v>
      </c>
      <c r="AM92" s="102">
        <v>2600</v>
      </c>
      <c r="AN92" s="102"/>
      <c r="AO92" s="102"/>
      <c r="AP92" s="102">
        <f>AQ92</f>
        <v>2600</v>
      </c>
      <c r="AQ92" s="102">
        <v>2600</v>
      </c>
      <c r="AR92" s="102"/>
      <c r="AS92" s="102"/>
      <c r="AT92" s="102">
        <f>AU92</f>
        <v>0</v>
      </c>
      <c r="AU92" s="102"/>
      <c r="AV92" s="102"/>
      <c r="AW92" s="102"/>
      <c r="AX92" s="102">
        <f>AY92</f>
        <v>0</v>
      </c>
      <c r="AY92" s="102">
        <f>AE92-AI92</f>
        <v>0</v>
      </c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4">
        <f t="shared" ref="BJ92" si="477">M92-V92-AL92-BB92</f>
        <v>0</v>
      </c>
      <c r="BK92" s="14">
        <f>N92-W92-AM92-BC92</f>
        <v>0</v>
      </c>
      <c r="BL92" s="14">
        <f>O92-X92-AN92-BD92</f>
        <v>0</v>
      </c>
      <c r="BM92" s="14">
        <f>P92-Y92-AO92-BE92</f>
        <v>0</v>
      </c>
      <c r="BN92" s="102"/>
      <c r="BO92" s="102"/>
      <c r="BP92" s="102"/>
      <c r="BQ92" s="102"/>
      <c r="BR92" s="78"/>
      <c r="BS92" s="120">
        <f t="shared" ref="BS92:BS96" si="478">M92-BJ92</f>
        <v>9600</v>
      </c>
      <c r="BT92" s="120">
        <f t="shared" ref="BT92:BT96" si="479">N92-BK92</f>
        <v>9600</v>
      </c>
      <c r="BU92" s="120">
        <f t="shared" ref="BU92:BU96" si="480">O92-BL92</f>
        <v>0</v>
      </c>
      <c r="BV92" s="120">
        <f t="shared" ref="BV92:BV96" si="481">P92-BM92</f>
        <v>0</v>
      </c>
      <c r="BW92" s="14">
        <f t="shared" si="407"/>
        <v>9600</v>
      </c>
      <c r="BX92" s="14">
        <f t="shared" si="462"/>
        <v>9600</v>
      </c>
      <c r="BY92" s="14">
        <f t="shared" si="463"/>
        <v>0</v>
      </c>
      <c r="BZ92" s="14">
        <f t="shared" si="464"/>
        <v>0</v>
      </c>
      <c r="CA92" s="102">
        <f t="shared" si="411"/>
        <v>35100</v>
      </c>
      <c r="CB92" s="102">
        <f t="shared" si="412"/>
        <v>35100</v>
      </c>
      <c r="CC92" s="110">
        <f t="shared" si="398"/>
        <v>163</v>
      </c>
      <c r="CD92" s="110">
        <f t="shared" si="399"/>
        <v>163</v>
      </c>
      <c r="CE92" s="110">
        <f t="shared" si="400"/>
        <v>0</v>
      </c>
      <c r="CF92" s="110">
        <f t="shared" si="401"/>
        <v>0</v>
      </c>
      <c r="CG92" s="110">
        <f t="shared" si="402"/>
        <v>163</v>
      </c>
      <c r="CH92" s="110">
        <f t="shared" si="403"/>
        <v>163</v>
      </c>
      <c r="CI92" s="110">
        <f t="shared" si="404"/>
        <v>0</v>
      </c>
      <c r="CJ92" s="141"/>
      <c r="CK92" s="159"/>
      <c r="CL92" s="122" t="s">
        <v>187</v>
      </c>
    </row>
    <row r="93" spans="1:91" s="8" customFormat="1" ht="54.75" customHeight="1">
      <c r="A93" s="127" t="s">
        <v>47</v>
      </c>
      <c r="B93" s="135" t="s">
        <v>192</v>
      </c>
      <c r="C93" s="123"/>
      <c r="D93" s="123"/>
      <c r="E93" s="123"/>
      <c r="F93" s="125"/>
      <c r="G93" s="5">
        <f>SUBTOTAL(109,G94:G96)</f>
        <v>160000</v>
      </c>
      <c r="H93" s="5">
        <f t="shared" ref="H93:BS93" si="482">SUBTOTAL(109,H94:H96)</f>
        <v>160000</v>
      </c>
      <c r="I93" s="5">
        <f t="shared" si="482"/>
        <v>0</v>
      </c>
      <c r="J93" s="5">
        <f t="shared" si="482"/>
        <v>0</v>
      </c>
      <c r="K93" s="5">
        <f t="shared" si="482"/>
        <v>0</v>
      </c>
      <c r="L93" s="5">
        <f t="shared" si="482"/>
        <v>0</v>
      </c>
      <c r="M93" s="5">
        <f t="shared" si="482"/>
        <v>144000</v>
      </c>
      <c r="N93" s="5">
        <f t="shared" si="482"/>
        <v>144000</v>
      </c>
      <c r="O93" s="5">
        <f t="shared" si="482"/>
        <v>0</v>
      </c>
      <c r="P93" s="5">
        <f t="shared" si="482"/>
        <v>0</v>
      </c>
      <c r="Q93" s="5">
        <f t="shared" si="482"/>
        <v>0</v>
      </c>
      <c r="R93" s="5">
        <f t="shared" si="482"/>
        <v>144000</v>
      </c>
      <c r="S93" s="5">
        <f t="shared" si="482"/>
        <v>144000</v>
      </c>
      <c r="T93" s="5">
        <f t="shared" si="482"/>
        <v>0</v>
      </c>
      <c r="U93" s="5">
        <f t="shared" si="482"/>
        <v>0</v>
      </c>
      <c r="V93" s="5">
        <f t="shared" si="482"/>
        <v>18000</v>
      </c>
      <c r="W93" s="5">
        <f t="shared" si="482"/>
        <v>18000</v>
      </c>
      <c r="X93" s="5">
        <f t="shared" si="482"/>
        <v>0</v>
      </c>
      <c r="Y93" s="5">
        <f t="shared" si="482"/>
        <v>0</v>
      </c>
      <c r="Z93" s="5">
        <f t="shared" si="482"/>
        <v>18000</v>
      </c>
      <c r="AA93" s="5">
        <f t="shared" si="482"/>
        <v>18000</v>
      </c>
      <c r="AB93" s="5">
        <f t="shared" si="482"/>
        <v>0</v>
      </c>
      <c r="AC93" s="5">
        <f t="shared" si="482"/>
        <v>0</v>
      </c>
      <c r="AD93" s="5">
        <f t="shared" si="482"/>
        <v>18000</v>
      </c>
      <c r="AE93" s="5">
        <f t="shared" si="482"/>
        <v>0</v>
      </c>
      <c r="AF93" s="5">
        <f t="shared" si="482"/>
        <v>0</v>
      </c>
      <c r="AG93" s="5">
        <f t="shared" si="482"/>
        <v>0</v>
      </c>
      <c r="AH93" s="5">
        <f t="shared" si="482"/>
        <v>18000</v>
      </c>
      <c r="AI93" s="5">
        <f t="shared" si="482"/>
        <v>0</v>
      </c>
      <c r="AJ93" s="5">
        <f t="shared" si="482"/>
        <v>0</v>
      </c>
      <c r="AK93" s="5">
        <f t="shared" si="482"/>
        <v>0</v>
      </c>
      <c r="AL93" s="5">
        <f t="shared" si="482"/>
        <v>10000</v>
      </c>
      <c r="AM93" s="5">
        <f t="shared" si="482"/>
        <v>10000</v>
      </c>
      <c r="AN93" s="5">
        <f t="shared" si="482"/>
        <v>0</v>
      </c>
      <c r="AO93" s="5">
        <f t="shared" si="482"/>
        <v>0</v>
      </c>
      <c r="AP93" s="5">
        <f t="shared" si="482"/>
        <v>10000</v>
      </c>
      <c r="AQ93" s="5">
        <f t="shared" si="482"/>
        <v>10000</v>
      </c>
      <c r="AR93" s="5">
        <f t="shared" si="482"/>
        <v>0</v>
      </c>
      <c r="AS93" s="5">
        <f t="shared" si="482"/>
        <v>0</v>
      </c>
      <c r="AT93" s="5">
        <f t="shared" si="482"/>
        <v>0</v>
      </c>
      <c r="AU93" s="5">
        <f t="shared" si="482"/>
        <v>0</v>
      </c>
      <c r="AV93" s="5">
        <f t="shared" si="482"/>
        <v>0</v>
      </c>
      <c r="AW93" s="5">
        <f t="shared" si="482"/>
        <v>0</v>
      </c>
      <c r="AX93" s="5">
        <f t="shared" si="482"/>
        <v>0</v>
      </c>
      <c r="AY93" s="5">
        <f t="shared" si="482"/>
        <v>0</v>
      </c>
      <c r="AZ93" s="5">
        <f t="shared" si="482"/>
        <v>0</v>
      </c>
      <c r="BA93" s="5">
        <f t="shared" si="482"/>
        <v>0</v>
      </c>
      <c r="BB93" s="5">
        <f t="shared" si="482"/>
        <v>16000</v>
      </c>
      <c r="BC93" s="5">
        <f t="shared" si="482"/>
        <v>16000</v>
      </c>
      <c r="BD93" s="5">
        <f t="shared" si="482"/>
        <v>0</v>
      </c>
      <c r="BE93" s="5">
        <f t="shared" si="482"/>
        <v>0</v>
      </c>
      <c r="BF93" s="5">
        <f t="shared" si="482"/>
        <v>16000</v>
      </c>
      <c r="BG93" s="5">
        <f t="shared" si="482"/>
        <v>16000</v>
      </c>
      <c r="BH93" s="5">
        <f t="shared" si="482"/>
        <v>0</v>
      </c>
      <c r="BI93" s="5">
        <f t="shared" si="482"/>
        <v>0</v>
      </c>
      <c r="BJ93" s="5">
        <f t="shared" si="482"/>
        <v>100000</v>
      </c>
      <c r="BK93" s="5">
        <f t="shared" si="482"/>
        <v>100000</v>
      </c>
      <c r="BL93" s="5">
        <f t="shared" si="482"/>
        <v>0</v>
      </c>
      <c r="BM93" s="5">
        <f t="shared" si="482"/>
        <v>0</v>
      </c>
      <c r="BN93" s="5">
        <f t="shared" si="482"/>
        <v>42000</v>
      </c>
      <c r="BO93" s="5">
        <f t="shared" si="482"/>
        <v>42000</v>
      </c>
      <c r="BP93" s="5">
        <f t="shared" si="482"/>
        <v>0</v>
      </c>
      <c r="BQ93" s="5">
        <f t="shared" si="482"/>
        <v>0</v>
      </c>
      <c r="BR93" s="5">
        <f t="shared" si="482"/>
        <v>0</v>
      </c>
      <c r="BS93" s="5">
        <f t="shared" si="482"/>
        <v>44000</v>
      </c>
      <c r="BT93" s="5">
        <f t="shared" ref="BT93:CJ93" si="483">SUBTOTAL(109,BT94:BT96)</f>
        <v>44000</v>
      </c>
      <c r="BU93" s="5">
        <f t="shared" si="483"/>
        <v>0</v>
      </c>
      <c r="BV93" s="5">
        <f t="shared" si="483"/>
        <v>0</v>
      </c>
      <c r="BW93" s="5">
        <f t="shared" si="483"/>
        <v>86000</v>
      </c>
      <c r="BX93" s="5">
        <f t="shared" si="483"/>
        <v>86000</v>
      </c>
      <c r="BY93" s="5">
        <f t="shared" si="483"/>
        <v>0</v>
      </c>
      <c r="BZ93" s="5">
        <f t="shared" si="483"/>
        <v>0</v>
      </c>
      <c r="CA93" s="5">
        <f t="shared" si="483"/>
        <v>86000</v>
      </c>
      <c r="CB93" s="5">
        <f t="shared" si="483"/>
        <v>86000</v>
      </c>
      <c r="CC93" s="5">
        <f t="shared" si="483"/>
        <v>58000</v>
      </c>
      <c r="CD93" s="5">
        <f t="shared" si="483"/>
        <v>58000</v>
      </c>
      <c r="CE93" s="5">
        <f t="shared" si="483"/>
        <v>0</v>
      </c>
      <c r="CF93" s="5">
        <f t="shared" si="483"/>
        <v>0</v>
      </c>
      <c r="CG93" s="5">
        <f t="shared" si="483"/>
        <v>58000</v>
      </c>
      <c r="CH93" s="5">
        <f t="shared" si="483"/>
        <v>58000</v>
      </c>
      <c r="CI93" s="5">
        <f t="shared" si="483"/>
        <v>0</v>
      </c>
      <c r="CJ93" s="5">
        <f t="shared" si="483"/>
        <v>0</v>
      </c>
      <c r="CK93" s="111"/>
      <c r="CL93" s="121"/>
    </row>
    <row r="94" spans="1:91" s="8" customFormat="1" ht="20.25">
      <c r="A94" s="129" t="s">
        <v>29</v>
      </c>
      <c r="B94" s="130" t="s">
        <v>190</v>
      </c>
      <c r="C94" s="123"/>
      <c r="D94" s="123"/>
      <c r="E94" s="123"/>
      <c r="F94" s="125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0">
        <f t="shared" ref="CC94" si="484">R94-BW94</f>
        <v>0</v>
      </c>
      <c r="CD94" s="110">
        <f t="shared" ref="CD94" si="485">S94-BX94</f>
        <v>0</v>
      </c>
      <c r="CE94" s="110">
        <f t="shared" ref="CE94" si="486">T94-BY94</f>
        <v>0</v>
      </c>
      <c r="CF94" s="110">
        <f t="shared" ref="CF94" si="487">U94-BZ94</f>
        <v>0</v>
      </c>
      <c r="CG94" s="110">
        <f t="shared" ref="CG94" si="488">CC94</f>
        <v>0</v>
      </c>
      <c r="CH94" s="110">
        <f t="shared" ref="CH94" si="489">CD94</f>
        <v>0</v>
      </c>
      <c r="CI94" s="110">
        <f t="shared" ref="CI94" si="490">CE94</f>
        <v>0</v>
      </c>
      <c r="CJ94" s="141"/>
      <c r="CK94" s="111"/>
      <c r="CL94" s="121"/>
    </row>
    <row r="95" spans="1:91" ht="93" customHeight="1">
      <c r="A95" s="82">
        <v>1</v>
      </c>
      <c r="B95" s="20" t="s">
        <v>123</v>
      </c>
      <c r="C95" s="56" t="s">
        <v>51</v>
      </c>
      <c r="D95" s="56"/>
      <c r="E95" s="56" t="s">
        <v>50</v>
      </c>
      <c r="F95" s="22" t="s">
        <v>124</v>
      </c>
      <c r="G95" s="14">
        <v>80000</v>
      </c>
      <c r="H95" s="14">
        <f>G95</f>
        <v>80000</v>
      </c>
      <c r="I95" s="16"/>
      <c r="J95" s="16"/>
      <c r="K95" s="16"/>
      <c r="L95" s="16"/>
      <c r="M95" s="14">
        <f>G95*0.9</f>
        <v>72000</v>
      </c>
      <c r="N95" s="14">
        <f>M95</f>
        <v>72000</v>
      </c>
      <c r="O95" s="14"/>
      <c r="P95" s="14"/>
      <c r="Q95" s="110"/>
      <c r="R95" s="14">
        <f t="shared" si="434"/>
        <v>72000</v>
      </c>
      <c r="S95" s="14">
        <f t="shared" si="435"/>
        <v>72000</v>
      </c>
      <c r="T95" s="14">
        <f t="shared" si="436"/>
        <v>0</v>
      </c>
      <c r="U95" s="14">
        <f t="shared" si="437"/>
        <v>0</v>
      </c>
      <c r="V95" s="14">
        <v>9000</v>
      </c>
      <c r="W95" s="14">
        <f>V95</f>
        <v>9000</v>
      </c>
      <c r="X95" s="14"/>
      <c r="Y95" s="14"/>
      <c r="Z95" s="14">
        <v>9000</v>
      </c>
      <c r="AA95" s="14">
        <f>Z95</f>
        <v>9000</v>
      </c>
      <c r="AB95" s="14"/>
      <c r="AC95" s="14"/>
      <c r="AD95" s="14">
        <v>9000</v>
      </c>
      <c r="AE95" s="14"/>
      <c r="AF95" s="14"/>
      <c r="AG95" s="14"/>
      <c r="AH95" s="14">
        <v>9000</v>
      </c>
      <c r="AI95" s="14"/>
      <c r="AJ95" s="14"/>
      <c r="AK95" s="14"/>
      <c r="AL95" s="14">
        <f>AM95</f>
        <v>5000</v>
      </c>
      <c r="AM95" s="14">
        <v>5000</v>
      </c>
      <c r="AN95" s="14"/>
      <c r="AO95" s="14"/>
      <c r="AP95" s="14">
        <f>AQ95</f>
        <v>5000</v>
      </c>
      <c r="AQ95" s="14">
        <v>5000</v>
      </c>
      <c r="AR95" s="14"/>
      <c r="AS95" s="14"/>
      <c r="AT95" s="14">
        <f>AU95</f>
        <v>0</v>
      </c>
      <c r="AU95" s="14"/>
      <c r="AV95" s="14"/>
      <c r="AW95" s="14"/>
      <c r="AX95" s="14"/>
      <c r="AY95" s="14"/>
      <c r="AZ95" s="14"/>
      <c r="BA95" s="14"/>
      <c r="BB95" s="14">
        <f>BC95</f>
        <v>8000</v>
      </c>
      <c r="BC95" s="14">
        <v>8000</v>
      </c>
      <c r="BD95" s="14"/>
      <c r="BE95" s="14"/>
      <c r="BF95" s="14">
        <f>BG95</f>
        <v>8000</v>
      </c>
      <c r="BG95" s="14">
        <v>8000</v>
      </c>
      <c r="BH95" s="14"/>
      <c r="BI95" s="14"/>
      <c r="BJ95" s="14">
        <f t="shared" ref="BJ95:BJ96" si="491">M95-V95-AL95-BB95</f>
        <v>50000</v>
      </c>
      <c r="BK95" s="14">
        <f t="shared" ref="BK95:BM96" si="492">N95-W95-AM95-BC95</f>
        <v>50000</v>
      </c>
      <c r="BL95" s="14">
        <f t="shared" si="492"/>
        <v>0</v>
      </c>
      <c r="BM95" s="14">
        <f t="shared" si="492"/>
        <v>0</v>
      </c>
      <c r="BN95" s="14">
        <f>BO95</f>
        <v>21000</v>
      </c>
      <c r="BO95" s="14">
        <v>21000</v>
      </c>
      <c r="BP95" s="14"/>
      <c r="BQ95" s="14"/>
      <c r="BR95" s="79"/>
      <c r="BS95" s="120">
        <f t="shared" si="478"/>
        <v>22000</v>
      </c>
      <c r="BT95" s="120">
        <f t="shared" si="479"/>
        <v>22000</v>
      </c>
      <c r="BU95" s="120">
        <f t="shared" si="480"/>
        <v>0</v>
      </c>
      <c r="BV95" s="120">
        <f t="shared" si="481"/>
        <v>0</v>
      </c>
      <c r="BW95" s="14">
        <f t="shared" si="407"/>
        <v>43000</v>
      </c>
      <c r="BX95" s="14">
        <f t="shared" si="462"/>
        <v>43000</v>
      </c>
      <c r="BY95" s="14">
        <f t="shared" si="463"/>
        <v>0</v>
      </c>
      <c r="BZ95" s="14">
        <f t="shared" si="464"/>
        <v>0</v>
      </c>
      <c r="CA95" s="14">
        <f t="shared" si="411"/>
        <v>43000</v>
      </c>
      <c r="CB95" s="14">
        <f t="shared" si="412"/>
        <v>43000</v>
      </c>
      <c r="CC95" s="110">
        <f t="shared" si="398"/>
        <v>29000</v>
      </c>
      <c r="CD95" s="110">
        <f t="shared" si="399"/>
        <v>29000</v>
      </c>
      <c r="CE95" s="110">
        <f t="shared" si="400"/>
        <v>0</v>
      </c>
      <c r="CF95" s="110">
        <f t="shared" si="401"/>
        <v>0</v>
      </c>
      <c r="CG95" s="110">
        <f t="shared" si="402"/>
        <v>29000</v>
      </c>
      <c r="CH95" s="110">
        <f t="shared" si="403"/>
        <v>29000</v>
      </c>
      <c r="CI95" s="110">
        <f t="shared" si="404"/>
        <v>0</v>
      </c>
      <c r="CJ95" s="141"/>
      <c r="CK95" s="110"/>
      <c r="CL95" s="122" t="s">
        <v>187</v>
      </c>
    </row>
    <row r="96" spans="1:91" s="50" customFormat="1" ht="85.5" customHeight="1">
      <c r="A96" s="82">
        <v>2</v>
      </c>
      <c r="B96" s="81" t="s">
        <v>107</v>
      </c>
      <c r="C96" s="79" t="s">
        <v>51</v>
      </c>
      <c r="D96" s="83"/>
      <c r="E96" s="56" t="s">
        <v>50</v>
      </c>
      <c r="F96" s="22" t="s">
        <v>125</v>
      </c>
      <c r="G96" s="14">
        <v>80000</v>
      </c>
      <c r="H96" s="14">
        <f>G96</f>
        <v>80000</v>
      </c>
      <c r="I96" s="16"/>
      <c r="J96" s="16"/>
      <c r="K96" s="16"/>
      <c r="L96" s="16"/>
      <c r="M96" s="14">
        <f>G96*0.9</f>
        <v>72000</v>
      </c>
      <c r="N96" s="14">
        <f>M96</f>
        <v>72000</v>
      </c>
      <c r="O96" s="102"/>
      <c r="P96" s="102"/>
      <c r="Q96" s="142"/>
      <c r="R96" s="14">
        <f t="shared" si="434"/>
        <v>72000</v>
      </c>
      <c r="S96" s="14">
        <f t="shared" si="435"/>
        <v>72000</v>
      </c>
      <c r="T96" s="14">
        <f t="shared" si="436"/>
        <v>0</v>
      </c>
      <c r="U96" s="14">
        <f t="shared" si="437"/>
        <v>0</v>
      </c>
      <c r="V96" s="14">
        <v>9000</v>
      </c>
      <c r="W96" s="14">
        <f>V96</f>
        <v>9000</v>
      </c>
      <c r="X96" s="102"/>
      <c r="Y96" s="102"/>
      <c r="Z96" s="14">
        <v>9000</v>
      </c>
      <c r="AA96" s="14">
        <f>Z96</f>
        <v>9000</v>
      </c>
      <c r="AB96" s="102"/>
      <c r="AC96" s="102"/>
      <c r="AD96" s="14">
        <v>9000</v>
      </c>
      <c r="AE96" s="14"/>
      <c r="AF96" s="102"/>
      <c r="AG96" s="102"/>
      <c r="AH96" s="14">
        <v>9000</v>
      </c>
      <c r="AI96" s="14"/>
      <c r="AJ96" s="102"/>
      <c r="AK96" s="102"/>
      <c r="AL96" s="14">
        <f>AM96</f>
        <v>5000</v>
      </c>
      <c r="AM96" s="14">
        <v>5000</v>
      </c>
      <c r="AN96" s="14"/>
      <c r="AO96" s="102"/>
      <c r="AP96" s="14">
        <f>AQ96</f>
        <v>5000</v>
      </c>
      <c r="AQ96" s="14">
        <v>5000</v>
      </c>
      <c r="AR96" s="14"/>
      <c r="AS96" s="102"/>
      <c r="AT96" s="14">
        <f>AU96</f>
        <v>0</v>
      </c>
      <c r="AU96" s="14"/>
      <c r="AV96" s="14"/>
      <c r="AW96" s="102"/>
      <c r="AX96" s="14"/>
      <c r="AY96" s="14"/>
      <c r="AZ96" s="14"/>
      <c r="BA96" s="102"/>
      <c r="BB96" s="14">
        <f>BC96</f>
        <v>8000</v>
      </c>
      <c r="BC96" s="14">
        <v>8000</v>
      </c>
      <c r="BD96" s="102"/>
      <c r="BE96" s="102"/>
      <c r="BF96" s="14">
        <f>BG96</f>
        <v>8000</v>
      </c>
      <c r="BG96" s="14">
        <v>8000</v>
      </c>
      <c r="BH96" s="102"/>
      <c r="BI96" s="102"/>
      <c r="BJ96" s="14">
        <f t="shared" si="491"/>
        <v>50000</v>
      </c>
      <c r="BK96" s="14">
        <f t="shared" si="492"/>
        <v>50000</v>
      </c>
      <c r="BL96" s="14">
        <f t="shared" si="492"/>
        <v>0</v>
      </c>
      <c r="BM96" s="14">
        <f t="shared" si="492"/>
        <v>0</v>
      </c>
      <c r="BN96" s="14">
        <f>BO96</f>
        <v>21000</v>
      </c>
      <c r="BO96" s="14">
        <v>21000</v>
      </c>
      <c r="BP96" s="14"/>
      <c r="BQ96" s="14"/>
      <c r="BR96" s="79"/>
      <c r="BS96" s="120">
        <f t="shared" si="478"/>
        <v>22000</v>
      </c>
      <c r="BT96" s="120">
        <f t="shared" si="479"/>
        <v>22000</v>
      </c>
      <c r="BU96" s="120">
        <f t="shared" si="480"/>
        <v>0</v>
      </c>
      <c r="BV96" s="120">
        <f t="shared" si="481"/>
        <v>0</v>
      </c>
      <c r="BW96" s="14">
        <f t="shared" si="407"/>
        <v>43000</v>
      </c>
      <c r="BX96" s="14">
        <f t="shared" si="462"/>
        <v>43000</v>
      </c>
      <c r="BY96" s="14">
        <f t="shared" si="463"/>
        <v>0</v>
      </c>
      <c r="BZ96" s="14">
        <f t="shared" si="464"/>
        <v>0</v>
      </c>
      <c r="CA96" s="14">
        <f t="shared" si="411"/>
        <v>43000</v>
      </c>
      <c r="CB96" s="14">
        <f t="shared" si="412"/>
        <v>43000</v>
      </c>
      <c r="CC96" s="110">
        <f t="shared" ref="CC96" si="493">R96-BW96</f>
        <v>29000</v>
      </c>
      <c r="CD96" s="110">
        <f t="shared" si="399"/>
        <v>29000</v>
      </c>
      <c r="CE96" s="110">
        <f t="shared" ref="CE96" si="494">T96-BY96</f>
        <v>0</v>
      </c>
      <c r="CF96" s="110">
        <f t="shared" ref="CF96" si="495">U96-BZ96</f>
        <v>0</v>
      </c>
      <c r="CG96" s="110">
        <f t="shared" ref="CG96" si="496">CC96</f>
        <v>29000</v>
      </c>
      <c r="CH96" s="110">
        <f t="shared" ref="CH96" si="497">CD96</f>
        <v>29000</v>
      </c>
      <c r="CI96" s="110">
        <f t="shared" ref="CI96" si="498">CE96</f>
        <v>0</v>
      </c>
      <c r="CJ96" s="141"/>
      <c r="CK96" s="110"/>
      <c r="CL96" s="122" t="s">
        <v>187</v>
      </c>
    </row>
    <row r="97" spans="1:90" s="8" customFormat="1" ht="38.25" customHeight="1">
      <c r="A97" s="149" t="s">
        <v>207</v>
      </c>
      <c r="B97" s="150" t="s">
        <v>216</v>
      </c>
      <c r="C97" s="149"/>
      <c r="D97" s="149"/>
      <c r="E97" s="149"/>
      <c r="F97" s="154"/>
      <c r="G97" s="147">
        <f t="shared" ref="G97:L97" si="499">SUBTOTAL(109,G98:G180)-G159</f>
        <v>0</v>
      </c>
      <c r="H97" s="147">
        <f t="shared" si="499"/>
        <v>0</v>
      </c>
      <c r="I97" s="147">
        <f t="shared" si="499"/>
        <v>0</v>
      </c>
      <c r="J97" s="147">
        <f t="shared" si="499"/>
        <v>0</v>
      </c>
      <c r="K97" s="147">
        <f t="shared" si="499"/>
        <v>0</v>
      </c>
      <c r="L97" s="147">
        <f t="shared" si="499"/>
        <v>0</v>
      </c>
      <c r="M97" s="147">
        <f>SUBTOTAL(109,M98:M99)</f>
        <v>1142858</v>
      </c>
      <c r="N97" s="147">
        <f t="shared" ref="N97:P97" si="500">SUBTOTAL(109,N98:N99)</f>
        <v>1142858</v>
      </c>
      <c r="O97" s="147">
        <f t="shared" si="500"/>
        <v>12950</v>
      </c>
      <c r="P97" s="147">
        <f t="shared" si="500"/>
        <v>0</v>
      </c>
      <c r="Q97" s="147">
        <f>SUBTOTAL(109,Q98:Q180)-Q159</f>
        <v>0</v>
      </c>
      <c r="R97" s="5">
        <f>SUBTOTAL(109,R98:R99)</f>
        <v>1272481</v>
      </c>
      <c r="S97" s="5">
        <f t="shared" ref="S97:CD97" si="501">SUBTOTAL(109,S98:S99)</f>
        <v>1272481</v>
      </c>
      <c r="T97" s="5">
        <f t="shared" si="501"/>
        <v>0</v>
      </c>
      <c r="U97" s="5">
        <f t="shared" si="501"/>
        <v>0</v>
      </c>
      <c r="V97" s="5">
        <f t="shared" si="501"/>
        <v>0</v>
      </c>
      <c r="W97" s="5">
        <f t="shared" si="501"/>
        <v>0</v>
      </c>
      <c r="X97" s="5">
        <f t="shared" si="501"/>
        <v>0</v>
      </c>
      <c r="Y97" s="5">
        <f t="shared" si="501"/>
        <v>0</v>
      </c>
      <c r="Z97" s="5">
        <f t="shared" si="501"/>
        <v>0</v>
      </c>
      <c r="AA97" s="5">
        <f t="shared" si="501"/>
        <v>0</v>
      </c>
      <c r="AB97" s="5">
        <f t="shared" si="501"/>
        <v>0</v>
      </c>
      <c r="AC97" s="5">
        <f t="shared" si="501"/>
        <v>0</v>
      </c>
      <c r="AD97" s="5">
        <f t="shared" si="501"/>
        <v>0</v>
      </c>
      <c r="AE97" s="5">
        <f t="shared" si="501"/>
        <v>0</v>
      </c>
      <c r="AF97" s="5">
        <f t="shared" si="501"/>
        <v>0</v>
      </c>
      <c r="AG97" s="5">
        <f t="shared" si="501"/>
        <v>0</v>
      </c>
      <c r="AH97" s="5">
        <f t="shared" si="501"/>
        <v>0</v>
      </c>
      <c r="AI97" s="5">
        <f t="shared" si="501"/>
        <v>0</v>
      </c>
      <c r="AJ97" s="5">
        <f t="shared" si="501"/>
        <v>0</v>
      </c>
      <c r="AK97" s="5">
        <f t="shared" si="501"/>
        <v>0</v>
      </c>
      <c r="AL97" s="5">
        <f t="shared" si="501"/>
        <v>0</v>
      </c>
      <c r="AM97" s="5">
        <f t="shared" si="501"/>
        <v>0</v>
      </c>
      <c r="AN97" s="5">
        <f t="shared" si="501"/>
        <v>0</v>
      </c>
      <c r="AO97" s="5">
        <f t="shared" si="501"/>
        <v>0</v>
      </c>
      <c r="AP97" s="5">
        <f t="shared" si="501"/>
        <v>0</v>
      </c>
      <c r="AQ97" s="5">
        <f t="shared" si="501"/>
        <v>0</v>
      </c>
      <c r="AR97" s="5">
        <f t="shared" si="501"/>
        <v>0</v>
      </c>
      <c r="AS97" s="5">
        <f t="shared" si="501"/>
        <v>0</v>
      </c>
      <c r="AT97" s="5">
        <f t="shared" si="501"/>
        <v>0</v>
      </c>
      <c r="AU97" s="5">
        <f t="shared" si="501"/>
        <v>0</v>
      </c>
      <c r="AV97" s="5">
        <f t="shared" si="501"/>
        <v>0</v>
      </c>
      <c r="AW97" s="5">
        <f t="shared" si="501"/>
        <v>0</v>
      </c>
      <c r="AX97" s="5">
        <f t="shared" si="501"/>
        <v>0</v>
      </c>
      <c r="AY97" s="5">
        <f t="shared" si="501"/>
        <v>0</v>
      </c>
      <c r="AZ97" s="5">
        <f t="shared" si="501"/>
        <v>0</v>
      </c>
      <c r="BA97" s="5">
        <f t="shared" si="501"/>
        <v>0</v>
      </c>
      <c r="BB97" s="5">
        <f t="shared" si="501"/>
        <v>0</v>
      </c>
      <c r="BC97" s="5">
        <f t="shared" si="501"/>
        <v>0</v>
      </c>
      <c r="BD97" s="5">
        <f t="shared" si="501"/>
        <v>0</v>
      </c>
      <c r="BE97" s="5">
        <f t="shared" si="501"/>
        <v>0</v>
      </c>
      <c r="BF97" s="5">
        <f t="shared" si="501"/>
        <v>0</v>
      </c>
      <c r="BG97" s="5">
        <f t="shared" si="501"/>
        <v>0</v>
      </c>
      <c r="BH97" s="5">
        <f t="shared" si="501"/>
        <v>0</v>
      </c>
      <c r="BI97" s="5">
        <f t="shared" si="501"/>
        <v>0</v>
      </c>
      <c r="BJ97" s="5">
        <f t="shared" si="501"/>
        <v>0</v>
      </c>
      <c r="BK97" s="5">
        <f t="shared" si="501"/>
        <v>0</v>
      </c>
      <c r="BL97" s="5">
        <f t="shared" si="501"/>
        <v>0</v>
      </c>
      <c r="BM97" s="5">
        <f t="shared" si="501"/>
        <v>0</v>
      </c>
      <c r="BN97" s="5">
        <f t="shared" si="501"/>
        <v>0</v>
      </c>
      <c r="BO97" s="5">
        <f t="shared" si="501"/>
        <v>0</v>
      </c>
      <c r="BP97" s="5">
        <f t="shared" si="501"/>
        <v>0</v>
      </c>
      <c r="BQ97" s="5">
        <f t="shared" si="501"/>
        <v>0</v>
      </c>
      <c r="BR97" s="5">
        <f t="shared" si="501"/>
        <v>0</v>
      </c>
      <c r="BS97" s="5">
        <f t="shared" si="501"/>
        <v>0</v>
      </c>
      <c r="BT97" s="5">
        <f t="shared" si="501"/>
        <v>0</v>
      </c>
      <c r="BU97" s="5">
        <f t="shared" si="501"/>
        <v>0</v>
      </c>
      <c r="BV97" s="5">
        <f t="shared" si="501"/>
        <v>0</v>
      </c>
      <c r="BW97" s="5">
        <f t="shared" si="501"/>
        <v>785346</v>
      </c>
      <c r="BX97" s="5">
        <f t="shared" si="501"/>
        <v>785346</v>
      </c>
      <c r="BY97" s="5">
        <f t="shared" si="501"/>
        <v>0</v>
      </c>
      <c r="BZ97" s="5">
        <f t="shared" si="501"/>
        <v>0</v>
      </c>
      <c r="CA97" s="5">
        <f t="shared" si="501"/>
        <v>0</v>
      </c>
      <c r="CB97" s="5">
        <f t="shared" si="501"/>
        <v>0</v>
      </c>
      <c r="CC97" s="5">
        <f t="shared" si="501"/>
        <v>487135</v>
      </c>
      <c r="CD97" s="5">
        <f t="shared" si="501"/>
        <v>487135</v>
      </c>
      <c r="CE97" s="5">
        <f t="shared" ref="CE97:CJ97" si="502">SUBTOTAL(109,CE98:CE99)</f>
        <v>0</v>
      </c>
      <c r="CF97" s="5">
        <f t="shared" si="502"/>
        <v>0</v>
      </c>
      <c r="CG97" s="5">
        <f t="shared" si="502"/>
        <v>487135</v>
      </c>
      <c r="CH97" s="5">
        <f t="shared" si="502"/>
        <v>487135</v>
      </c>
      <c r="CI97" s="5">
        <f t="shared" si="502"/>
        <v>0</v>
      </c>
      <c r="CJ97" s="5">
        <f t="shared" si="502"/>
        <v>0</v>
      </c>
      <c r="CK97" s="147"/>
      <c r="CL97" s="148"/>
    </row>
    <row r="98" spans="1:90" ht="39">
      <c r="A98" s="151" t="s">
        <v>19</v>
      </c>
      <c r="B98" s="152" t="s">
        <v>208</v>
      </c>
      <c r="C98" s="153" t="s">
        <v>73</v>
      </c>
      <c r="D98" s="155"/>
      <c r="E98" s="155"/>
      <c r="F98" s="155"/>
      <c r="G98" s="156"/>
      <c r="H98" s="156"/>
      <c r="I98" s="156"/>
      <c r="J98" s="156"/>
      <c r="K98" s="156"/>
      <c r="L98" s="156"/>
      <c r="M98" s="147">
        <f>N98</f>
        <v>421688</v>
      </c>
      <c r="N98" s="147">
        <v>421688</v>
      </c>
      <c r="O98" s="147">
        <v>12950</v>
      </c>
      <c r="P98" s="147">
        <f t="shared" ref="P98" si="503">SUBTOTAL(109,P99:P112)</f>
        <v>0</v>
      </c>
      <c r="Q98" s="156"/>
      <c r="R98" s="147">
        <f>S98</f>
        <v>471181</v>
      </c>
      <c r="S98" s="147">
        <v>471181</v>
      </c>
      <c r="T98" s="147"/>
      <c r="U98" s="147">
        <f t="shared" ref="U98:U99" si="504">P98</f>
        <v>0</v>
      </c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47">
        <f>BX98</f>
        <v>366076</v>
      </c>
      <c r="BX98" s="147">
        <v>366076</v>
      </c>
      <c r="BY98" s="147">
        <f t="shared" ref="BY98:BY99" si="505">BP98+BU98</f>
        <v>0</v>
      </c>
      <c r="BZ98" s="147">
        <f t="shared" ref="BZ98:BZ99" si="506">BQ98+BV98</f>
        <v>0</v>
      </c>
      <c r="CA98" s="157"/>
      <c r="CB98" s="157"/>
      <c r="CC98" s="147">
        <f>CD98</f>
        <v>105105</v>
      </c>
      <c r="CD98" s="147">
        <v>105105</v>
      </c>
      <c r="CE98" s="157"/>
      <c r="CF98" s="157"/>
      <c r="CG98" s="147">
        <f>CC98</f>
        <v>105105</v>
      </c>
      <c r="CH98" s="147">
        <f>CD98</f>
        <v>105105</v>
      </c>
      <c r="CI98" s="157"/>
      <c r="CJ98" s="157"/>
      <c r="CK98" s="157"/>
    </row>
    <row r="99" spans="1:90" ht="39">
      <c r="A99" s="151" t="s">
        <v>66</v>
      </c>
      <c r="B99" s="152" t="s">
        <v>209</v>
      </c>
      <c r="C99" s="153" t="s">
        <v>73</v>
      </c>
      <c r="D99" s="155"/>
      <c r="E99" s="155"/>
      <c r="F99" s="155"/>
      <c r="G99" s="156"/>
      <c r="H99" s="156"/>
      <c r="I99" s="156"/>
      <c r="J99" s="156"/>
      <c r="K99" s="156"/>
      <c r="L99" s="156"/>
      <c r="M99" s="147">
        <f>N99</f>
        <v>721170</v>
      </c>
      <c r="N99" s="147">
        <v>721170</v>
      </c>
      <c r="O99" s="147">
        <f t="shared" ref="O99:P99" si="507">SUBTOTAL(109,O101:O113)</f>
        <v>0</v>
      </c>
      <c r="P99" s="147">
        <f t="shared" si="507"/>
        <v>0</v>
      </c>
      <c r="Q99" s="156"/>
      <c r="R99" s="147">
        <f>S99</f>
        <v>801300</v>
      </c>
      <c r="S99" s="147">
        <v>801300</v>
      </c>
      <c r="T99" s="147">
        <f t="shared" ref="T99" si="508">O99</f>
        <v>0</v>
      </c>
      <c r="U99" s="147">
        <f t="shared" si="504"/>
        <v>0</v>
      </c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47">
        <f>BX99</f>
        <v>419270</v>
      </c>
      <c r="BX99" s="147">
        <f>414270+5000</f>
        <v>419270</v>
      </c>
      <c r="BY99" s="147">
        <f t="shared" si="505"/>
        <v>0</v>
      </c>
      <c r="BZ99" s="147">
        <f t="shared" si="506"/>
        <v>0</v>
      </c>
      <c r="CA99" s="157"/>
      <c r="CB99" s="157"/>
      <c r="CC99" s="147">
        <f>CD99</f>
        <v>382030</v>
      </c>
      <c r="CD99" s="147">
        <v>382030</v>
      </c>
      <c r="CE99" s="157"/>
      <c r="CF99" s="157"/>
      <c r="CG99" s="147">
        <f>CC99</f>
        <v>382030</v>
      </c>
      <c r="CH99" s="147">
        <f>CD99</f>
        <v>382030</v>
      </c>
      <c r="CI99" s="157"/>
      <c r="CJ99" s="157"/>
      <c r="CK99" s="157"/>
    </row>
  </sheetData>
  <mergeCells count="145">
    <mergeCell ref="CK4:CK9"/>
    <mergeCell ref="A1:CK1"/>
    <mergeCell ref="A2:CK2"/>
    <mergeCell ref="A3:CK3"/>
    <mergeCell ref="CC4:CF5"/>
    <mergeCell ref="CC6:CC9"/>
    <mergeCell ref="CD6:CF6"/>
    <mergeCell ref="CD7:CD9"/>
    <mergeCell ref="CE7:CF7"/>
    <mergeCell ref="CE8:CE9"/>
    <mergeCell ref="CF8:CF9"/>
    <mergeCell ref="CG4:CJ5"/>
    <mergeCell ref="CG6:CG9"/>
    <mergeCell ref="CH6:CJ6"/>
    <mergeCell ref="CH7:CH9"/>
    <mergeCell ref="CI7:CJ7"/>
    <mergeCell ref="CI8:CI9"/>
    <mergeCell ref="CJ8:CJ9"/>
    <mergeCell ref="BX6:BZ6"/>
    <mergeCell ref="BX7:BX9"/>
    <mergeCell ref="BY7:BZ7"/>
    <mergeCell ref="BY8:BY9"/>
    <mergeCell ref="BZ8:BZ9"/>
    <mergeCell ref="BC6:BE6"/>
    <mergeCell ref="A4:A9"/>
    <mergeCell ref="H7:H9"/>
    <mergeCell ref="I4:J5"/>
    <mergeCell ref="K4:L5"/>
    <mergeCell ref="BR4:BR9"/>
    <mergeCell ref="M6:M9"/>
    <mergeCell ref="N7:N9"/>
    <mergeCell ref="K6:K9"/>
    <mergeCell ref="O8:O9"/>
    <mergeCell ref="I6:I9"/>
    <mergeCell ref="V4:Y5"/>
    <mergeCell ref="AL4:AO5"/>
    <mergeCell ref="P8:P9"/>
    <mergeCell ref="M4:P5"/>
    <mergeCell ref="AP4:AS5"/>
    <mergeCell ref="AA6:AA9"/>
    <mergeCell ref="W6:Y6"/>
    <mergeCell ref="W7:W9"/>
    <mergeCell ref="BC7:BC9"/>
    <mergeCell ref="BD7:BE7"/>
    <mergeCell ref="BD8:BD9"/>
    <mergeCell ref="BE8:BE9"/>
    <mergeCell ref="BK6:BM6"/>
    <mergeCell ref="BK7:BK9"/>
    <mergeCell ref="AS7:AS9"/>
    <mergeCell ref="AQ6:AQ9"/>
    <mergeCell ref="AR6:AS6"/>
    <mergeCell ref="AR7:AR9"/>
    <mergeCell ref="AY6:AY9"/>
    <mergeCell ref="AT4:AW5"/>
    <mergeCell ref="AT6:AT9"/>
    <mergeCell ref="AU6:AU9"/>
    <mergeCell ref="BT6:BV6"/>
    <mergeCell ref="BT7:BT9"/>
    <mergeCell ref="BU7:BV7"/>
    <mergeCell ref="BU8:BU9"/>
    <mergeCell ref="BV8:BV9"/>
    <mergeCell ref="BN6:BN9"/>
    <mergeCell ref="BL7:BM7"/>
    <mergeCell ref="BL8:BL9"/>
    <mergeCell ref="BM8:BM9"/>
    <mergeCell ref="AJ7:AJ9"/>
    <mergeCell ref="AK7:AK9"/>
    <mergeCell ref="AD4:AG5"/>
    <mergeCell ref="AD6:AD9"/>
    <mergeCell ref="AE6:AE9"/>
    <mergeCell ref="AF6:AG6"/>
    <mergeCell ref="AF7:AF9"/>
    <mergeCell ref="AG7:AG9"/>
    <mergeCell ref="AM6:AO6"/>
    <mergeCell ref="AM7:AM9"/>
    <mergeCell ref="AN7:AO7"/>
    <mergeCell ref="B4:B9"/>
    <mergeCell ref="C4:C9"/>
    <mergeCell ref="D4:D9"/>
    <mergeCell ref="E4:E9"/>
    <mergeCell ref="F4:H5"/>
    <mergeCell ref="F6:F9"/>
    <mergeCell ref="G6:H6"/>
    <mergeCell ref="G7:G9"/>
    <mergeCell ref="X8:X9"/>
    <mergeCell ref="J6:J9"/>
    <mergeCell ref="L6:L9"/>
    <mergeCell ref="O7:P7"/>
    <mergeCell ref="Q4:Q9"/>
    <mergeCell ref="R4:U5"/>
    <mergeCell ref="R6:R9"/>
    <mergeCell ref="S6:U6"/>
    <mergeCell ref="S7:S9"/>
    <mergeCell ref="T7:U7"/>
    <mergeCell ref="T8:T9"/>
    <mergeCell ref="U8:U9"/>
    <mergeCell ref="X7:Y7"/>
    <mergeCell ref="BW6:BW9"/>
    <mergeCell ref="BW4:BZ5"/>
    <mergeCell ref="AV6:AW6"/>
    <mergeCell ref="AV7:AV9"/>
    <mergeCell ref="AW7:AW9"/>
    <mergeCell ref="N6:P6"/>
    <mergeCell ref="V6:V9"/>
    <mergeCell ref="AL6:AL9"/>
    <mergeCell ref="Z4:AC5"/>
    <mergeCell ref="Z6:Z9"/>
    <mergeCell ref="AB6:AC6"/>
    <mergeCell ref="AB7:AB9"/>
    <mergeCell ref="AC7:AC9"/>
    <mergeCell ref="AJ6:AK6"/>
    <mergeCell ref="AN8:AN9"/>
    <mergeCell ref="AO8:AO9"/>
    <mergeCell ref="Y8:Y9"/>
    <mergeCell ref="AH4:AK5"/>
    <mergeCell ref="AH6:AH9"/>
    <mergeCell ref="AI6:AI9"/>
    <mergeCell ref="AP6:AP9"/>
    <mergeCell ref="AZ6:BA6"/>
    <mergeCell ref="AZ7:AZ9"/>
    <mergeCell ref="BA7:BA9"/>
    <mergeCell ref="CA4:CB5"/>
    <mergeCell ref="CA6:CA9"/>
    <mergeCell ref="AX6:AX9"/>
    <mergeCell ref="AX4:BA5"/>
    <mergeCell ref="CL4:CL9"/>
    <mergeCell ref="BS4:BV5"/>
    <mergeCell ref="BS6:BS9"/>
    <mergeCell ref="BB4:BE5"/>
    <mergeCell ref="BB6:BB9"/>
    <mergeCell ref="BJ4:BM5"/>
    <mergeCell ref="BJ6:BJ9"/>
    <mergeCell ref="BF4:BI5"/>
    <mergeCell ref="BF6:BF9"/>
    <mergeCell ref="BG6:BG9"/>
    <mergeCell ref="BH6:BI6"/>
    <mergeCell ref="BH7:BH9"/>
    <mergeCell ref="BI7:BI9"/>
    <mergeCell ref="BN4:BQ5"/>
    <mergeCell ref="BO6:BQ6"/>
    <mergeCell ref="BP7:BQ7"/>
    <mergeCell ref="BO7:BO9"/>
    <mergeCell ref="BP8:BP9"/>
    <mergeCell ref="BQ8:BQ9"/>
    <mergeCell ref="CB6:CB9"/>
  </mergeCells>
  <pageMargins left="0.60666666666666669" right="0.15748031496062992" top="0.62992125984251968" bottom="0.55118110236220474" header="0.31496062992125984" footer="0.23622047244094491"/>
  <pageSetup paperSize="8" scale="52" fitToHeight="0" orientation="landscape" useFirstPageNumber="1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PLI</vt:lpstr>
      <vt:lpstr>PLI!Print_Area</vt:lpstr>
      <vt:lpstr>PLI!Print_Titles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HOAI-TV</cp:lastModifiedBy>
  <cp:lastPrinted>2019-09-24T03:10:14Z</cp:lastPrinted>
  <dcterms:created xsi:type="dcterms:W3CDTF">2016-02-23T06:33:07Z</dcterms:created>
  <dcterms:modified xsi:type="dcterms:W3CDTF">2019-09-24T03:11:17Z</dcterms:modified>
</cp:coreProperties>
</file>