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Hoai - KTN\2019\HĐND tinh\Hop bat thuong 9.2019\"/>
    </mc:Choice>
  </mc:AlternateContent>
  <bookViews>
    <workbookView xWindow="0" yWindow="0" windowWidth="19200" windowHeight="11490" tabRatio="760" firstSheet="3" activeTab="4"/>
  </bookViews>
  <sheets>
    <sheet name="00000000" sheetId="4" state="veryHidden" r:id="rId1"/>
    <sheet name="10000000" sheetId="12" state="veryHidden" r:id="rId2"/>
    <sheet name="20000000" sheetId="17" state="veryHidden" r:id="rId3"/>
    <sheet name="TTr" sheetId="47" r:id="rId4"/>
    <sheet name="NQ" sheetId="46" r:id="rId5"/>
    <sheet name="Sheet1" sheetId="40" state="hidden" r:id="rId6"/>
    <sheet name="IV" sheetId="39" state="hidden" r:id="rId7"/>
    <sheet name="PHU BIEU II" sheetId="38" state="hidden" r:id="rId8"/>
    <sheet name="ke hoach trung han DOT 1" sheetId="31" state="hidden" r:id="rId9"/>
  </sheets>
  <externalReferences>
    <externalReference r:id="rId10"/>
  </externalReferences>
  <definedNames>
    <definedName name="__a129"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h1">{"'Sheet1'!$L$16"}</definedName>
    <definedName name="__hu1">{"'Sheet1'!$L$16"}</definedName>
    <definedName name="__hu2">{"'Sheet1'!$L$16"}</definedName>
    <definedName name="__hu5">{"'Sheet1'!$L$16"}</definedName>
    <definedName name="__hu6">{"'Sheet1'!$L$16"}</definedName>
    <definedName name="_a129"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Fill" localSheetId="4" hidden="1">#REF!</definedName>
    <definedName name="_Fill" localSheetId="3" hidden="1">#REF!</definedName>
    <definedName name="_Fill" hidden="1">#REF!</definedName>
    <definedName name="_xlnm._FilterDatabase" localSheetId="4" hidden="1">#REF!</definedName>
    <definedName name="_xlnm._FilterDatabase" localSheetId="3" hidden="1">#REF!</definedName>
    <definedName name="_xlnm._FilterDatabase" hidden="1">#REF!</definedName>
    <definedName name="_h1">{"'Sheet1'!$L$16"}</definedName>
    <definedName name="_hu1">{"'Sheet1'!$L$16"}</definedName>
    <definedName name="_hu2">{"'Sheet1'!$L$16"}</definedName>
    <definedName name="_hu5">{"'Sheet1'!$L$16"}</definedName>
    <definedName name="_hu6">{"'Sheet1'!$L$16"}</definedName>
    <definedName name="_Key1" localSheetId="4" hidden="1">#REF!</definedName>
    <definedName name="_Key1" localSheetId="3" hidden="1">#REF!</definedName>
    <definedName name="_Key1" hidden="1">#REF!</definedName>
    <definedName name="_Key2" localSheetId="4" hidden="1">#REF!</definedName>
    <definedName name="_Key2" localSheetId="3" hidden="1">#REF!</definedName>
    <definedName name="_Key2" hidden="1">#REF!</definedName>
    <definedName name="_Order1" hidden="1">255</definedName>
    <definedName name="_Order2" hidden="1">255</definedName>
    <definedName name="_Sort" localSheetId="4" hidden="1">#REF!</definedName>
    <definedName name="_Sort" localSheetId="3" hidden="1">#REF!</definedName>
    <definedName name="_Sort" hidden="1">#REF!</definedName>
    <definedName name="anscount" hidden="1">1</definedName>
    <definedName name="Bgiang" hidden="1">{"'Sheet1'!$L$16"}</definedName>
    <definedName name="Bulongma">8700</definedName>
    <definedName name="CACAU">298161</definedName>
    <definedName name="chl" hidden="1">{"'Sheet1'!$L$16"}</definedName>
    <definedName name="chung">66</definedName>
    <definedName name="CLVC3">0.1</definedName>
    <definedName name="Cotsatma">9726</definedName>
    <definedName name="Cotthepma">9726</definedName>
    <definedName name="DataFilter" localSheetId="4">[1]!DataFilter</definedName>
    <definedName name="DataFilter" localSheetId="3">[1]!DataFilter</definedName>
    <definedName name="DataFilter">[1]!DataFilter</definedName>
    <definedName name="DataSort" localSheetId="4">[1]!DataSort</definedName>
    <definedName name="DataSort" localSheetId="3">[1]!DataSort</definedName>
    <definedName name="DataSort">[1]!DataSort</definedName>
    <definedName name="DCL_35">13127400</definedName>
    <definedName name="dđ" hidden="1">{"'Sheet1'!$L$16"}</definedName>
    <definedName name="DFSDF" hidden="1">{"'Sheet1'!$L$16"}</definedName>
    <definedName name="dien" hidden="1">{"'Sheet1'!$L$16"}</definedName>
    <definedName name="Document_array">{"Book1"}</definedName>
    <definedName name="Duongnaco" hidden="1">{"'Sheet1'!$L$16"}</definedName>
    <definedName name="fbsdggdsf">{"DZ-TDTB2.XLS","Dcksat.xls"}</definedName>
    <definedName name="fff" hidden="1">{"'Sheet1'!$L$16"}</definedName>
    <definedName name="FI_12">4820</definedName>
    <definedName name="GoBack" localSheetId="4">[1]Sheet1!GoBack</definedName>
    <definedName name="GoBack" localSheetId="3">[1]Sheet1!GoBack</definedName>
    <definedName name="GoBack">[1]Sheet1!GoBack</definedName>
    <definedName name="h" hidden="1">{"'Sheet1'!$L$16"}</definedName>
    <definedName name="Heä_soá_laép_xaø_H">1.7</definedName>
    <definedName name="hoc">55000</definedName>
    <definedName name="HSCT3">0.1</definedName>
    <definedName name="HSDN">2.5</definedName>
    <definedName name="HTML_CodePage" hidden="1">950</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hidden="1">{"'Sheet1'!$L$16"}</definedName>
    <definedName name="k" hidden="1">{"Offgrid",#N/A,FALSE,"OFFGRID";"Region",#N/A,FALSE,"REGION";"Offgrid -2",#N/A,FALSE,"OFFGRID";"WTP",#N/A,FALSE,"WTP";"WTP -2",#N/A,FALSE,"WTP";"Project",#N/A,FALSE,"PROJECT";"Summary -2",#N/A,FALSE,"SUMMARY"}</definedName>
    <definedName name="khac">2</definedName>
    <definedName name="khongtruotgia" hidden="1">{"'Sheet1'!$L$16"}</definedName>
    <definedName name="KhuyenmaiUPS">"AutoShape 264"</definedName>
    <definedName name="L63x6">5800</definedName>
    <definedName name="ngu" hidden="1">{"'Sheet1'!$L$16"}</definedName>
    <definedName name="nhfffd">{"DZ-TDTB2.XLS","Dcksat.xls"}</definedName>
    <definedName name="_xlnm.Print_Area" localSheetId="4">NQ!$A$2:$G$18</definedName>
    <definedName name="_xlnm.Print_Area" localSheetId="7">'PHU BIEU II'!$A$1:$H$18</definedName>
    <definedName name="_xlnm.Print_Area" localSheetId="3">TTr!$A$2:$G$18</definedName>
    <definedName name="_xlnm.Print_Titles" localSheetId="6">IV!$5:$9</definedName>
    <definedName name="_xlnm.Print_Titles" localSheetId="4">NQ!$4:$6</definedName>
    <definedName name="_xlnm.Print_Titles" localSheetId="3">TTr!$4:$6</definedName>
    <definedName name="rate">14000</definedName>
    <definedName name="sas" hidden="1">{"'Sheet1'!$L$16"}</definedName>
    <definedName name="sencount" hidden="1">2</definedName>
    <definedName name="Spanner_Auto_File">"C:\My Documents\tinh cdo.x2a"</definedName>
    <definedName name="SS" hidden="1">{"'Sheet1'!$L$16"}</definedName>
    <definedName name="TaxTV">10%</definedName>
    <definedName name="TaxXL">5%</definedName>
    <definedName name="text" localSheetId="4">#REF!,#REF!,#REF!,#REF!,#REF!</definedName>
    <definedName name="text" localSheetId="3">#REF!,#REF!,#REF!,#REF!,#REF!</definedName>
    <definedName name="text">#REF!,#REF!,#REF!,#REF!,#REF!</definedName>
    <definedName name="tha" hidden="1">{"'Sheet1'!$L$16"}</definedName>
    <definedName name="thang10" hidden="1">{"'Sheet1'!$L$16"}</definedName>
    <definedName name="thu" hidden="1">{"'Sheet1'!$L$16"}</definedName>
    <definedName name="thue">6</definedName>
    <definedName name="thuy" hidden="1">{"'Sheet1'!$L$16"}</definedName>
    <definedName name="TKYB">"TKYB"</definedName>
    <definedName name="u">NA()</definedName>
    <definedName name="V_a_b__t_ng_M200____1x2">NA()</definedName>
    <definedName name="VAÄT_LIEÄU">"nhandongia"</definedName>
    <definedName name="WIRE1">5</definedName>
    <definedName name="wrn.chi._.tiÆt." hidden="1">{#N/A,#N/A,FALSE,"Chi tiÆt"}</definedName>
    <definedName name="wrn.Report." hidden="1">{"Offgrid",#N/A,FALSE,"OFFGRID";"Region",#N/A,FALSE,"REGION";"Offgrid -2",#N/A,FALSE,"OFFGRID";"WTP",#N/A,FALSE,"WTP";"WTP -2",#N/A,FALSE,"WTP";"Project",#N/A,FALSE,"PROJECT";"Summary -2",#N/A,FALSE,"SUMMARY"}</definedName>
    <definedName name="wrnf.report" hidden="1">{"Offgrid",#N/A,FALSE,"OFFGRID";"Region",#N/A,FALSE,"REGION";"Offgrid -2",#N/A,FALSE,"OFFGRID";"WTP",#N/A,FALSE,"WTP";"WTP -2",#N/A,FALSE,"WTP";"Project",#N/A,FALSE,"PROJECT";"Summary -2",#N/A,FALSE,"SUMMARY"}</definedName>
    <definedName name="XCCT">0.5</definedName>
  </definedNames>
  <calcPr calcId="162913"/>
</workbook>
</file>

<file path=xl/calcChain.xml><?xml version="1.0" encoding="utf-8"?>
<calcChain xmlns="http://schemas.openxmlformats.org/spreadsheetml/2006/main">
  <c r="E7" i="46" l="1"/>
  <c r="E7" i="47"/>
  <c r="DU14" i="47" l="1"/>
  <c r="DT14" i="47"/>
  <c r="DD14" i="47"/>
  <c r="DD10" i="47" s="1"/>
  <c r="DD7" i="47" s="1"/>
  <c r="DC14" i="47"/>
  <c r="DB14" i="47"/>
  <c r="DA14" i="47"/>
  <c r="CZ14" i="47"/>
  <c r="CZ10" i="47" s="1"/>
  <c r="CZ7" i="47" s="1"/>
  <c r="CY14" i="47"/>
  <c r="CX14" i="47"/>
  <c r="CW14" i="47"/>
  <c r="CV14" i="47"/>
  <c r="CV10" i="47" s="1"/>
  <c r="CV7" i="47" s="1"/>
  <c r="CU14" i="47"/>
  <c r="CT14" i="47"/>
  <c r="CS14" i="47"/>
  <c r="CR14" i="47"/>
  <c r="CR10" i="47" s="1"/>
  <c r="CR7" i="47" s="1"/>
  <c r="CQ14" i="47"/>
  <c r="CP14" i="47"/>
  <c r="CO14" i="47"/>
  <c r="CN14" i="47"/>
  <c r="CN10" i="47" s="1"/>
  <c r="CN7" i="47" s="1"/>
  <c r="CM14" i="47"/>
  <c r="CL14" i="47"/>
  <c r="CK14" i="47"/>
  <c r="CG14" i="47"/>
  <c r="CG10" i="47" s="1"/>
  <c r="CG7" i="47" s="1"/>
  <c r="CF14" i="47"/>
  <c r="AP14" i="47"/>
  <c r="AM14" i="47"/>
  <c r="AH14" i="47"/>
  <c r="AH10" i="47" s="1"/>
  <c r="AH7" i="47" s="1"/>
  <c r="DU10" i="47"/>
  <c r="DT10" i="47"/>
  <c r="DC10" i="47"/>
  <c r="DC7" i="47" s="1"/>
  <c r="DB10" i="47"/>
  <c r="DA10" i="47"/>
  <c r="CY10" i="47"/>
  <c r="CY7" i="47" s="1"/>
  <c r="CX10" i="47"/>
  <c r="CW10" i="47"/>
  <c r="CU10" i="47"/>
  <c r="CU7" i="47" s="1"/>
  <c r="CT10" i="47"/>
  <c r="CS10" i="47"/>
  <c r="CQ10" i="47"/>
  <c r="CQ7" i="47" s="1"/>
  <c r="CP10" i="47"/>
  <c r="CO10" i="47"/>
  <c r="CM10" i="47"/>
  <c r="CM7" i="47" s="1"/>
  <c r="CL10" i="47"/>
  <c r="CK10" i="47"/>
  <c r="CF10" i="47"/>
  <c r="CF7" i="47" s="1"/>
  <c r="AP10" i="47"/>
  <c r="AM10" i="47"/>
  <c r="DU7" i="47"/>
  <c r="DT7" i="47"/>
  <c r="DB7" i="47"/>
  <c r="DA7" i="47"/>
  <c r="CX7" i="47"/>
  <c r="CW7" i="47"/>
  <c r="CT7" i="47"/>
  <c r="CS7" i="47"/>
  <c r="CP7" i="47"/>
  <c r="CO7" i="47"/>
  <c r="CL7" i="47"/>
  <c r="CK7" i="47"/>
  <c r="CE7" i="47"/>
  <c r="CD7" i="47"/>
  <c r="CC7" i="47"/>
  <c r="CB7" i="47"/>
  <c r="CA7" i="47"/>
  <c r="BZ7" i="47"/>
  <c r="BY7" i="47"/>
  <c r="BX7" i="47"/>
  <c r="BW7" i="47"/>
  <c r="BV7" i="47"/>
  <c r="BU7" i="47"/>
  <c r="BT7" i="47"/>
  <c r="BS7" i="47"/>
  <c r="BR7" i="47"/>
  <c r="AG7" i="47" s="1"/>
  <c r="BQ7" i="47"/>
  <c r="BP7" i="47"/>
  <c r="BO7" i="47"/>
  <c r="BN7" i="47"/>
  <c r="BM7" i="47"/>
  <c r="BL7" i="47"/>
  <c r="BK7" i="47"/>
  <c r="BJ7" i="47"/>
  <c r="BI7" i="47"/>
  <c r="BH7" i="47"/>
  <c r="BG7" i="47"/>
  <c r="BF7" i="47"/>
  <c r="BE7" i="47"/>
  <c r="BH3" i="47" s="1"/>
  <c r="BD7" i="47"/>
  <c r="BC7" i="47"/>
  <c r="BB7" i="47"/>
  <c r="BA7" i="47"/>
  <c r="BA3" i="47" s="1"/>
  <c r="AZ7" i="47"/>
  <c r="AY7" i="47"/>
  <c r="BC3" i="47" s="1"/>
  <c r="AX7" i="47"/>
  <c r="AW7" i="47"/>
  <c r="AV7" i="47"/>
  <c r="AU7" i="47"/>
  <c r="AT7" i="47"/>
  <c r="AT3" i="47" s="1"/>
  <c r="AS7" i="47"/>
  <c r="AR7" i="47"/>
  <c r="AQ7" i="47"/>
  <c r="AQ3" i="47" s="1"/>
  <c r="AO7" i="47"/>
  <c r="AN7" i="47"/>
  <c r="AJ7" i="47"/>
  <c r="AM7" i="47" s="1"/>
  <c r="AE7" i="47"/>
  <c r="AD7" i="47"/>
  <c r="AC7" i="47"/>
  <c r="BF3" i="47"/>
  <c r="BD3" i="47"/>
  <c r="AY3" i="47"/>
  <c r="AV3" i="47"/>
  <c r="DU10" i="46"/>
  <c r="DT10" i="46"/>
  <c r="DT7" i="46" s="1"/>
  <c r="AP10" i="46"/>
  <c r="AM10" i="46"/>
  <c r="DU14" i="46"/>
  <c r="DT14" i="46"/>
  <c r="DB14" i="46"/>
  <c r="DA14" i="46"/>
  <c r="DA10" i="46" s="1"/>
  <c r="DA7" i="46" s="1"/>
  <c r="CZ14" i="46"/>
  <c r="CZ10" i="46" s="1"/>
  <c r="CZ7" i="46" s="1"/>
  <c r="CX14" i="46"/>
  <c r="CW14" i="46"/>
  <c r="CW10" i="46" s="1"/>
  <c r="CW7" i="46" s="1"/>
  <c r="CV14" i="46"/>
  <c r="CV10" i="46" s="1"/>
  <c r="CV7" i="46" s="1"/>
  <c r="CT14" i="46"/>
  <c r="CS14" i="46"/>
  <c r="CS10" i="46" s="1"/>
  <c r="CS7" i="46" s="1"/>
  <c r="CR14" i="46"/>
  <c r="CR10" i="46" s="1"/>
  <c r="CR7" i="46" s="1"/>
  <c r="CP14" i="46"/>
  <c r="CO14" i="46"/>
  <c r="CO10" i="46" s="1"/>
  <c r="CO7" i="46" s="1"/>
  <c r="CN14" i="46"/>
  <c r="CN10" i="46" s="1"/>
  <c r="CN7" i="46" s="1"/>
  <c r="CL14" i="46"/>
  <c r="CK14" i="46"/>
  <c r="CK10" i="46" s="1"/>
  <c r="CK7" i="46" s="1"/>
  <c r="CG14" i="46"/>
  <c r="CG10" i="46" s="1"/>
  <c r="CG7" i="46" s="1"/>
  <c r="AP14" i="46"/>
  <c r="AM14" i="46"/>
  <c r="AH14" i="46"/>
  <c r="AH10" i="46" s="1"/>
  <c r="AH7" i="46" s="1"/>
  <c r="CE7" i="46"/>
  <c r="CD7" i="46"/>
  <c r="CC7" i="46"/>
  <c r="CB7" i="46"/>
  <c r="CA7" i="46"/>
  <c r="BZ7" i="46"/>
  <c r="BY7" i="46"/>
  <c r="BX7" i="46"/>
  <c r="BW7" i="46"/>
  <c r="BV7" i="46"/>
  <c r="BU7" i="46"/>
  <c r="BT7" i="46"/>
  <c r="BS7" i="46"/>
  <c r="BR7" i="46"/>
  <c r="BQ7" i="46"/>
  <c r="BP7" i="46"/>
  <c r="BO7" i="46"/>
  <c r="BN7" i="46"/>
  <c r="BM7" i="46"/>
  <c r="BL7" i="46"/>
  <c r="BK7" i="46"/>
  <c r="BJ7" i="46"/>
  <c r="BI7" i="46"/>
  <c r="BH7" i="46"/>
  <c r="BG7" i="46"/>
  <c r="BF7" i="46"/>
  <c r="BE7" i="46"/>
  <c r="BD7" i="46"/>
  <c r="BC7" i="46"/>
  <c r="BB7" i="46"/>
  <c r="BA7" i="46"/>
  <c r="AZ7" i="46"/>
  <c r="AY3" i="46" s="1"/>
  <c r="AY7" i="46"/>
  <c r="AX7" i="46"/>
  <c r="AW7" i="46"/>
  <c r="AV7" i="46"/>
  <c r="AV3" i="46" s="1"/>
  <c r="AU7" i="46"/>
  <c r="AT7" i="46"/>
  <c r="AS7" i="46"/>
  <c r="AR7" i="46"/>
  <c r="AQ7" i="46"/>
  <c r="AO7" i="46"/>
  <c r="AN7" i="46"/>
  <c r="AJ7" i="46"/>
  <c r="AE7" i="46"/>
  <c r="AD7" i="46"/>
  <c r="AC7" i="46"/>
  <c r="BD3" i="46"/>
  <c r="AQ3" i="46" l="1"/>
  <c r="AP7" i="47"/>
  <c r="AO3" i="47" s="1"/>
  <c r="AP7" i="46"/>
  <c r="AO3" i="46" s="1"/>
  <c r="DU7" i="46"/>
  <c r="AT3" i="46"/>
  <c r="BC3" i="46"/>
  <c r="BF3" i="46"/>
  <c r="AG7" i="46"/>
  <c r="BA3" i="46"/>
  <c r="BH3" i="46"/>
  <c r="CL10" i="46"/>
  <c r="CL7" i="46" s="1"/>
  <c r="CP10" i="46"/>
  <c r="CP7" i="46" s="1"/>
  <c r="CT10" i="46"/>
  <c r="CT7" i="46" s="1"/>
  <c r="CX10" i="46"/>
  <c r="CX7" i="46" s="1"/>
  <c r="DB10" i="46"/>
  <c r="DB7" i="46" s="1"/>
  <c r="AM7" i="46"/>
  <c r="AB12" i="31" l="1"/>
  <c r="AC12" i="31"/>
  <c r="AD12" i="31"/>
  <c r="AE12" i="31"/>
  <c r="AF12" i="31"/>
  <c r="I13" i="31"/>
  <c r="H13" i="31" s="1"/>
  <c r="H14" i="31"/>
  <c r="H15" i="31"/>
  <c r="H16" i="31"/>
  <c r="H17" i="31"/>
  <c r="I18" i="31"/>
  <c r="AB18" i="31"/>
  <c r="AC18" i="31"/>
  <c r="AD18" i="31"/>
  <c r="AE18" i="31"/>
  <c r="AF18" i="31"/>
  <c r="AF11" i="31" s="1"/>
  <c r="H19" i="31"/>
  <c r="H20" i="31"/>
  <c r="H21" i="31"/>
  <c r="I22" i="31"/>
  <c r="AB22" i="31"/>
  <c r="AC22" i="31"/>
  <c r="AD22" i="31"/>
  <c r="AE22" i="31"/>
  <c r="AF22" i="31"/>
  <c r="H24" i="31"/>
  <c r="H28" i="31"/>
  <c r="H29" i="31"/>
  <c r="I29" i="31"/>
  <c r="AB29" i="31"/>
  <c r="AC29" i="31"/>
  <c r="AD29" i="31"/>
  <c r="AE29" i="31"/>
  <c r="AF29" i="31"/>
  <c r="H35" i="31"/>
  <c r="I35" i="31"/>
  <c r="AB35" i="31"/>
  <c r="AC35" i="31"/>
  <c r="AD35" i="31"/>
  <c r="AE35" i="31"/>
  <c r="AF35" i="31"/>
  <c r="H42" i="31"/>
  <c r="I42" i="31"/>
  <c r="AB42" i="31"/>
  <c r="AC42" i="31"/>
  <c r="AD42" i="31"/>
  <c r="AE42" i="31"/>
  <c r="AF42" i="31"/>
  <c r="I50" i="31"/>
  <c r="AB50" i="31"/>
  <c r="AC50" i="31"/>
  <c r="AD50" i="31"/>
  <c r="AE50" i="31"/>
  <c r="AF50" i="31"/>
  <c r="H54" i="31"/>
  <c r="H50" i="31" s="1"/>
  <c r="H58" i="31"/>
  <c r="I58" i="31"/>
  <c r="AB58" i="31"/>
  <c r="AC58" i="31"/>
  <c r="AD58" i="31"/>
  <c r="AE58" i="31"/>
  <c r="AF58" i="31"/>
  <c r="H66" i="31"/>
  <c r="I66" i="31"/>
  <c r="AB66" i="31"/>
  <c r="AC66" i="31"/>
  <c r="AD66" i="31"/>
  <c r="AE66" i="31"/>
  <c r="AF66" i="31"/>
  <c r="AG66" i="31"/>
  <c r="H76" i="31"/>
  <c r="I76" i="31"/>
  <c r="AB76" i="31"/>
  <c r="AC76" i="31"/>
  <c r="AD76" i="31"/>
  <c r="AE76" i="31"/>
  <c r="AF76" i="31"/>
  <c r="H80" i="31"/>
  <c r="I80" i="31"/>
  <c r="AB80" i="31"/>
  <c r="AC80" i="31"/>
  <c r="AD80" i="31"/>
  <c r="AE80" i="31"/>
  <c r="AF80" i="31"/>
  <c r="H87" i="31"/>
  <c r="I87" i="31"/>
  <c r="AB87" i="31"/>
  <c r="AC87" i="31"/>
  <c r="AC11" i="31" s="1"/>
  <c r="AD87" i="31"/>
  <c r="AE87" i="31"/>
  <c r="AF87" i="31"/>
  <c r="H90" i="31"/>
  <c r="I90" i="31"/>
  <c r="AB90" i="31"/>
  <c r="AC90" i="31"/>
  <c r="AD90" i="31"/>
  <c r="AE90" i="31"/>
  <c r="AF90" i="31"/>
  <c r="H96" i="31"/>
  <c r="I96" i="31"/>
  <c r="AB96" i="31"/>
  <c r="AC96" i="31"/>
  <c r="AD96" i="31"/>
  <c r="AE96" i="31"/>
  <c r="AF96" i="31"/>
  <c r="H99" i="31"/>
  <c r="I99" i="31"/>
  <c r="AB99" i="31"/>
  <c r="AC99" i="31"/>
  <c r="AD99" i="31"/>
  <c r="AE99" i="31"/>
  <c r="AF99" i="31"/>
  <c r="AG99" i="31"/>
  <c r="H106" i="31"/>
  <c r="I106" i="31"/>
  <c r="AB106" i="31"/>
  <c r="AC106" i="31"/>
  <c r="AD106" i="31"/>
  <c r="AE106" i="31"/>
  <c r="AF106" i="31"/>
  <c r="H110" i="31"/>
  <c r="I110" i="31"/>
  <c r="AB110" i="31"/>
  <c r="AC110" i="31"/>
  <c r="AD110" i="31"/>
  <c r="AE110" i="31"/>
  <c r="AF110" i="31"/>
  <c r="H117" i="31"/>
  <c r="AB117" i="31"/>
  <c r="AC117" i="31"/>
  <c r="AD117" i="31"/>
  <c r="AE117" i="31"/>
  <c r="AF117" i="31"/>
  <c r="I119" i="31"/>
  <c r="I117" i="31" s="1"/>
  <c r="H122" i="31"/>
  <c r="I122" i="31"/>
  <c r="AB122" i="31"/>
  <c r="AC122" i="31"/>
  <c r="AD122" i="31"/>
  <c r="AE122" i="31"/>
  <c r="AF122" i="31"/>
  <c r="H124" i="31"/>
  <c r="I124" i="31"/>
  <c r="AB124" i="31"/>
  <c r="AC124" i="31"/>
  <c r="AD124" i="31"/>
  <c r="AE124" i="31"/>
  <c r="AF124" i="31"/>
  <c r="H128" i="31"/>
  <c r="I128" i="31"/>
  <c r="AB128" i="31"/>
  <c r="AC128" i="31"/>
  <c r="AD128" i="31"/>
  <c r="AE128" i="31"/>
  <c r="AF128" i="31"/>
  <c r="H130" i="31"/>
  <c r="I130" i="31"/>
  <c r="AB130" i="31"/>
  <c r="AC130" i="31"/>
  <c r="AD130" i="31"/>
  <c r="AE130" i="31"/>
  <c r="AF130" i="31"/>
  <c r="H133" i="31"/>
  <c r="AB133" i="31"/>
  <c r="AD133" i="31"/>
  <c r="AE133" i="31"/>
  <c r="AF133" i="31"/>
  <c r="I135" i="31"/>
  <c r="I136" i="31"/>
  <c r="I137" i="31"/>
  <c r="I138" i="31"/>
  <c r="AC138" i="31" s="1"/>
  <c r="AC133" i="31" s="1"/>
  <c r="I139" i="31"/>
  <c r="H140" i="31"/>
  <c r="AB140" i="31"/>
  <c r="AE140" i="31"/>
  <c r="AF140" i="31"/>
  <c r="I141" i="31"/>
  <c r="AC141" i="31"/>
  <c r="AD141" i="31"/>
  <c r="I142" i="31"/>
  <c r="I140" i="31" s="1"/>
  <c r="AC142" i="31"/>
  <c r="AD142" i="31"/>
  <c r="AD143" i="31"/>
  <c r="I144" i="31"/>
  <c r="AB144" i="31"/>
  <c r="AC144" i="31"/>
  <c r="AD144" i="31"/>
  <c r="AE144" i="31"/>
  <c r="AF144" i="31"/>
  <c r="H148" i="31"/>
  <c r="H144" i="31" s="1"/>
  <c r="H150" i="31"/>
  <c r="I150" i="31"/>
  <c r="AB150" i="31"/>
  <c r="AC150" i="31"/>
  <c r="AD150" i="31"/>
  <c r="AE150" i="31"/>
  <c r="AF150" i="31"/>
  <c r="AG150" i="31"/>
  <c r="I160" i="31"/>
  <c r="AB160" i="31"/>
  <c r="AC160" i="31"/>
  <c r="AD160" i="31"/>
  <c r="AE160" i="31"/>
  <c r="AF160" i="31"/>
  <c r="AF159" i="31" s="1"/>
  <c r="H161" i="31"/>
  <c r="H162" i="31"/>
  <c r="H163" i="31"/>
  <c r="H164" i="31"/>
  <c r="H160" i="31" s="1"/>
  <c r="I165" i="31"/>
  <c r="AB165" i="31"/>
  <c r="AC165" i="31"/>
  <c r="AD165" i="31"/>
  <c r="AE165" i="31"/>
  <c r="AF165" i="31"/>
  <c r="H166" i="31"/>
  <c r="H167" i="31"/>
  <c r="H165" i="31" s="1"/>
  <c r="H168" i="31"/>
  <c r="H169" i="31"/>
  <c r="I170" i="31"/>
  <c r="AB170" i="31"/>
  <c r="AC170" i="31"/>
  <c r="AD170" i="31"/>
  <c r="AE170" i="31"/>
  <c r="AF170" i="31"/>
  <c r="H171" i="31"/>
  <c r="H172" i="31"/>
  <c r="H173" i="31"/>
  <c r="I174" i="31"/>
  <c r="AB174" i="31"/>
  <c r="AC174" i="31"/>
  <c r="AD174" i="31"/>
  <c r="AE174" i="31"/>
  <c r="AF174" i="31"/>
  <c r="H181" i="31"/>
  <c r="H174" i="31" s="1"/>
  <c r="I182" i="31"/>
  <c r="AB182" i="31"/>
  <c r="AC182" i="31"/>
  <c r="AD182" i="31"/>
  <c r="AE182" i="31"/>
  <c r="AF182" i="31"/>
  <c r="H183" i="31"/>
  <c r="H184" i="31"/>
  <c r="H185" i="31"/>
  <c r="H186" i="31"/>
  <c r="H187" i="31"/>
  <c r="I188" i="31"/>
  <c r="AB188" i="31"/>
  <c r="AC188" i="31"/>
  <c r="AD188" i="31"/>
  <c r="AE188" i="31"/>
  <c r="AF188" i="31"/>
  <c r="H189" i="31"/>
  <c r="H188" i="31" s="1"/>
  <c r="H190" i="31"/>
  <c r="H191" i="31"/>
  <c r="H192" i="31"/>
  <c r="H193" i="31"/>
  <c r="H194" i="31"/>
  <c r="I195" i="31"/>
  <c r="AB195" i="31"/>
  <c r="AC195" i="31"/>
  <c r="AE195" i="31"/>
  <c r="AF195" i="31"/>
  <c r="AD196" i="31"/>
  <c r="H196" i="31" s="1"/>
  <c r="AD197" i="31"/>
  <c r="H197" i="31" s="1"/>
  <c r="H198" i="31"/>
  <c r="H199" i="31"/>
  <c r="H200" i="31"/>
  <c r="I201" i="31"/>
  <c r="AB201" i="31"/>
  <c r="AC201" i="31"/>
  <c r="AD201" i="31"/>
  <c r="AE201" i="31"/>
  <c r="AF201" i="31"/>
  <c r="H202" i="31"/>
  <c r="H203" i="31"/>
  <c r="H204" i="31"/>
  <c r="H201" i="31" s="1"/>
  <c r="H205" i="31"/>
  <c r="H206" i="31"/>
  <c r="H207" i="31"/>
  <c r="I208" i="31"/>
  <c r="AB208" i="31"/>
  <c r="AC208" i="31"/>
  <c r="AD208" i="31"/>
  <c r="AE208" i="31"/>
  <c r="AF208" i="31"/>
  <c r="H211" i="31"/>
  <c r="H212" i="31"/>
  <c r="H213" i="31"/>
  <c r="H208" i="31" s="1"/>
  <c r="I214" i="31"/>
  <c r="AB214" i="31"/>
  <c r="AC214" i="31"/>
  <c r="AE214" i="31"/>
  <c r="AF214" i="31"/>
  <c r="H215" i="31"/>
  <c r="AD216" i="31"/>
  <c r="AD214" i="31" s="1"/>
  <c r="H217" i="31"/>
  <c r="H218" i="31"/>
  <c r="H219" i="31"/>
  <c r="H220" i="31"/>
  <c r="I221" i="31"/>
  <c r="AB221" i="31"/>
  <c r="AC221" i="31"/>
  <c r="AD221" i="31"/>
  <c r="AE221" i="31"/>
  <c r="AF221" i="31"/>
  <c r="H223" i="31"/>
  <c r="H224" i="31"/>
  <c r="H225" i="31"/>
  <c r="H226" i="31"/>
  <c r="I227" i="31"/>
  <c r="AB227" i="31"/>
  <c r="AC227" i="31"/>
  <c r="AD227" i="31"/>
  <c r="AE227" i="31"/>
  <c r="AF227" i="31"/>
  <c r="H229" i="31"/>
  <c r="H230" i="31"/>
  <c r="H231" i="31"/>
  <c r="H232" i="31"/>
  <c r="H233" i="31"/>
  <c r="I234" i="31"/>
  <c r="AB234" i="31"/>
  <c r="AC234" i="31"/>
  <c r="AD234" i="31"/>
  <c r="AE234" i="31"/>
  <c r="AF234" i="31"/>
  <c r="H235" i="31"/>
  <c r="H236" i="31"/>
  <c r="H237" i="31"/>
  <c r="H238" i="31"/>
  <c r="H239" i="31"/>
  <c r="H240" i="31"/>
  <c r="I241" i="31"/>
  <c r="AB241" i="31"/>
  <c r="AC241" i="31"/>
  <c r="AD241" i="31"/>
  <c r="AE241" i="31"/>
  <c r="AF241" i="31"/>
  <c r="H242" i="31"/>
  <c r="H243" i="31"/>
  <c r="H244" i="31"/>
  <c r="H245" i="31"/>
  <c r="H246" i="31"/>
  <c r="I247" i="31"/>
  <c r="AB247" i="31"/>
  <c r="AC247" i="31"/>
  <c r="AE247" i="31"/>
  <c r="AF247" i="31"/>
  <c r="AD248" i="31"/>
  <c r="AD247" i="31" s="1"/>
  <c r="H249" i="31"/>
  <c r="H250" i="31"/>
  <c r="H251" i="31"/>
  <c r="H252" i="31"/>
  <c r="H253" i="31"/>
  <c r="I254" i="31"/>
  <c r="AB254" i="31"/>
  <c r="AC254" i="31"/>
  <c r="AD254" i="31"/>
  <c r="AE254" i="31"/>
  <c r="AF254" i="31"/>
  <c r="H255" i="31"/>
  <c r="H256" i="31"/>
  <c r="H257" i="31"/>
  <c r="H258" i="31"/>
  <c r="H254" i="31" s="1"/>
  <c r="I259" i="31"/>
  <c r="AB259" i="31"/>
  <c r="AC259" i="31"/>
  <c r="AD259" i="31"/>
  <c r="AE259" i="31"/>
  <c r="AF259" i="31"/>
  <c r="H261" i="31"/>
  <c r="H262" i="31"/>
  <c r="H263" i="31"/>
  <c r="I264" i="31"/>
  <c r="AB264" i="31"/>
  <c r="AC264" i="31"/>
  <c r="AD264" i="31"/>
  <c r="AE264" i="31"/>
  <c r="AF264" i="31"/>
  <c r="H265" i="31"/>
  <c r="H264" i="31" s="1"/>
  <c r="H266" i="31"/>
  <c r="H267" i="31"/>
  <c r="H269" i="31"/>
  <c r="I269" i="31"/>
  <c r="AB269" i="31"/>
  <c r="AC269" i="31"/>
  <c r="AD269" i="31"/>
  <c r="AE269" i="31"/>
  <c r="AF269" i="31"/>
  <c r="H278" i="31"/>
  <c r="I278" i="31"/>
  <c r="AB278" i="31"/>
  <c r="AC278" i="31"/>
  <c r="AD278" i="31"/>
  <c r="AE278" i="31"/>
  <c r="AF278" i="31"/>
  <c r="H284" i="31"/>
  <c r="I284" i="31"/>
  <c r="AB284" i="31"/>
  <c r="AC284" i="31"/>
  <c r="AC268" i="31" s="1"/>
  <c r="AD284" i="31"/>
  <c r="AE284" i="31"/>
  <c r="AF284" i="31"/>
  <c r="H293" i="31"/>
  <c r="I293" i="31"/>
  <c r="AB293" i="31"/>
  <c r="AC293" i="31"/>
  <c r="AD293" i="31"/>
  <c r="AD268" i="31" s="1"/>
  <c r="AE293" i="31"/>
  <c r="AF293" i="31"/>
  <c r="H303" i="31"/>
  <c r="I303" i="31"/>
  <c r="AB303" i="31"/>
  <c r="AC303" i="31"/>
  <c r="AD303" i="31"/>
  <c r="AE303" i="31"/>
  <c r="AF303" i="31"/>
  <c r="N305" i="31"/>
  <c r="O305" i="31"/>
  <c r="AL305" i="31"/>
  <c r="AM305" i="31"/>
  <c r="H310" i="31"/>
  <c r="I310" i="31"/>
  <c r="AB310" i="31"/>
  <c r="AC310" i="31"/>
  <c r="AD310" i="31"/>
  <c r="AE310" i="31"/>
  <c r="AF310" i="31"/>
  <c r="H318" i="31"/>
  <c r="I318" i="31"/>
  <c r="AB318" i="31"/>
  <c r="AC318" i="31"/>
  <c r="AD318" i="31"/>
  <c r="AE318" i="31"/>
  <c r="AF318" i="31"/>
  <c r="AF325" i="31"/>
  <c r="H326" i="31"/>
  <c r="AB326" i="31"/>
  <c r="AC326" i="31"/>
  <c r="AD326" i="31"/>
  <c r="AE326" i="31"/>
  <c r="I327" i="31"/>
  <c r="I328" i="31"/>
  <c r="I329" i="31"/>
  <c r="I330" i="31"/>
  <c r="H331" i="31"/>
  <c r="AB331" i="31"/>
  <c r="AC331" i="31"/>
  <c r="AD331" i="31"/>
  <c r="AE331" i="31"/>
  <c r="I332" i="31"/>
  <c r="I333" i="31"/>
  <c r="I334" i="31"/>
  <c r="H335" i="31"/>
  <c r="AB335" i="31"/>
  <c r="AD335" i="31"/>
  <c r="I336" i="31"/>
  <c r="AE336" i="31" s="1"/>
  <c r="I337" i="31"/>
  <c r="AC337" i="31"/>
  <c r="I338" i="31"/>
  <c r="AC338" i="31"/>
  <c r="I339" i="31"/>
  <c r="AC339" i="31"/>
  <c r="H340" i="31"/>
  <c r="AB340" i="31"/>
  <c r="AC340" i="31"/>
  <c r="AD340" i="31"/>
  <c r="AE340" i="31"/>
  <c r="I341" i="31"/>
  <c r="I342" i="31"/>
  <c r="I344" i="31"/>
  <c r="I345" i="31"/>
  <c r="I346" i="31"/>
  <c r="H347" i="31"/>
  <c r="AB347" i="31"/>
  <c r="AC347" i="31"/>
  <c r="AD347" i="31"/>
  <c r="AE347" i="31"/>
  <c r="I348" i="31"/>
  <c r="I349" i="31"/>
  <c r="I350" i="31"/>
  <c r="I351" i="31"/>
  <c r="I352" i="31"/>
  <c r="I353" i="31"/>
  <c r="H354" i="31"/>
  <c r="AB354" i="31"/>
  <c r="AC354" i="31"/>
  <c r="AD354" i="31"/>
  <c r="AE354" i="31"/>
  <c r="I355" i="31"/>
  <c r="I356" i="31"/>
  <c r="I357" i="31"/>
  <c r="I358" i="31"/>
  <c r="I359" i="31"/>
  <c r="H360" i="31"/>
  <c r="I360" i="31"/>
  <c r="AB360" i="31"/>
  <c r="AC360" i="31"/>
  <c r="AD360" i="31"/>
  <c r="AE361" i="31"/>
  <c r="AE360" i="31" s="1"/>
  <c r="H362" i="31"/>
  <c r="AB362" i="31"/>
  <c r="AC362" i="31"/>
  <c r="AD362" i="31"/>
  <c r="AE362" i="31"/>
  <c r="I363" i="31"/>
  <c r="I366" i="31"/>
  <c r="I367" i="31"/>
  <c r="I368" i="31"/>
  <c r="H369" i="31"/>
  <c r="AB369" i="31"/>
  <c r="AC369" i="31"/>
  <c r="AD369" i="31"/>
  <c r="AE369" i="31"/>
  <c r="I370" i="31"/>
  <c r="I371" i="31"/>
  <c r="I372" i="31"/>
  <c r="H373" i="31"/>
  <c r="AB373" i="31"/>
  <c r="AC373" i="31"/>
  <c r="AD373" i="31"/>
  <c r="AE373" i="31"/>
  <c r="I374" i="31"/>
  <c r="I375" i="31"/>
  <c r="H376" i="31"/>
  <c r="AB376" i="31"/>
  <c r="AC376" i="31"/>
  <c r="AD376" i="31"/>
  <c r="AE376" i="31"/>
  <c r="I377" i="31"/>
  <c r="I376" i="31" s="1"/>
  <c r="H378" i="31"/>
  <c r="AB378" i="31"/>
  <c r="AC378" i="31"/>
  <c r="AD378" i="31"/>
  <c r="AE378" i="31"/>
  <c r="I379" i="31"/>
  <c r="I380" i="31"/>
  <c r="I381" i="31"/>
  <c r="I382" i="31"/>
  <c r="I383" i="31"/>
  <c r="I384" i="31"/>
  <c r="I385" i="31"/>
  <c r="I386" i="31"/>
  <c r="H388" i="31"/>
  <c r="AB388" i="31"/>
  <c r="AC388" i="31"/>
  <c r="AD388" i="31"/>
  <c r="AE388" i="31"/>
  <c r="AF388" i="31"/>
  <c r="I390" i="31"/>
  <c r="I388" i="31" s="1"/>
  <c r="H391" i="31"/>
  <c r="I391" i="31"/>
  <c r="AB391" i="31"/>
  <c r="AC391" i="31"/>
  <c r="AD391" i="31"/>
  <c r="AE391" i="31"/>
  <c r="AF391" i="31"/>
  <c r="H399" i="31"/>
  <c r="I399" i="31"/>
  <c r="AB399" i="31"/>
  <c r="AC399" i="31"/>
  <c r="AD399" i="31"/>
  <c r="AE399" i="31"/>
  <c r="AF399" i="31"/>
  <c r="AF387" i="31" s="1"/>
  <c r="H407" i="31"/>
  <c r="I407" i="31"/>
  <c r="AB407" i="31"/>
  <c r="AC407" i="31"/>
  <c r="AD407" i="31"/>
  <c r="AE407" i="31"/>
  <c r="AF407" i="31"/>
  <c r="H411" i="31"/>
  <c r="I411" i="31"/>
  <c r="AB411" i="31"/>
  <c r="AC411" i="31"/>
  <c r="AD411" i="31"/>
  <c r="AE411" i="31"/>
  <c r="AF411" i="31"/>
  <c r="H416" i="31"/>
  <c r="I416" i="31"/>
  <c r="AB416" i="31"/>
  <c r="AC416" i="31"/>
  <c r="AD416" i="31"/>
  <c r="I423" i="31"/>
  <c r="AB423" i="31"/>
  <c r="AC423" i="31"/>
  <c r="AD423" i="31"/>
  <c r="AE423" i="31"/>
  <c r="AF423" i="31"/>
  <c r="H424" i="31"/>
  <c r="H425" i="31"/>
  <c r="H426" i="31"/>
  <c r="H423" i="31" s="1"/>
  <c r="H427" i="31"/>
  <c r="I427" i="31"/>
  <c r="AB427" i="31"/>
  <c r="AC427" i="31"/>
  <c r="AD427" i="31"/>
  <c r="AE427" i="31"/>
  <c r="AF427" i="31"/>
  <c r="H438" i="31"/>
  <c r="I438" i="31"/>
  <c r="AB439" i="31"/>
  <c r="AB438" i="31" s="1"/>
  <c r="AC439" i="31"/>
  <c r="AC438" i="31" s="1"/>
  <c r="AD439" i="31"/>
  <c r="AD438" i="31" s="1"/>
  <c r="AE439" i="31"/>
  <c r="AE438" i="31" s="1"/>
  <c r="AF439" i="31"/>
  <c r="AF438" i="31" s="1"/>
  <c r="H446" i="31"/>
  <c r="I446" i="31"/>
  <c r="AB446" i="31"/>
  <c r="AC446" i="31"/>
  <c r="AD446" i="31"/>
  <c r="AE446" i="31"/>
  <c r="AF446" i="31"/>
  <c r="H455" i="31"/>
  <c r="AB455" i="31"/>
  <c r="AC455" i="31"/>
  <c r="AD455" i="31"/>
  <c r="AE455" i="31"/>
  <c r="AF455" i="31"/>
  <c r="I456" i="31"/>
  <c r="I457" i="31"/>
  <c r="I455" i="31" s="1"/>
  <c r="I458" i="31"/>
  <c r="I459" i="31"/>
  <c r="H461" i="31"/>
  <c r="I461" i="31"/>
  <c r="AC461" i="31"/>
  <c r="AD461" i="31"/>
  <c r="AE461" i="31"/>
  <c r="AF461" i="31"/>
  <c r="H462" i="31"/>
  <c r="AB463" i="31"/>
  <c r="AB466" i="31"/>
  <c r="H467" i="31"/>
  <c r="I467" i="31"/>
  <c r="AB467" i="31"/>
  <c r="AC467" i="31"/>
  <c r="AD467" i="31"/>
  <c r="AE467" i="31"/>
  <c r="AF467" i="31"/>
  <c r="H474" i="31"/>
  <c r="AB474" i="31"/>
  <c r="AC474" i="31"/>
  <c r="AD474" i="31"/>
  <c r="AE474" i="31"/>
  <c r="AF474" i="31"/>
  <c r="I475" i="31"/>
  <c r="I474" i="31" s="1"/>
  <c r="H484" i="31"/>
  <c r="AB484" i="31"/>
  <c r="AC484" i="31"/>
  <c r="AD484" i="31"/>
  <c r="AE484" i="31"/>
  <c r="AF484" i="31"/>
  <c r="I485" i="31"/>
  <c r="I487" i="31"/>
  <c r="I488" i="31"/>
  <c r="I489" i="31"/>
  <c r="H495" i="31"/>
  <c r="I495" i="31"/>
  <c r="AB495" i="31"/>
  <c r="AC495" i="31"/>
  <c r="AD495" i="31"/>
  <c r="AE495" i="31"/>
  <c r="AF495" i="31"/>
  <c r="H517" i="31"/>
  <c r="AB517" i="31"/>
  <c r="AC517" i="31"/>
  <c r="AD517" i="31"/>
  <c r="AE517" i="31"/>
  <c r="AF517" i="31"/>
  <c r="I518" i="31"/>
  <c r="I519" i="31"/>
  <c r="AB520" i="31"/>
  <c r="AC520" i="31"/>
  <c r="AD520" i="31"/>
  <c r="AE520" i="31"/>
  <c r="AF520" i="31"/>
  <c r="H521" i="31"/>
  <c r="I521" i="31"/>
  <c r="H526" i="31"/>
  <c r="I532" i="31"/>
  <c r="I526" i="31" s="1"/>
  <c r="H533" i="31"/>
  <c r="I533" i="31"/>
  <c r="H539" i="31"/>
  <c r="I539" i="31"/>
  <c r="H545" i="31"/>
  <c r="I545" i="31"/>
  <c r="H553" i="31"/>
  <c r="I553" i="31"/>
  <c r="H558" i="31"/>
  <c r="I564" i="31"/>
  <c r="I558" i="31" s="1"/>
  <c r="H565" i="31"/>
  <c r="I565" i="31"/>
  <c r="I567" i="31"/>
  <c r="H568" i="31"/>
  <c r="I568" i="31"/>
  <c r="H574" i="31"/>
  <c r="I582" i="31"/>
  <c r="I574" i="31" s="1"/>
  <c r="H583" i="31"/>
  <c r="I584" i="31"/>
  <c r="I583" i="31" s="1"/>
  <c r="H590" i="31"/>
  <c r="I594" i="31"/>
  <c r="I590" i="31" s="1"/>
  <c r="H598" i="31"/>
  <c r="I598" i="31"/>
  <c r="I595" i="31" s="1"/>
  <c r="H599" i="31"/>
  <c r="H600" i="31"/>
  <c r="H601" i="31"/>
  <c r="I601" i="31"/>
  <c r="G11" i="38"/>
  <c r="G12" i="38"/>
  <c r="G14" i="38"/>
  <c r="G15" i="38"/>
  <c r="C17" i="38"/>
  <c r="E36" i="39"/>
  <c r="F36" i="39"/>
  <c r="G36" i="39"/>
  <c r="H36" i="39"/>
  <c r="I36" i="39"/>
  <c r="J36" i="39"/>
  <c r="M36" i="39"/>
  <c r="N36" i="39"/>
  <c r="O36" i="39"/>
  <c r="P36" i="39"/>
  <c r="Q36" i="39"/>
  <c r="R36" i="39"/>
  <c r="S36" i="39"/>
  <c r="T36" i="39"/>
  <c r="W36" i="39"/>
  <c r="X36" i="39"/>
  <c r="Y36" i="39"/>
  <c r="Z36" i="39"/>
  <c r="E42" i="39"/>
  <c r="F42" i="39"/>
  <c r="G42" i="39"/>
  <c r="H42" i="39"/>
  <c r="I42" i="39"/>
  <c r="J42" i="39"/>
  <c r="K42" i="39"/>
  <c r="L42" i="39"/>
  <c r="M42" i="39"/>
  <c r="N42" i="39"/>
  <c r="O42" i="39"/>
  <c r="P42" i="39"/>
  <c r="Q42" i="39"/>
  <c r="R42" i="39"/>
  <c r="S42" i="39"/>
  <c r="T42" i="39"/>
  <c r="W42" i="39"/>
  <c r="X42" i="39"/>
  <c r="Y42" i="39"/>
  <c r="Z42" i="39"/>
  <c r="AA42" i="39"/>
  <c r="AB42" i="39"/>
  <c r="C8" i="40"/>
  <c r="M8" i="40"/>
  <c r="M7" i="40" s="1"/>
  <c r="C9" i="40"/>
  <c r="M9" i="40"/>
  <c r="C10" i="40"/>
  <c r="M10" i="40"/>
  <c r="C11" i="40"/>
  <c r="M11" i="40"/>
  <c r="C12" i="40"/>
  <c r="M12" i="40"/>
  <c r="C13" i="40"/>
  <c r="M13" i="40"/>
  <c r="C14" i="40"/>
  <c r="M14" i="40"/>
  <c r="C15" i="40"/>
  <c r="M15" i="40"/>
  <c r="C40" i="39"/>
  <c r="C41" i="39"/>
  <c r="C42" i="39" s="1"/>
  <c r="U38" i="39"/>
  <c r="U40" i="39"/>
  <c r="AA40" i="39" s="1"/>
  <c r="AA39" i="39" s="1"/>
  <c r="AA36" i="39" s="1"/>
  <c r="U41" i="39"/>
  <c r="U42" i="39" s="1"/>
  <c r="E15" i="38"/>
  <c r="F15" i="38" s="1"/>
  <c r="E16" i="38"/>
  <c r="D16" i="38" s="1"/>
  <c r="G16" i="38" s="1"/>
  <c r="H9" i="40"/>
  <c r="D8" i="40"/>
  <c r="H8" i="40"/>
  <c r="H7" i="40" s="1"/>
  <c r="H216" i="31"/>
  <c r="H13" i="40"/>
  <c r="E14" i="38"/>
  <c r="F14" i="38" s="1"/>
  <c r="E10" i="38"/>
  <c r="D10" i="38" s="1"/>
  <c r="G10" i="38" s="1"/>
  <c r="E11" i="38"/>
  <c r="F11" i="38" s="1"/>
  <c r="F17" i="38" s="1"/>
  <c r="E9" i="38"/>
  <c r="D9" i="38" s="1"/>
  <c r="G9" i="38" s="1"/>
  <c r="E12" i="38"/>
  <c r="F12" i="38" s="1"/>
  <c r="E13" i="38"/>
  <c r="D13" i="38" s="1"/>
  <c r="G13" i="38" s="1"/>
  <c r="I12" i="31"/>
  <c r="I11" i="31" s="1"/>
  <c r="I373" i="31"/>
  <c r="AB461" i="31"/>
  <c r="AB116" i="31"/>
  <c r="H182" i="31"/>
  <c r="AD140" i="31"/>
  <c r="AE337" i="31"/>
  <c r="H15" i="40"/>
  <c r="AE339" i="31"/>
  <c r="H12" i="40"/>
  <c r="H10" i="40"/>
  <c r="H14" i="40"/>
  <c r="H11" i="40"/>
  <c r="AD116" i="31" l="1"/>
  <c r="AD195" i="31"/>
  <c r="AD159" i="31" s="1"/>
  <c r="I484" i="31"/>
  <c r="AE387" i="31"/>
  <c r="I369" i="31"/>
  <c r="I362" i="31"/>
  <c r="I354" i="31"/>
  <c r="I347" i="31"/>
  <c r="AE338" i="31"/>
  <c r="I331" i="31"/>
  <c r="I326" i="31"/>
  <c r="AE268" i="31"/>
  <c r="I268" i="31"/>
  <c r="H259" i="31"/>
  <c r="H241" i="31"/>
  <c r="H234" i="31"/>
  <c r="H227" i="31"/>
  <c r="H221" i="31"/>
  <c r="H170" i="31"/>
  <c r="H595" i="31"/>
  <c r="H520" i="31" s="1"/>
  <c r="AB387" i="31"/>
  <c r="AC140" i="31"/>
  <c r="I133" i="31"/>
  <c r="I116" i="31" s="1"/>
  <c r="AF116" i="31"/>
  <c r="AE116" i="31"/>
  <c r="AE11" i="31"/>
  <c r="AB11" i="31"/>
  <c r="H22" i="31"/>
  <c r="H18" i="31"/>
  <c r="AD11" i="31"/>
  <c r="AD387" i="31"/>
  <c r="I378" i="31"/>
  <c r="I340" i="31"/>
  <c r="AB325" i="31"/>
  <c r="AD325" i="31"/>
  <c r="H325" i="31"/>
  <c r="H268" i="31"/>
  <c r="AF268" i="31"/>
  <c r="AB268" i="31"/>
  <c r="H214" i="31"/>
  <c r="AB159" i="31"/>
  <c r="AE159" i="31"/>
  <c r="I159" i="31"/>
  <c r="AC159" i="31"/>
  <c r="H116" i="31"/>
  <c r="H12" i="31"/>
  <c r="H248" i="31"/>
  <c r="H247" i="31" s="1"/>
  <c r="I335" i="31"/>
  <c r="I325" i="31" s="1"/>
  <c r="I517" i="31"/>
  <c r="I387" i="31" s="1"/>
  <c r="AC387" i="31"/>
  <c r="H195" i="31"/>
  <c r="AC335" i="31"/>
  <c r="AC325" i="31" s="1"/>
  <c r="H387" i="31"/>
  <c r="I520" i="31"/>
  <c r="H159" i="31"/>
  <c r="AE335" i="31"/>
  <c r="AE325" i="31" s="1"/>
  <c r="AC116" i="31"/>
  <c r="U37" i="39"/>
  <c r="U39" i="39"/>
  <c r="C39" i="39"/>
  <c r="K39" i="39" s="1"/>
  <c r="K36" i="39" s="1"/>
  <c r="C7" i="40"/>
  <c r="C38" i="39"/>
  <c r="D15" i="40"/>
  <c r="K8" i="40"/>
  <c r="I13" i="40"/>
  <c r="K15" i="40"/>
  <c r="E15" i="40"/>
  <c r="I15" i="40"/>
  <c r="K13" i="40"/>
  <c r="L11" i="40"/>
  <c r="K11" i="40"/>
  <c r="E17" i="38"/>
  <c r="D17" i="38" s="1"/>
  <c r="G17" i="38" s="1"/>
  <c r="V41" i="39"/>
  <c r="V42" i="39" s="1"/>
  <c r="D41" i="39"/>
  <c r="D42" i="39" s="1"/>
  <c r="D40" i="39"/>
  <c r="L13" i="40"/>
  <c r="I9" i="40"/>
  <c r="L15" i="40"/>
  <c r="H11" i="31" l="1"/>
  <c r="H10" i="31" s="1"/>
  <c r="K40" i="39"/>
  <c r="L8" i="40"/>
  <c r="D12" i="40"/>
  <c r="U36" i="39"/>
  <c r="D9" i="40"/>
  <c r="D13" i="40"/>
  <c r="C37" i="39"/>
  <c r="C36" i="39" s="1"/>
  <c r="K14" i="40"/>
  <c r="I14" i="40"/>
  <c r="D14" i="40"/>
  <c r="D39" i="39"/>
  <c r="L39" i="39" s="1"/>
  <c r="L36" i="39" s="1"/>
  <c r="L12" i="40"/>
  <c r="V40" i="39"/>
  <c r="AB40" i="39" s="1"/>
  <c r="AB39" i="39" s="1"/>
  <c r="AB36" i="39" s="1"/>
  <c r="J13" i="40"/>
  <c r="J15" i="40"/>
  <c r="D37" i="39"/>
  <c r="K12" i="40"/>
  <c r="D38" i="39"/>
  <c r="I12" i="40"/>
  <c r="G9" i="40"/>
  <c r="F9" i="40" s="1"/>
  <c r="J9" i="40"/>
  <c r="E13" i="40"/>
  <c r="K9" i="40"/>
  <c r="G15" i="40"/>
  <c r="F15" i="40" s="1"/>
  <c r="I8" i="40"/>
  <c r="L40" i="39" l="1"/>
  <c r="D36" i="39"/>
  <c r="I11" i="40"/>
  <c r="I10" i="40"/>
  <c r="D11" i="40"/>
  <c r="K10" i="40"/>
  <c r="K7" i="40" s="1"/>
  <c r="V39" i="39"/>
  <c r="G11" i="40"/>
  <c r="F11" i="40" s="1"/>
  <c r="J14" i="40"/>
  <c r="E14" i="40"/>
  <c r="L9" i="40"/>
  <c r="V37" i="39"/>
  <c r="J8" i="40"/>
  <c r="L10" i="40"/>
  <c r="I7" i="40"/>
  <c r="G12" i="40"/>
  <c r="F12" i="40" s="1"/>
  <c r="E11" i="40"/>
  <c r="G14" i="40"/>
  <c r="F14" i="40" s="1"/>
  <c r="E8" i="40"/>
  <c r="G13" i="40"/>
  <c r="F13" i="40" s="1"/>
  <c r="E12" i="40"/>
  <c r="G8" i="40"/>
  <c r="D10" i="40" l="1"/>
  <c r="D7" i="40" s="1"/>
  <c r="J11" i="40"/>
  <c r="V36" i="39"/>
  <c r="V38" i="39"/>
  <c r="L14" i="40"/>
  <c r="L7" i="40" s="1"/>
  <c r="F8" i="40"/>
  <c r="F7" i="40" s="1"/>
  <c r="G10" i="40" l="1"/>
  <c r="E10" i="40"/>
  <c r="E9" i="40"/>
  <c r="J12" i="40"/>
  <c r="E7" i="40" l="1"/>
  <c r="F10" i="40"/>
  <c r="G7" i="40"/>
  <c r="J10" i="40"/>
  <c r="J7" i="40" s="1"/>
  <c r="CF14" i="46"/>
  <c r="CF10" i="46" s="1"/>
  <c r="CF7" i="46" s="1"/>
  <c r="CM14" i="46"/>
  <c r="CM10" i="46" s="1"/>
  <c r="CM7" i="46" s="1"/>
  <c r="CQ14" i="46"/>
  <c r="CQ10" i="46" s="1"/>
  <c r="CQ7" i="46" s="1"/>
  <c r="CU14" i="46"/>
  <c r="CU10" i="46" s="1"/>
  <c r="CU7" i="46" s="1"/>
  <c r="CY14" i="46"/>
  <c r="CY10" i="46" s="1"/>
  <c r="CY7" i="46" s="1"/>
  <c r="DC14" i="46"/>
  <c r="DC10" i="46" s="1"/>
  <c r="DC7" i="46" s="1"/>
  <c r="DD14" i="46"/>
  <c r="DD10" i="46" s="1"/>
  <c r="DD7" i="46" s="1"/>
</calcChain>
</file>

<file path=xl/sharedStrings.xml><?xml version="1.0" encoding="utf-8"?>
<sst xmlns="http://schemas.openxmlformats.org/spreadsheetml/2006/main" count="1676" uniqueCount="1003">
  <si>
    <t>d</t>
  </si>
  <si>
    <t>NOTES</t>
  </si>
  <si>
    <t>NQ 108</t>
  </si>
  <si>
    <t>NQ108</t>
  </si>
  <si>
    <t>Tổng số</t>
  </si>
  <si>
    <t>Trong đó: NSTW</t>
  </si>
  <si>
    <t>Lũy kế giải ngân từ khởi công đến hết ngày 31/12/2015</t>
  </si>
  <si>
    <t>Dự kiến KH trung hạn giai đoạn 2016-2020</t>
  </si>
  <si>
    <t>Tổng số các nguồn</t>
  </si>
  <si>
    <t>Năm 2016</t>
  </si>
  <si>
    <t>KH năm 2016 được giao</t>
  </si>
  <si>
    <t>Giải ngân KH năm 2016 đến ngày 30/9/2016</t>
  </si>
  <si>
    <t>Lũy kế vốn đã bố trí đến hết KH năm 2016</t>
  </si>
  <si>
    <t>CỘT DỰ PHÒNG</t>
  </si>
  <si>
    <t>NỢ</t>
  </si>
  <si>
    <t>Đường giao thông nội đồng - đường sắt (hung Buồng) ra thôn Bàu</t>
  </si>
  <si>
    <t>200m</t>
  </si>
  <si>
    <t>6/2017-9/2017</t>
  </si>
  <si>
    <t>Đường giao thông nội đồng – đường 559 vào xóm mới thôn Xuân Hạ</t>
  </si>
  <si>
    <t>230m</t>
  </si>
  <si>
    <t>2/2018-5/2018</t>
  </si>
  <si>
    <t>Đường giao thông nội thôn Xuân Sơn</t>
  </si>
  <si>
    <t>350m</t>
  </si>
  <si>
    <t>1/2017-5/2017</t>
  </si>
  <si>
    <t>Sân vườn Trường mầm non trung tâm</t>
  </si>
  <si>
    <t>1.200 m2</t>
  </si>
  <si>
    <t>2/2017-5/2017</t>
  </si>
  <si>
    <t>500 m2</t>
  </si>
  <si>
    <t>4/2018-12/2018</t>
  </si>
  <si>
    <t>Cứng hóa kênh mương IFAD</t>
  </si>
  <si>
    <t>0,1km</t>
  </si>
  <si>
    <t>5/2017-7/2017</t>
  </si>
  <si>
    <t>Xây dựng bếp ăn Trường mầm non trung tâm</t>
  </si>
  <si>
    <t>80 m2</t>
  </si>
  <si>
    <t>6/2018-12/2018</t>
  </si>
  <si>
    <t>Xã Hương Hóa</t>
  </si>
  <si>
    <t>Công trình: Cầu khe cạn, thôn Tân Đức 3, xã Hương Hóa. Chiều dài: 17m</t>
  </si>
  <si>
    <t>Công trình: Tuyến đường từ đường mòn HCM vào thủy điện lên đến đập cây Trâm thôn Tân Đức 3, xã hương Hóa. Chiều dài: 1.250m.</t>
  </si>
  <si>
    <t>Công trình:Tuyến đường từ cầu Tân đức đến bãi hàng ga La khê thôn Tân Đức 1, xã Hương Hóa. Chiều dài: 600m.</t>
  </si>
  <si>
    <t>Xã Lâm Hóa</t>
  </si>
  <si>
    <t>Nâng cấp mở rộng tuyến đường từ nhà anh Hoàn vô trùng tu</t>
  </si>
  <si>
    <t>Đường giao thông nông thôn thôn Biểu Lệ xã Quảng Trung</t>
  </si>
  <si>
    <t>KCHKM thôn Trung thôn xã Quảng Trung</t>
  </si>
  <si>
    <t>KCH kênh số 2 thôn Trung thôn xã Quảng Trung</t>
  </si>
  <si>
    <t>Đường giao thông nông thôn thôn Trung thôn xã Quảng Trung</t>
  </si>
  <si>
    <t>Đường Giao thông nội thôn xã Quảng Trung</t>
  </si>
  <si>
    <t>KCH kênh mương thôn Thượng thôn</t>
  </si>
  <si>
    <t>KCH kênh mương thôn Biểu Lệ và xóm 3 thôn Trung thôn</t>
  </si>
  <si>
    <t>Nâng cấp đường GT nội đồng bằng đất biên hòa thôn Tân Đông</t>
  </si>
  <si>
    <t>Kiên cố hóa đường GTNT thôn Tân Đông và Vân Bắc</t>
  </si>
  <si>
    <t>XD 4 phòng học 2 tầng trường Mầm Non</t>
  </si>
  <si>
    <t>KCH kênh mương từ Trạm bơm nhà ông Trinh đi a Tằm</t>
  </si>
  <si>
    <t>Nâng cấp đường cấp phối nội đồng thôn Tân Thượng đi Vân Bắc</t>
  </si>
  <si>
    <t>Đường bê tông Cồn Sẻ xã Quảng Lộc</t>
  </si>
  <si>
    <t>2012 - 2014</t>
  </si>
  <si>
    <t>Trường Mầm non Quảng Lộc</t>
  </si>
  <si>
    <t>Đường GTNT Cồn Sẻ (gđ2)</t>
  </si>
  <si>
    <t>Kênh tưới Vĩnh Phước xã Quảng Lộc</t>
  </si>
  <si>
    <t>2013 - 2015</t>
  </si>
  <si>
    <t>Trường THCS xã Quảng Lộc</t>
  </si>
  <si>
    <t>Đường bê tông thôn Vĩnh Phước Nam</t>
  </si>
  <si>
    <t>Đường bê tông thôn Vĩnh Phước Đông</t>
  </si>
  <si>
    <t>Kiên cố hóa kênh mương thôn Vĩnh Lộc, thôn Vĩnh Phước Đông, Vĩnh Phước Tây, Phù Trịch</t>
  </si>
  <si>
    <t>Nâng cấp tuyến đường từ nhà Việt Thương đến cửa nhà Bà Hiếu thôn Văn Phú</t>
  </si>
  <si>
    <t>420m</t>
  </si>
  <si>
    <t>Làm đường cấp phối từ nhà ông Hoan Nuôi đến hết Đuồi</t>
  </si>
  <si>
    <t>Làm đường cấp phối từ cầu sắt đến xứ đồng cồn ngồi</t>
  </si>
  <si>
    <t>400m</t>
  </si>
  <si>
    <t>Làm đường cấp phối từ nhà Kiều đọ đến đồng Bến Chài</t>
  </si>
  <si>
    <t>884m</t>
  </si>
  <si>
    <t>Làm đường BT từ nhà VH thôn LH Tây đến Trường THCS</t>
  </si>
  <si>
    <t>505m</t>
  </si>
  <si>
    <t>Làm đường BT từ UBND xã đến nhà VH thôn LH Nam</t>
  </si>
  <si>
    <t>450m</t>
  </si>
  <si>
    <t>Làm bê tông mương tiêu úng vùng từ Giếng đến Đập Làng</t>
  </si>
  <si>
    <t>1.000m</t>
  </si>
  <si>
    <t>Xây dựng Trường mầm non 2 tầng tại khu vực thôn Văn Phú</t>
  </si>
  <si>
    <t>Xây dựng chợ Quảng Văn</t>
  </si>
  <si>
    <t>Đường GTNT Cồn Nâm Minh Hà</t>
  </si>
  <si>
    <t>Đường giao thông thôn Minh Tiến</t>
  </si>
  <si>
    <t>Xây dựng khuôn viên trụ sở: HM: Sân, cổng, hàng rào, nhà vệ sinh</t>
  </si>
  <si>
    <t>Đường giao thông Cồn Nâm Đông Thành</t>
  </si>
  <si>
    <t>Đường liên thôn thôn Bắc đi thôn Nam</t>
  </si>
  <si>
    <t>KCH kênh mương kênh Khe Zét xã Quảng Sơn</t>
  </si>
  <si>
    <t>2013 - 2014</t>
  </si>
  <si>
    <t>Hồ khe hà khe Zét</t>
  </si>
  <si>
    <t>Sữa chữa hồ khe Zét và đường dây điện hồ khe Hà do cơn bão số 10 và 11 gây ra</t>
  </si>
  <si>
    <t>Trường Tiểu học xã Quảng Sơn 06 phòng</t>
  </si>
  <si>
    <t>Đường nội thôn thôn Minh Sơn</t>
  </si>
  <si>
    <t>Đường nội thôn thôn Trung Thượng</t>
  </si>
  <si>
    <t>Đường nội thôn thôn Thọ Hạ</t>
  </si>
  <si>
    <t>Nâng cấp sữa chữa kênh N1-N3 xã Quảng Thủy</t>
  </si>
  <si>
    <t>Kiên cố hóa kênh mương kênh cấp 3 nội đồng xã Q Thủy</t>
  </si>
  <si>
    <t>Nâng cấp công trình chợ</t>
  </si>
  <si>
    <t>Đường giao thông liên thôn Nam Thủy đi Đông Băc</t>
  </si>
  <si>
    <t>Kiên cố hóa kênh mương kênh cấp 3</t>
  </si>
  <si>
    <t>Bê tông hóa đường thôn, xóm Thượng Thủy đi Đông Bắc</t>
  </si>
  <si>
    <t>Minh Hóa</t>
  </si>
  <si>
    <t>Cơ cấu nguồn vốn năm 2016</t>
  </si>
  <si>
    <t>Quảng Minh</t>
  </si>
  <si>
    <t>NSTW (Lồng ghép GNBV)</t>
  </si>
  <si>
    <t>NS huyện, xã, dân và nguồn khác</t>
  </si>
  <si>
    <t>NSTW  (QĐ số 1235/QĐ-UBND )</t>
  </si>
  <si>
    <t>Ngân sách tỉnh (QĐ số 711/QĐ-UBND )</t>
  </si>
  <si>
    <t>TPCP (QĐ số 1636/QĐ-UBND )</t>
  </si>
  <si>
    <t>GNBV</t>
  </si>
  <si>
    <t>Ngân sách tỉnh (khác**)</t>
  </si>
  <si>
    <t>c</t>
  </si>
  <si>
    <t>BTXM từ Bến Lớn - đê thượng nguồn Mỹ Trung</t>
  </si>
  <si>
    <t>Bê tông đường ngõ xóm thôn Mốc Định</t>
  </si>
  <si>
    <t>GIẢI NGÂN 1235</t>
  </si>
  <si>
    <t>GIẢI NGÂN 1636</t>
  </si>
  <si>
    <t>Tờ trình 138</t>
  </si>
  <si>
    <t>Đường nội vùng bản Còi Đá</t>
  </si>
  <si>
    <t>Tờ trình 17</t>
  </si>
  <si>
    <t>Đường thôn Sen Đông và đường thôn Sen Bình</t>
  </si>
  <si>
    <t>2.300m</t>
  </si>
  <si>
    <t>Trong đó NSTW</t>
  </si>
  <si>
    <t xml:space="preserve">Xây dựng mới hệ thông truyền thanh </t>
  </si>
  <si>
    <t>Tuyến đường từ đồng lầy vào khu trang trại</t>
  </si>
  <si>
    <t>Nhà công vụ cho cán bộ và giáo viên xã Thanh Thạch</t>
  </si>
  <si>
    <t>Nâng cấp và  mở rộng chợ Kim Lũ</t>
  </si>
  <si>
    <t>Nhà Văn hóa thôn Sảo Phong</t>
  </si>
  <si>
    <t>Nâng cấp kênh Đồng Trãi xã Quảng Trung</t>
  </si>
  <si>
    <t>Xây dựng phòng học tại các trường</t>
  </si>
  <si>
    <t>Xây dựng bãi rác thải xã và điểm gom rác thải thôn</t>
  </si>
  <si>
    <t>Đường Vào trường Mầm Non Văn Thủy</t>
  </si>
  <si>
    <t>R</t>
  </si>
  <si>
    <t>Xây dựng đường GTNT thôn Bắc Hồng  đi thôn Tây Hồng</t>
  </si>
  <si>
    <t>Đập tràn và kênh mương Hói Trầu</t>
  </si>
  <si>
    <t>Đường giao thông nội vùng bản Ón</t>
  </si>
  <si>
    <t>Sửa chữa trụ sở UBND xã Thượng Hóa</t>
  </si>
  <si>
    <t>Sửa chữa, lợp lại mái bị dột</t>
  </si>
  <si>
    <t>Xây dựng nhà văn hóa xã Hóa Phúc</t>
  </si>
  <si>
    <t xml:space="preserve">Xây dựng mới tầng 2 trụ sở làm việc UBND xã Hóa Sơn  </t>
  </si>
  <si>
    <t>Sân, cổng hàng rào trụ sở UBND xã Hóa Sơn</t>
  </si>
  <si>
    <t>Xã Hóa Hợp</t>
  </si>
  <si>
    <r>
      <t>Diện tích sàn 400m</t>
    </r>
    <r>
      <rPr>
        <vertAlign val="superscript"/>
        <sz val="8"/>
        <color indexed="8"/>
        <rFont val="Times New Roman"/>
        <family val="1"/>
      </rPr>
      <t>2</t>
    </r>
  </si>
  <si>
    <r>
      <t>L=487,16m, B</t>
    </r>
    <r>
      <rPr>
        <vertAlign val="subscript"/>
        <sz val="8"/>
        <color indexed="8"/>
        <rFont val="Times New Roman"/>
        <family val="1"/>
      </rPr>
      <t>m</t>
    </r>
    <r>
      <rPr>
        <sz val="8"/>
        <color indexed="8"/>
        <rFont val="Times New Roman"/>
        <family val="1"/>
      </rPr>
      <t>=3m</t>
    </r>
  </si>
  <si>
    <t>Nhà Văn Hóa xã Hồng Hóa</t>
  </si>
  <si>
    <t>Phòng chức năng Trường THCS Hồng Hóa</t>
  </si>
  <si>
    <t>2 tầng 6 phòng</t>
  </si>
  <si>
    <t>Cải tạo đập Trầm</t>
  </si>
  <si>
    <t xml:space="preserve">Nạo vét </t>
  </si>
  <si>
    <t xml:space="preserve">Hàng rào sân bê tông trường Tiểu học (3 điểm trường) </t>
  </si>
  <si>
    <t xml:space="preserve">Nhà SH cộng đồng thôn Yên Bình </t>
  </si>
  <si>
    <t>S=140m2</t>
  </si>
  <si>
    <t>Nhà SH cộng đồng thôn Yên Nhất</t>
  </si>
  <si>
    <t xml:space="preserve">Nhà SH cộng đồng thôn Kiều Tiến </t>
  </si>
  <si>
    <t xml:space="preserve">Nhà SH cộng đồng thôn Tân Tiến </t>
  </si>
  <si>
    <t xml:space="preserve"> Nhà VH xã Yên Hóa</t>
  </si>
  <si>
    <t>S=400m2</t>
  </si>
  <si>
    <t>Mặt đường BTXM; L=3km</t>
  </si>
  <si>
    <t>Xây dựng nhà văn hóa xã Xuân Hóa</t>
  </si>
  <si>
    <t xml:space="preserve">Bê tông hóa kênh mương khu vực Ba nương và khu vực Hợp Lợi </t>
  </si>
  <si>
    <t>BTXM</t>
  </si>
  <si>
    <t>Xây nhà nấu ăn điểm trường MN Minh Xuân</t>
  </si>
  <si>
    <t>XD mới KC</t>
  </si>
  <si>
    <t xml:space="preserve">Sữa chữa trạm Y tế xã Xuân Hóa </t>
  </si>
  <si>
    <t>Sữa chữa</t>
  </si>
  <si>
    <t>Xây dựng hệ thống dẫn nước từ Ma nài 1 Km</t>
  </si>
  <si>
    <t>L=1km</t>
  </si>
  <si>
    <t>V</t>
  </si>
  <si>
    <t>Đập tràn bằng BTCT Dài 30m, Cao 5m, Kênh dẫn nước
 BT dài 800m</t>
  </si>
  <si>
    <t>Sửa chữa nâng cấp Đập Rại</t>
  </si>
  <si>
    <t>Đập đất dài 100m; Tràn bằng BTCT dài 15m</t>
  </si>
  <si>
    <t>Hàng rào và Trụ Sở UBND xã Minh Hóa</t>
  </si>
  <si>
    <t>Chiều dài Hàng rào 152m; Trụ sở L =375m2/1 tầng</t>
  </si>
  <si>
    <t>Hàng rào và sân bê tông Trường THCS Minh hóa</t>
  </si>
  <si>
    <t>Chiều dài hàng rào 291,2m; Diện tích sân BT 417,6m2</t>
  </si>
  <si>
    <t>Đường nội thôn - Thôn Tân Trung</t>
  </si>
  <si>
    <t>Mặt đường BTXM; L=550m</t>
  </si>
  <si>
    <t>2020-2022</t>
  </si>
  <si>
    <t>Công trình đường nội vùng  tuyến từ đường liên xã đến nhà ông Cao Khá thôn Cổ Liêm</t>
  </si>
  <si>
    <t>Đường BTXM; L=500m</t>
  </si>
  <si>
    <t>Công trình đường nội vùng tuyến từ đường liên xã đi khu chuồng trại mới thôn 1 Yên Thọ</t>
  </si>
  <si>
    <t>Công trình đường nội vùng tuyến từ đường liên xã đi đồng đường sổ thôn 3 Yên Thọ</t>
  </si>
  <si>
    <t>Đường BTXM; L=1,2km</t>
  </si>
  <si>
    <t>Công trình đường liên thôn tuyến từ đường liên xã đi xóm mới thôn 4 Yên Thọ</t>
  </si>
  <si>
    <t>Đường BTXM; L=1,5km</t>
  </si>
  <si>
    <t>Công trình đường nội vùng tuyến từ đường liên xã đến nhà ông Cao Văn Lương thôn Cổ Liêm</t>
  </si>
  <si>
    <t>Công trình đường nội vùng tuyến từ đường liên xã đến nhà ông Đinh Tiến An thôn Cổ Liêm</t>
  </si>
  <si>
    <t>Công trình đường nội vùng tuyến từ đường liên xã đi đồng đường sổ thôn 2 Yên Thọ</t>
  </si>
  <si>
    <t>Đường BTXM; L=700m</t>
  </si>
  <si>
    <t>Đường BTXM; L=2km</t>
  </si>
  <si>
    <t>2017 - 2019</t>
  </si>
  <si>
    <t xml:space="preserve">Đương giao thông liên thôn Liêm Hoá 1, Liêm Hoá 2 xã Trung Hoá </t>
  </si>
  <si>
    <t>Đường BTXM; L=3,5km</t>
  </si>
  <si>
    <t>2018 - 2020</t>
  </si>
  <si>
    <t>Xây dựng nhà văn hóa xã Thượng Hóa</t>
  </si>
  <si>
    <t>S=450m2</t>
  </si>
  <si>
    <t>Công trình Xây mới 4 phòng học trường Tiểu học Tiến Nhất</t>
  </si>
  <si>
    <t>Nhà 4 phòng; cấp IV</t>
  </si>
  <si>
    <t xml:space="preserve">Công trình hàng rào, sân trạm Y tế </t>
  </si>
  <si>
    <t>L=550m</t>
  </si>
  <si>
    <t>Công trình nước sinh hoạt 5 thôn khu vực Tiến Nhất</t>
  </si>
  <si>
    <t>L=3km</t>
  </si>
  <si>
    <t>Xây dựng chợ trung tâm xã Hoá Tiến</t>
  </si>
  <si>
    <t xml:space="preserve">XD mới </t>
  </si>
  <si>
    <t>Xây dựng nhà lớp học 4 phòng trường Mầm non xã Hóa Tiến</t>
  </si>
  <si>
    <t>Nhà lớp học 2 tầng 4 phòng</t>
  </si>
  <si>
    <t>Nhà bia tưởng niệm xã Hóa Phúc</t>
  </si>
  <si>
    <t>Nhà cấp IV</t>
  </si>
  <si>
    <t>Đường GTNT xã Hóa Phúc</t>
  </si>
  <si>
    <t>Các tuyến đường nội thôn, nội đồng xã Hóa Phúc</t>
  </si>
  <si>
    <t>Xây dựng nhà văn hóa xã</t>
  </si>
  <si>
    <t>Xây dựng nhà văn hóa bản Lương Năng</t>
  </si>
  <si>
    <t>Xây dựng nhà văn hóa thôn Tăng Hóa</t>
  </si>
  <si>
    <t>Xây dựng nhà văn hóa bản Hóa Lương</t>
  </si>
  <si>
    <t>Xây dựng nhà văn hóa thôn Đặng Hóa</t>
  </si>
  <si>
    <t>Hàng rào,sân trường tiểu học và trung học cơ sở Hóa Sơn</t>
  </si>
  <si>
    <t>Xây Nhà văn hóa xã Hóa Hợp</t>
  </si>
  <si>
    <t>Xây hàng rào điểm trường mầm non Đa Năng</t>
  </si>
  <si>
    <t>Xây hang rào điểm trường mầm non Lâm sum</t>
  </si>
  <si>
    <t>L=100m</t>
  </si>
  <si>
    <t>Xây hang rào và vườn thuốc nam trạm y tế</t>
  </si>
  <si>
    <t>Hàng rào L=100m; 
Vườn thuốc 
S= 376,2m2</t>
  </si>
  <si>
    <t>Đường giao thông nông thôn (GĐ1)</t>
  </si>
  <si>
    <t>Mặt đường BTXM; L=4,414 km</t>
  </si>
  <si>
    <t>Canh mương nội đồng</t>
  </si>
  <si>
    <t>L = 3 km</t>
  </si>
  <si>
    <t>Nhà văn hóa xã Hóa Thanh</t>
  </si>
  <si>
    <t>Sửa chữa Trạm Y tế xã Hóa Thanh</t>
  </si>
  <si>
    <t>Sân, lát gạch phòng Sản, làm nhà xe, xây dựng hố rác để xử lý chất thải Y tế</t>
  </si>
  <si>
    <t xml:space="preserve">Nước sạch cho nhân dân </t>
  </si>
  <si>
    <t>L = 2km</t>
  </si>
  <si>
    <t>Bê tông hóa đường nội vùng bản La Trọng I (Đoạn từ nhà Bà Phum đến nhà Ông Voóc)</t>
  </si>
  <si>
    <t>Nhà trung tâm văn hóa TDTT xã</t>
  </si>
  <si>
    <t>Nhà Văn Hóa xã Dân Hóa</t>
  </si>
  <si>
    <t xml:space="preserve"> S = 400 m2</t>
  </si>
  <si>
    <t>Nhà SH cộng đồng bản Ba Loóc</t>
  </si>
  <si>
    <t xml:space="preserve"> S=140m2</t>
  </si>
  <si>
    <t>Nhà SH cộng đồng bản Ka Ai</t>
  </si>
  <si>
    <r>
      <t>S=450m</t>
    </r>
    <r>
      <rPr>
        <vertAlign val="superscript"/>
        <sz val="8"/>
        <color indexed="8"/>
        <rFont val="Times New Roman"/>
        <family val="1"/>
      </rPr>
      <t>2</t>
    </r>
  </si>
  <si>
    <r>
      <t>3 điểm trường, tổng chiều dài L=1000m, Tổng diện tích bê tông S = 3.000m</t>
    </r>
    <r>
      <rPr>
        <vertAlign val="superscript"/>
        <sz val="8"/>
        <color indexed="8"/>
        <rFont val="Times New Roman"/>
        <family val="1"/>
      </rPr>
      <t>2</t>
    </r>
  </si>
  <si>
    <r>
      <t>Hàng rào: L=300m; Sân bê tông 1.500m</t>
    </r>
    <r>
      <rPr>
        <vertAlign val="superscript"/>
        <sz val="8"/>
        <color indexed="8"/>
        <rFont val="Times New Roman"/>
        <family val="1"/>
      </rPr>
      <t>2</t>
    </r>
  </si>
  <si>
    <r>
      <t xml:space="preserve"> S=321,6m</t>
    </r>
    <r>
      <rPr>
        <vertAlign val="superscript"/>
        <sz val="8"/>
        <rFont val="Times New Roman"/>
        <family val="1"/>
      </rPr>
      <t>2</t>
    </r>
  </si>
  <si>
    <r>
      <t>2000m</t>
    </r>
    <r>
      <rPr>
        <sz val="8"/>
        <rFont val="Calibri"/>
        <family val="2"/>
        <charset val="163"/>
      </rPr>
      <t>²</t>
    </r>
  </si>
  <si>
    <t>TX BA ĐỒN</t>
  </si>
  <si>
    <t>Nâng cấp, sữa chữa Chợ Quảng Minh</t>
  </si>
  <si>
    <t>Xã Quảng Trung</t>
  </si>
  <si>
    <t>Xã Quảng Hải</t>
  </si>
  <si>
    <t>Xã Quảng Lộc</t>
  </si>
  <si>
    <t>Xã Quảng Văn</t>
  </si>
  <si>
    <t>Xã Quảng Minh</t>
  </si>
  <si>
    <t>Xã Quảng Sơn</t>
  </si>
  <si>
    <t>Xã Quảng Thủy</t>
  </si>
  <si>
    <t>Xây dựng sân vận động trung tâm xã</t>
  </si>
  <si>
    <t>S=4.007m2; HR 270m</t>
  </si>
  <si>
    <r>
      <t>S= 5x17m</t>
    </r>
    <r>
      <rPr>
        <vertAlign val="superscript"/>
        <sz val="8"/>
        <color indexed="8"/>
        <rFont val="Times New Roman"/>
        <family val="1"/>
      </rPr>
      <t>2</t>
    </r>
    <r>
      <rPr>
        <sz val="8"/>
        <color indexed="8"/>
        <rFont val="Times New Roman"/>
        <family val="1"/>
      </rPr>
      <t xml:space="preserve"> </t>
    </r>
  </si>
  <si>
    <t>L=1.512m; r= 6m;  BTXM 3,5m</t>
  </si>
  <si>
    <t>L=1.941m,R= 6m; đường cấp phối</t>
  </si>
  <si>
    <r>
      <t>L=234,5m, S= 1.306m</t>
    </r>
    <r>
      <rPr>
        <vertAlign val="superscript"/>
        <sz val="8"/>
        <color indexed="8"/>
        <rFont val="Times New Roman"/>
        <family val="1"/>
      </rPr>
      <t>2</t>
    </r>
  </si>
  <si>
    <t>Đường Khe Viện Ông Đô xã Hóa Thanh, Đường GT nông thôn loại B</t>
  </si>
  <si>
    <t>L= 905,94m</t>
  </si>
  <si>
    <t xml:space="preserve"> BTXM;
 L=700m</t>
  </si>
  <si>
    <t>Trường mầm non dân hóa 9 phòng</t>
  </si>
  <si>
    <t>S=513m2</t>
  </si>
  <si>
    <t>2019- 2020</t>
  </si>
  <si>
    <t>Đươờng từ QL12 đi Bản Ốc</t>
  </si>
  <si>
    <t>L=700m, Bn=4m, Bm=3m</t>
  </si>
  <si>
    <r>
      <t>L = 311,5m; sân: 
S = 1.050m</t>
    </r>
    <r>
      <rPr>
        <vertAlign val="superscript"/>
        <sz val="6"/>
        <color indexed="8"/>
        <rFont val="Times New Roman"/>
        <family val="1"/>
      </rPr>
      <t>2</t>
    </r>
  </si>
  <si>
    <t>L=949,05m</t>
  </si>
  <si>
    <r>
      <t>S=140m</t>
    </r>
    <r>
      <rPr>
        <sz val="7"/>
        <rFont val="Calibri"/>
        <family val="2"/>
        <charset val="163"/>
      </rPr>
      <t>²/bản</t>
    </r>
  </si>
  <si>
    <t>Nhà SHCĐbản Ra Mai, bản La Trọng 2, bản Cha Cáp, bản Si</t>
  </si>
  <si>
    <t>Nhà SHCĐ bản Khe Rôông, bản Ka Ing, bản Lé, bản Ka Rét</t>
  </si>
  <si>
    <t xml:space="preserve">Nhà SHCĐ bản Pa Choong, bản Ka Óoc, bản Lòm, bản Tà Vờng </t>
  </si>
  <si>
    <t>1,2 km</t>
  </si>
  <si>
    <t>Xây dựng trụ sở xã Tây Trạch</t>
  </si>
  <si>
    <t>1,7 km</t>
  </si>
  <si>
    <t>Trường TH Sơn Lộc - HM: Nhà chức năng, khuôn viên, hàng rào, sân bờ kè</t>
  </si>
  <si>
    <t>4,6 km</t>
  </si>
  <si>
    <t>3,8 km</t>
  </si>
  <si>
    <t>4,7 km</t>
  </si>
  <si>
    <t>Làm đường lâm sinh từ nhà chị Thoa tới khu sản xuất keo</t>
  </si>
  <si>
    <t>Ngư Hóa</t>
  </si>
  <si>
    <t xml:space="preserve">Xây dựng trường mầm non </t>
  </si>
  <si>
    <t>2016-2020</t>
  </si>
  <si>
    <t xml:space="preserve">Nhà văn hóa thôn 4 </t>
  </si>
  <si>
    <t xml:space="preserve">Nhà làm việc UBND </t>
  </si>
  <si>
    <t xml:space="preserve">Xây dựng ngà văn hóa thôn 2, 3 </t>
  </si>
  <si>
    <t xml:space="preserve">Cứng hóa GTNT đường mới xóm Tuần </t>
  </si>
  <si>
    <t xml:space="preserve">Sữa chữa nâng cấp các đập thủy lợi </t>
  </si>
  <si>
    <t>Xã Tiến Hóa</t>
  </si>
  <si>
    <t>Kè chống xói lở khu vực Xai Hạ đến Cương Trung B</t>
  </si>
  <si>
    <t>Mở rộng khu di tích lịch sử hang cây lội</t>
  </si>
  <si>
    <t>Kênh mương nội đồng tại 15 thôn</t>
  </si>
  <si>
    <t>Xã Đồng Hóa</t>
  </si>
  <si>
    <t>Chợ Đồng Hóa</t>
  </si>
  <si>
    <t>Đường nội thôn Đồng Giang</t>
  </si>
  <si>
    <t>1,1 km</t>
  </si>
  <si>
    <t>Đường nội thôn Đồng Phú giai đoạn 2</t>
  </si>
  <si>
    <t>0,90km</t>
  </si>
  <si>
    <t>Nhà làm việc tầng 2</t>
  </si>
  <si>
    <t>Đường nội thôn Thuận Hoan</t>
  </si>
  <si>
    <t>1,50km</t>
  </si>
  <si>
    <t>Đường Đại Sơn, Đồng Sơn</t>
  </si>
  <si>
    <t>1,0km</t>
  </si>
  <si>
    <t>Kiên cố hóa kênh mương TBThuận Hoan, KM đồng Phú</t>
  </si>
  <si>
    <t>2,7km</t>
  </si>
  <si>
    <t>Đường liên thôn Đồng giang - Đại sơn</t>
  </si>
  <si>
    <t>1,45km</t>
  </si>
  <si>
    <t>Đường liên thôn Đồng Phú - Thuận Hoan</t>
  </si>
  <si>
    <t>Xã Sơn Hóa</t>
  </si>
  <si>
    <t>Nhà sinh hoạt cộng đồng thôn Kim Sơn</t>
  </si>
  <si>
    <t>Đường nội thôn Bắc Sơn</t>
  </si>
  <si>
    <t>Đường nội thôn Kim Sơn</t>
  </si>
  <si>
    <t>Đường nội thôn Tân Sơn</t>
  </si>
  <si>
    <t>Đường nội thôn Đồng Sơn</t>
  </si>
  <si>
    <t>Đường nội thôn Tam Đa</t>
  </si>
  <si>
    <t>Đường nội thôn Tam Đăng</t>
  </si>
  <si>
    <t>Xã Cao Quảng</t>
  </si>
  <si>
    <t>Cứng hóa đường liên thôn Sơn Thủy</t>
  </si>
  <si>
    <t>Cứng hóa GTNT đường nội thôn Chùa Bụt GĐ 1</t>
  </si>
  <si>
    <t>Cứng hóa GTNT đường nội thôn Quảng Hòa GĐ 1</t>
  </si>
  <si>
    <t>Cứng hóa GTNT đường nội thôn Quảng Hòa GĐ 2</t>
  </si>
  <si>
    <t>Cứng hóa GTNT đường nội thôn Tân Tiến GĐ 1</t>
  </si>
  <si>
    <t>Đường liên thôn Quảng Hòa-Hợp Tiến</t>
  </si>
  <si>
    <t>Đường liên thôn Sơn Thủy-Tân Tiến</t>
  </si>
  <si>
    <t>Nhà lớp học trường Mầm Non Cao Quảng</t>
  </si>
  <si>
    <t>Xã Thanh Hóa</t>
  </si>
  <si>
    <t>Đường từ nhà anh Lam đến khe Choai thôn 3 Bắc Sơn</t>
  </si>
  <si>
    <t>Đường từ nhà anh Tuấn thôn 4 Thanh Lạng đến đường mòn Hồ Chí Minh</t>
  </si>
  <si>
    <t>Nhà lớp học 2 tầng 6 phòng trường Tiểu học Thanh Lạng</t>
  </si>
  <si>
    <t>Xây đình chợ Thanh Lạng</t>
  </si>
  <si>
    <t>Sữa chữa, nâng cấp tuyến mương cấp 1 khu vực Thanh Lạng</t>
  </si>
  <si>
    <t>Thạch Hóa</t>
  </si>
  <si>
    <t>Nhà văn hoá xã</t>
  </si>
  <si>
    <t>Công trình nước sạch giai đoạn 2</t>
  </si>
  <si>
    <t>Chợ nông thôn</t>
  </si>
  <si>
    <t>Đường hoang đi xã Nam Hoá</t>
  </si>
  <si>
    <t>Kênh mương nội đồng toàn xã</t>
  </si>
  <si>
    <t>Kim Hóa</t>
  </si>
  <si>
    <t>Xây dựng bải rác thải ( NTM )</t>
  </si>
  <si>
    <t xml:space="preserve">Xây dựng khuôn viên cổng ,làng VH 8 thôn </t>
  </si>
  <si>
    <t>Năm 2018</t>
  </si>
  <si>
    <t xml:space="preserve">Xây dựng thêm nhà làm việc UBND </t>
  </si>
  <si>
    <t>2.000</t>
  </si>
  <si>
    <t xml:space="preserve">XD kênh mương thôn Kim Lịch  </t>
  </si>
  <si>
    <t xml:space="preserve">XD kênh mương thôn Kim trung  </t>
  </si>
  <si>
    <t>Xã Thuận Hóa</t>
  </si>
  <si>
    <t xml:space="preserve">Đường Nội thôn Đồng Lào, Hạ Lào </t>
  </si>
  <si>
    <t>Đường Nội thôn Ba Tâm</t>
  </si>
  <si>
    <t>Bê tông hóa kênh mương tuyến Khe cấy Ba Tâm</t>
  </si>
  <si>
    <t>Đường nội Đồng thôn Ba Tâm</t>
  </si>
  <si>
    <t>Đường Nội thôn, nội đồng Thượng Lào</t>
  </si>
  <si>
    <t>Đường nội thôn, nội đồng 3 thôn trung tâm</t>
  </si>
  <si>
    <t>Bê tông hóa kênh mương 3 thôn trung tâm</t>
  </si>
  <si>
    <t xml:space="preserve">Nhà công vụ UBND xã </t>
  </si>
  <si>
    <t>Nhà văn hóa UBND xã Thuận Hóa</t>
  </si>
  <si>
    <t>Xã Lê Hóa</t>
  </si>
  <si>
    <t>Tầng 2 nhà lớp học 3 phòng trường mầm non Lê Hóa</t>
  </si>
  <si>
    <t>2017 -2018</t>
  </si>
  <si>
    <t>Nhà ăn + Kho trường mầm non Lê Hóa</t>
  </si>
  <si>
    <t>Sân vận động xã Lê Hóa</t>
  </si>
  <si>
    <t>Đường nội thôn Tiền Phong từ nhà bà Hòe đi ông Tám</t>
  </si>
  <si>
    <t>Nâng cấp đập và kênh mương thôn Thượng Phong</t>
  </si>
  <si>
    <t>Đường nội đồng thôn Thượng Phong từ nhà ông Lâm đi cây Cam</t>
  </si>
  <si>
    <t>Đường nội đồng thôn Đồng Lê từ nhà ông Mai đến Cây Trồi</t>
  </si>
  <si>
    <t>Đường nội thôn Tiền Phong từ nhà ông Xuân đi ông Hợi</t>
  </si>
  <si>
    <t>Đường GTNT thôn Yên Xuân từ nhà ông Lâm đến hội trường thôn</t>
  </si>
  <si>
    <t>Cứng hóa Đường GTNT thôn Yên Xuân từ GTNT2 đi nhà ông Nghinh</t>
  </si>
  <si>
    <t>Xã Phong Hóa</t>
  </si>
  <si>
    <t>Xây mới Nhà Văn hóa thôn Mã Thượng</t>
  </si>
  <si>
    <t>Xây mới Nhà Văn hóa thôn Yên Tố</t>
  </si>
  <si>
    <t xml:space="preserve"> Xây mới  Nhà Văn hóa thôn Minh Cầm Nội</t>
  </si>
  <si>
    <t xml:space="preserve"> Cứng hóa Đường liên thôn Cao Trạch Mã Thượng từ cửa ông Trí thôn Cao Trạch đến nhà Ô. Vân Mã Thượng</t>
  </si>
  <si>
    <t>Cứng hóa Đường liên thôn Sảo Phong - Cao Trạch từ cổng chào Sảo Phong đến đường tàu thôn Cao Trạch</t>
  </si>
  <si>
    <t>Cứng hóa Đường liên thôn Minh Cầm từ nhà thầy Nam thôn Minh Cầm trang đến nhà  Ô. Nghi thôn Minh Cầm Nội ra Nghĩa Trang</t>
  </si>
  <si>
    <t>Cứng hóa Đường Nậm Ràng thôn Minh Cầm Trang</t>
  </si>
  <si>
    <t>Đường Vào Bản Đồng Tràng Đồng Nhuận</t>
  </si>
  <si>
    <t>Cứng hóa đường từ cửa ông Trang đến Ô. Danh thôn Minh cầm Trang</t>
  </si>
  <si>
    <t>Cứng hóa tuyến từ bà Hương đến Ông Ca</t>
  </si>
  <si>
    <t>Cứng hóa tuyến từ của Hội Trường thôn Minh Cầm Trang lên nhà Cô Khanh</t>
  </si>
  <si>
    <t>Cứng hóa tuyến Bà Cương đến Ông Thọ</t>
  </si>
  <si>
    <t>Tuyến Từ cửa ô. Mân đến Cổng trường MN Minh Cần</t>
  </si>
  <si>
    <t>Cứng hóa tuyến đường từ cửa Ô. Đề Minh Càm Trang ra Quốc lộ 12A</t>
  </si>
  <si>
    <t>Cứng hóa tuyến Từ cửa bà Hương đến Quốc lộ 12A</t>
  </si>
  <si>
    <t xml:space="preserve">Cứng hóa tuyến đường từ Quốc lộ 12A xuống nhà Ô. Bỉ </t>
  </si>
  <si>
    <t>Cứng hóa tuyến đường từ cửa ông Hiệp Hương đến cửa ông Thịnh  Minh Cầm Nội</t>
  </si>
  <si>
    <t>Cứng hóa tuyến từ cửa Ông  Hựu qua ông Thịnh về Nghĩa địa Minh Cầm Nội</t>
  </si>
  <si>
    <t>Cứng hóa tuyến mệ Thảnh về  Ông Ước Minh Cầm Nội</t>
  </si>
  <si>
    <t>Cứng hóa tuyến ông Thắng về ông Bảo Thôn Minh Cầm Nội</t>
  </si>
  <si>
    <t>Xã Đức Hóa</t>
  </si>
  <si>
    <t>Đường liên thôn Đức Ngọc - Sơn Ngọc</t>
  </si>
  <si>
    <t>Đường liên thôn Phúc Tùng - bến đò</t>
  </si>
  <si>
    <t>Ghi chú</t>
  </si>
  <si>
    <t>STT</t>
  </si>
  <si>
    <t>Tên dự án, công trình</t>
  </si>
  <si>
    <t>Ngân sách huyện</t>
  </si>
  <si>
    <t>Ngân sách xã</t>
  </si>
  <si>
    <t>Huy động nhân dân và nguồn vốn khác</t>
  </si>
  <si>
    <t>Đơn vị: triệu đồng</t>
  </si>
  <si>
    <t>a</t>
  </si>
  <si>
    <t>b</t>
  </si>
  <si>
    <t>Dự án khởi công mới</t>
  </si>
  <si>
    <t>Quy mô</t>
  </si>
  <si>
    <t>NSTW (Chương trình khác)</t>
  </si>
  <si>
    <t>Dự kiến khởi công-hoàn thành</t>
  </si>
  <si>
    <t>Dự kiến tổng mức đầu tư</t>
  </si>
  <si>
    <t>Dự kiến cơ cấu vốn</t>
  </si>
  <si>
    <t xml:space="preserve">NSTW và TPCP </t>
  </si>
  <si>
    <t>Ngân sách tỉnh</t>
  </si>
  <si>
    <t xml:space="preserve">PHỤ BIỂU 2: DANH MỤC DỰ ÁN TRONG KẾ HOẠCH ĐẦU TƯ CÔNG TRUNG HẠN 2017-2020  CHƯƠNG TRÌNH MỤC TIÊU QUỐC GIA XÂY DỰNG NÔNG THÔN MỚI </t>
  </si>
  <si>
    <t>Cộng</t>
  </si>
  <si>
    <t>I</t>
  </si>
  <si>
    <t>Huyện Lệ Thủy</t>
  </si>
  <si>
    <t>Xã Ngư Thủy Nam</t>
  </si>
  <si>
    <t>2014-2015</t>
  </si>
  <si>
    <t>Xã Kim Thủy</t>
  </si>
  <si>
    <t>2015-2016</t>
  </si>
  <si>
    <t>Xã Hưng Thủy</t>
  </si>
  <si>
    <t>500m</t>
  </si>
  <si>
    <t>Xã Thái Thủy</t>
  </si>
  <si>
    <t>Xã Lâm Thủy</t>
  </si>
  <si>
    <t>300m</t>
  </si>
  <si>
    <t>Xã Hồng Thủy</t>
  </si>
  <si>
    <t>Xã Sen Thủy</t>
  </si>
  <si>
    <t>2016-2017</t>
  </si>
  <si>
    <t>Xã Ngư Thủy Trung</t>
  </si>
  <si>
    <t>Nhà văn hóa xã</t>
  </si>
  <si>
    <t>Xã Ngư Thủy Bắc</t>
  </si>
  <si>
    <t>Xã Ngân Thủy</t>
  </si>
  <si>
    <t>Xã Sơn Thủy</t>
  </si>
  <si>
    <t>Xã Xuân Thủy</t>
  </si>
  <si>
    <t>Xã Văn Thủy</t>
  </si>
  <si>
    <t>1km</t>
  </si>
  <si>
    <t>Xã Trường Thủy</t>
  </si>
  <si>
    <t>Xã Cam Thủy</t>
  </si>
  <si>
    <t>Đường liên thôn</t>
  </si>
  <si>
    <t>Xã Hoa Thủy</t>
  </si>
  <si>
    <t>Xã Thanh Thủy</t>
  </si>
  <si>
    <t>1,4km</t>
  </si>
  <si>
    <t>Bê tông kênh mương</t>
  </si>
  <si>
    <t>1,5 km</t>
  </si>
  <si>
    <t>2017-2018</t>
  </si>
  <si>
    <t xml:space="preserve">Xây dựng  phòng làm việc UB xã </t>
  </si>
  <si>
    <t>8 phòng</t>
  </si>
  <si>
    <t>Xây dựng hệ thống điện vào bản Ho rum</t>
  </si>
  <si>
    <t>3km</t>
  </si>
  <si>
    <t>2018-2019</t>
  </si>
  <si>
    <t>Xây dựng nhà văn hóa bản Khe Khế</t>
  </si>
  <si>
    <t>1 nhà</t>
  </si>
  <si>
    <t>2018-2020</t>
  </si>
  <si>
    <t>Xây dựng hệ thống nước sinh hoạt</t>
  </si>
  <si>
    <t>1 công trình</t>
  </si>
  <si>
    <t>2017-2019</t>
  </si>
  <si>
    <t>Nhà lớp học trường Mầm Non</t>
  </si>
  <si>
    <t>02 tầng, 06 phòng</t>
  </si>
  <si>
    <t>Đường bê tông liên thôn</t>
  </si>
  <si>
    <t>4km</t>
  </si>
  <si>
    <t>Trường mầm non khu vực Phù Thiết</t>
  </si>
  <si>
    <t>04 phòng</t>
  </si>
  <si>
    <t>2019-2020</t>
  </si>
  <si>
    <t xml:space="preserve">Công trình Trụ sở UBND </t>
  </si>
  <si>
    <t>2 tầng 8 phòng</t>
  </si>
  <si>
    <t>Công trình cổng hàng rào sân trường tiểu học</t>
  </si>
  <si>
    <t>6,6km</t>
  </si>
  <si>
    <t>Xây mới nhà văn hóa các thôn</t>
  </si>
  <si>
    <t xml:space="preserve">5 nhà
 </t>
  </si>
  <si>
    <t>Đường ngõ xóm</t>
  </si>
  <si>
    <t>4,5km</t>
  </si>
  <si>
    <t>Sân thể thao xã</t>
  </si>
  <si>
    <t>3,5km</t>
  </si>
  <si>
    <t xml:space="preserve">Đường ngõ xóm </t>
  </si>
  <si>
    <t>8km</t>
  </si>
  <si>
    <t>Nước sinh hoạt (tuyến ống 
về các trục đường)</t>
  </si>
  <si>
    <t xml:space="preserve">Bê tông hóa kênh mương nội đồng </t>
  </si>
  <si>
    <t>1,5km</t>
  </si>
  <si>
    <t xml:space="preserve">Trường THCS Thái Thủy 
</t>
  </si>
  <si>
    <t>4 Phòng</t>
  </si>
  <si>
    <t xml:space="preserve">Dự án nước sinh hoạt </t>
  </si>
  <si>
    <t>Sữa chữa trạm y tế</t>
  </si>
  <si>
    <t xml:space="preserve">Nâng cấp đường điện hạ thế </t>
  </si>
  <si>
    <t xml:space="preserve">Trạm bơm nước phục vụ sản xuất </t>
  </si>
  <si>
    <t>Xây mới nhà văn hóa thôn</t>
  </si>
  <si>
    <t>(2 nhà)</t>
  </si>
  <si>
    <t xml:space="preserve">Sữa chữa nhà văn hóa các bản </t>
  </si>
  <si>
    <t>5 nhà
 (80 chỗ ngồi)</t>
  </si>
  <si>
    <t>2017-
2020</t>
  </si>
  <si>
    <t>Nhà văn hóa các thôn</t>
  </si>
  <si>
    <t>9 nhà</t>
  </si>
  <si>
    <t>Đường GT nội đồng</t>
  </si>
  <si>
    <t>Cổng hàng rào trường THCS</t>
  </si>
  <si>
    <t>Cống nội đồng các thôn</t>
  </si>
  <si>
    <t>Bên tông đường ngõ xóm</t>
  </si>
  <si>
    <t>Nhà văn hóa Sen Đông</t>
  </si>
  <si>
    <t>2 nhà</t>
  </si>
  <si>
    <t>Cầu đường thôn Sen Thượng 1</t>
  </si>
  <si>
    <t>Nhà văn hóa thôn Sen Thượng 2</t>
  </si>
  <si>
    <t>Cứng hóa đường liên thôn</t>
  </si>
  <si>
    <t>Đường sỏi hóa,bê tông đường ngõ xóm</t>
  </si>
  <si>
    <t xml:space="preserve">Đường liên thôn(đoạn đường liên thôn Sen Thượng 2và thôn Xóm Phường) </t>
  </si>
  <si>
    <t>Cải tạo khuôn viên trường tiểu học</t>
  </si>
  <si>
    <t>Xây trường THCS</t>
  </si>
  <si>
    <t>2 tầng,
 6 phòng</t>
  </si>
  <si>
    <t>Cải tạo khuôn viên trụ sở UB xã</t>
  </si>
  <si>
    <t>Trả nợ Nhà lớp học 8 phòng trường THCS</t>
  </si>
  <si>
    <t>Cổng hàng rào+sân bê tông trạm y tế</t>
  </si>
  <si>
    <t>Sửa chữa khuôn viên làm việc UBND xã</t>
  </si>
  <si>
    <t>2017-2020</t>
  </si>
  <si>
    <t>Sữa chừa hàng rào+sân trường THCS</t>
  </si>
  <si>
    <t>Nâng cấp sân+sữa chữa nhà vệ sinh trường Tiểu học Ngư Thủy Bắc</t>
  </si>
  <si>
    <t>Mở các trục đường các thôn xuống biển</t>
  </si>
  <si>
    <t>Cống đập tràn qua các thôn</t>
  </si>
  <si>
    <t>Hệ thống truyền thanh các thôn</t>
  </si>
  <si>
    <t>Xây dựng nhà văn hóa thôn</t>
  </si>
  <si>
    <t>02 nhà</t>
  </si>
  <si>
    <t>.2017</t>
  </si>
  <si>
    <t>Bê tông đường liên thôn</t>
  </si>
  <si>
    <t>6km</t>
  </si>
  <si>
    <t>.2018</t>
  </si>
  <si>
    <t xml:space="preserve">Đường trổng các thôn </t>
  </si>
  <si>
    <t>12,5km</t>
  </si>
  <si>
    <t>Đường liên thôn xã Thanh Thủy</t>
  </si>
  <si>
    <t>Cứng hóa giao thông nội đồng</t>
  </si>
  <si>
    <t>5Km</t>
  </si>
  <si>
    <t>Xây mới 01 nhà, cải tạo, sửa chửa 05 nhà VH các thôn</t>
  </si>
  <si>
    <t>Nhà bia tưởng niệm liệt sỹ</t>
  </si>
  <si>
    <t>0,45km</t>
  </si>
  <si>
    <t>Mở rộng trụ sở xã</t>
  </si>
  <si>
    <t>trả nợ</t>
  </si>
  <si>
    <t>Xây mới nhà văn hóa 6 thôn</t>
  </si>
  <si>
    <t>từ 80-
100 chỗ</t>
  </si>
  <si>
    <t xml:space="preserve">Bê tông  hóa kênh mương nội đồng </t>
  </si>
  <si>
    <t>Đường từ liên thôn</t>
  </si>
  <si>
    <t>Tường rào, sân bê tông khuôn viên nhà bia
ghi danh liệt sỹ</t>
  </si>
  <si>
    <t>Tua sữa hội trường UBND xã</t>
  </si>
  <si>
    <t xml:space="preserve"> Đường BTXM xóm </t>
  </si>
  <si>
    <t>2,5km</t>
  </si>
  <si>
    <t xml:space="preserve"> Bê tông hóa kênh mương</t>
  </si>
  <si>
    <t>Cấp nước sạch đến đường bê tông
các thôn</t>
  </si>
  <si>
    <t>7km</t>
  </si>
  <si>
    <t>Năm 2017</t>
  </si>
  <si>
    <t>Đê bao vùng tả 6 HTX</t>
  </si>
  <si>
    <t>7,5m</t>
  </si>
  <si>
    <t>Đường bê tông xi măng đường ngõ xóm</t>
  </si>
  <si>
    <t>7,55km</t>
  </si>
  <si>
    <t>Kênh mương  theo chuẩn NTM 
6 HTX (6 dự án)</t>
  </si>
  <si>
    <t>6,5km</t>
  </si>
  <si>
    <t>Nhà làm việc xã</t>
  </si>
  <si>
    <t>Nâng cấp  Nhà văn hóa 6 thôn</t>
  </si>
  <si>
    <t>Đường liên xã</t>
  </si>
  <si>
    <t>Đường ngõ xóm các thôn</t>
  </si>
  <si>
    <t>1000m</t>
  </si>
  <si>
    <t xml:space="preserve">Đường liên thôn </t>
  </si>
  <si>
    <t>1900m</t>
  </si>
  <si>
    <t> Trường Mầm Non xã Hoa Thủy</t>
  </si>
  <si>
    <t>Tuyến đường liên thôn</t>
  </si>
  <si>
    <t xml:space="preserve">Tuyến đường ngõ xóm </t>
  </si>
  <si>
    <t>2km</t>
  </si>
  <si>
    <t> Nhà Văn Hóa Trung Tâm xã, và khuôn viên ủy ban</t>
  </si>
  <si>
    <t>1  Nhà</t>
  </si>
  <si>
    <t xml:space="preserve">Sửa chữa, nâng cấp đê bao </t>
  </si>
  <si>
    <t>III</t>
  </si>
  <si>
    <t>2016-2018</t>
  </si>
  <si>
    <t>Trường Mầm non Sơn Lộc - HM: 2 tầng 4 phòng, nhà vệ sinh</t>
  </si>
  <si>
    <t>Trụ sở xã Tân Trạch</t>
  </si>
  <si>
    <t>Trường THCS</t>
  </si>
  <si>
    <t>Nhà hiệu bộ Trường THCS Phú Trạch</t>
  </si>
  <si>
    <t>Xã Phúc Trạch</t>
  </si>
  <si>
    <t>BỐ TRẠCH</t>
  </si>
  <si>
    <t xml:space="preserve">Xã Tây Trạch </t>
  </si>
  <si>
    <t>Nâg cấp cứng hóa đường liên thôn</t>
  </si>
  <si>
    <t>5 km</t>
  </si>
  <si>
    <t>Nâng cấp đường liên xã</t>
  </si>
  <si>
    <t>1 km</t>
  </si>
  <si>
    <t>Cứng hóa đường ngõ xóm</t>
  </si>
  <si>
    <t>2 km</t>
  </si>
  <si>
    <t>Cứng hóa đường nội đồng</t>
  </si>
  <si>
    <t>Lý Trạch</t>
  </si>
  <si>
    <t>Trường Mầm non</t>
  </si>
  <si>
    <t>2 tầng; 6 phòng</t>
  </si>
  <si>
    <t>Trường tiểu học</t>
  </si>
  <si>
    <t xml:space="preserve">Xã Cự Nẫm </t>
  </si>
  <si>
    <t xml:space="preserve">Xã Nhân Trạch </t>
  </si>
  <si>
    <t>3,6 km</t>
  </si>
  <si>
    <t>4 phòng học, 4 phòng chức năng</t>
  </si>
  <si>
    <t>Tu sữa lại chợ Nhân Trạch</t>
  </si>
  <si>
    <t>Xã Nam Trạch</t>
  </si>
  <si>
    <t>Xã Hưng Trạch</t>
  </si>
  <si>
    <t>VII</t>
  </si>
  <si>
    <t>Xã Hòa Trạch</t>
  </si>
  <si>
    <t>Xã Mỹ Trạch</t>
  </si>
  <si>
    <t>Xã Sơn Trạch</t>
  </si>
  <si>
    <t>Xã Sơn Lộc</t>
  </si>
  <si>
    <t>2019-2021</t>
  </si>
  <si>
    <t>Xã Xuân Trạch</t>
  </si>
  <si>
    <t>Xã Liên Trạch</t>
  </si>
  <si>
    <t>Xã Phú Trạch</t>
  </si>
  <si>
    <t>Xã Phú Định</t>
  </si>
  <si>
    <t>Xã Lâm trạch</t>
  </si>
  <si>
    <t>Xã Xuân Hóa</t>
  </si>
  <si>
    <t>Xã Dân Hóa</t>
  </si>
  <si>
    <t>Xã Trung Hóa</t>
  </si>
  <si>
    <t>Xã Hồng Hóa</t>
  </si>
  <si>
    <t>Xã Hóa Tiến</t>
  </si>
  <si>
    <t>Xã Hóa Sơn</t>
  </si>
  <si>
    <t>Trả nợ</t>
  </si>
  <si>
    <t>Xã Hóa Phúc</t>
  </si>
  <si>
    <t>Xã Trọng Hóa</t>
  </si>
  <si>
    <t>Xã Tân Hóa</t>
  </si>
  <si>
    <t>Xã Minh Hóa</t>
  </si>
  <si>
    <t>Xã Hóa Thanh</t>
  </si>
  <si>
    <t>Xã Thượng Hóa</t>
  </si>
  <si>
    <t>HUYỆN MINH HÓA</t>
  </si>
  <si>
    <t>Đường vào trường tiểu học Bãi Dinh (GĐ2)</t>
  </si>
  <si>
    <t>Đường GTNT thôn Bình Minh 2 xã Trung Hoá</t>
  </si>
  <si>
    <t>2012 - 2013</t>
  </si>
  <si>
    <t>Hàng rào và sân bê tông trụ sở UBND xã Trung Hóa</t>
  </si>
  <si>
    <t>2014 - 2015</t>
  </si>
  <si>
    <t>Đường giao thông nội thôn thôn Yên Phú xã Trung Hoá</t>
  </si>
  <si>
    <t>2016 - 2017</t>
  </si>
  <si>
    <t>Lồng ghép chương trình 30a</t>
  </si>
  <si>
    <t>3 km</t>
  </si>
  <si>
    <t>Lồng ghép nguồn biên giới</t>
  </si>
  <si>
    <t>2019 - 2020</t>
  </si>
  <si>
    <t>Xã Yên Hóa</t>
  </si>
  <si>
    <t xml:space="preserve"> Đường GTNT Yên Hóa </t>
  </si>
  <si>
    <t>2018 -2019</t>
  </si>
  <si>
    <t>Đạt 2017</t>
  </si>
  <si>
    <t>2,1 km</t>
  </si>
  <si>
    <t>Đạt 2018</t>
  </si>
  <si>
    <t>2 tầng; 4 phòng</t>
  </si>
  <si>
    <t>Cứng hóa hệ thống đường GTNT</t>
  </si>
  <si>
    <t>Nhà lớp học 2 tầng 6 phòng Trường Tiểu học số 1</t>
  </si>
  <si>
    <t>Nhà chức năng Trường THCS Cự Nẫm</t>
  </si>
  <si>
    <t>Cứng hóa đường hệ thống đường GTNT</t>
  </si>
  <si>
    <t>Đạt 2019</t>
  </si>
  <si>
    <t>Xây dựng đường GTNT thôn Nhân Bắc đi Nhân Đức</t>
  </si>
  <si>
    <t>Xây dựng đường GTNT thôn Nam đi thôn đi thôn Nhân Quang</t>
  </si>
  <si>
    <t xml:space="preserve">Xây dựng đường GTNT thôn Nam Hồng đithôn Tây Hồng; thôn Nam Hồng đi thôn Bắc Hồng </t>
  </si>
  <si>
    <t>4 km</t>
  </si>
  <si>
    <t xml:space="preserve">Xây dựng 4 phòng học, 4 phòng chức năng Trường THCS số 1 </t>
  </si>
  <si>
    <t xml:space="preserve">Xây dựng 2 phòng học, 4 phòng chức năng trường TH&amp;THCS số 1 </t>
  </si>
  <si>
    <t>2 phòng học, 4 phòng chức năng</t>
  </si>
  <si>
    <t>Đạt 2020</t>
  </si>
  <si>
    <t>Nhà lớp học 6 phòng Trường Tiểu học  (Khu vực B)</t>
  </si>
  <si>
    <t>2 tầng, 6 phòng học</t>
  </si>
  <si>
    <t>Nhà lớp học 6 phòng Trường MN (Khu vực B)</t>
  </si>
  <si>
    <t>Nhà chức năng Trường Tiểu học (KV A)</t>
  </si>
  <si>
    <t>2 tầng, 4 phòng chức năng</t>
  </si>
  <si>
    <t>4,5 km</t>
  </si>
  <si>
    <t>Nhà văn hóa xã; Cải tạo nâng cấp nhà VH 5 thôn; Nâng cấp sân vận động</t>
  </si>
  <si>
    <t>Trường tiểu học số 1</t>
  </si>
  <si>
    <t>2 tầng, 4 phòng</t>
  </si>
  <si>
    <t xml:space="preserve">Phòng học Trường tiểu học số 4 </t>
  </si>
  <si>
    <t>2 tầng, 6 phòng</t>
  </si>
  <si>
    <t xml:space="preserve">Trường THCS số 1 </t>
  </si>
  <si>
    <t>2018-2018</t>
  </si>
  <si>
    <t>Trường Mầm non Hưng Bình (khu vực 2)</t>
  </si>
  <si>
    <t>Kiên cố hóa hệ thống kênh mương</t>
  </si>
  <si>
    <t xml:space="preserve">Nhà hiệu bộ kết hợp phòng học Trường Mầm non </t>
  </si>
  <si>
    <t xml:space="preserve">Nhà hiệu bộ Trường THCS </t>
  </si>
  <si>
    <t>3,5 km</t>
  </si>
  <si>
    <t xml:space="preserve">Trường MN khu vực Xuân Sơn </t>
  </si>
  <si>
    <t xml:space="preserve">Nhà chức năng Trường THCS </t>
  </si>
  <si>
    <t>Xây dựng chợ Sơn Trạch</t>
  </si>
  <si>
    <t>2 tầng, 4 phong</t>
  </si>
  <si>
    <t>Trường TH Sơn Lộc - HM: Nhà chức năng, nhà hiệu bộ</t>
  </si>
  <si>
    <t>Chợ Sơn Lộc</t>
  </si>
  <si>
    <t xml:space="preserve">Hội trường kiêm trụ sở xã </t>
  </si>
  <si>
    <t>Nhà lớp học 6 phòng 2 tầng Trường Tiểu học</t>
  </si>
  <si>
    <t xml:space="preserve">Nhà đa chức năng 4 phòng Trường THCS </t>
  </si>
  <si>
    <t xml:space="preserve">Nhà đa chức năng 4 phòng Trường MN </t>
  </si>
  <si>
    <t>Xã ĐBKK</t>
  </si>
  <si>
    <t>Đình chính Chợ Mỹ Trạch</t>
  </si>
  <si>
    <t xml:space="preserve">Trường Mầm non </t>
  </si>
  <si>
    <t xml:space="preserve">Nhà chức năng Trường Tiểu học </t>
  </si>
  <si>
    <t xml:space="preserve">Mở rộng trụ sở xã </t>
  </si>
  <si>
    <t xml:space="preserve">Nhà hiệu bộ kết hợp phòng học Trường MN </t>
  </si>
  <si>
    <t>Kiên cố hoá hệ thống kênh mương</t>
  </si>
  <si>
    <t>1,6 km</t>
  </si>
  <si>
    <t xml:space="preserve">Nhà lớp học Trường MN Khe Ngát </t>
  </si>
  <si>
    <t xml:space="preserve">Nhà lớp học Trường Tiểu học số 2 </t>
  </si>
  <si>
    <t xml:space="preserve">Nhà chức năng trường TH số 1 </t>
  </si>
  <si>
    <t xml:space="preserve">Chợ trung tâm xã </t>
  </si>
  <si>
    <t xml:space="preserve">Khuôn viên Trường Mầm non </t>
  </si>
  <si>
    <t>Nhà chức năng Trường Tiểu học</t>
  </si>
  <si>
    <t>Nhà lớp học 6 phòng Trường MN (khu vực Phúc Khê)</t>
  </si>
  <si>
    <t xml:space="preserve">Nhà hiệu bộ Trường Tiểu học số 1 </t>
  </si>
  <si>
    <t>Trường MN Phúc Trạch - Nhà lớp học khu trung tâm (3 phòng tầng 2)</t>
  </si>
  <si>
    <t>3 phòng</t>
  </si>
  <si>
    <t>Hội trường kiêm trụ sở xã</t>
  </si>
  <si>
    <t xml:space="preserve">XD Chợ Troóc </t>
  </si>
  <si>
    <t xml:space="preserve">Trường Tiểu học cụm Tam Trang </t>
  </si>
  <si>
    <t>Tân Trạch</t>
  </si>
  <si>
    <t>Nhà ăn bán trú Trường PTDT bán trú TH và THCS</t>
  </si>
  <si>
    <t xml:space="preserve">Nhà nội trú giáo viên </t>
  </si>
  <si>
    <t>Cứng hoá hệ thống đường giao thông thôn, bản</t>
  </si>
  <si>
    <t>Thượng Trạch</t>
  </si>
  <si>
    <t>Nhà nội trú giáo viên</t>
  </si>
  <si>
    <t>6 phòng</t>
  </si>
  <si>
    <t>II</t>
  </si>
  <si>
    <t>HUYỆN QUẢNG NINH</t>
  </si>
  <si>
    <t>Xã Hiền Ninh</t>
  </si>
  <si>
    <t>Xã Vạn Ninh</t>
  </si>
  <si>
    <t>Gia Ninh</t>
  </si>
  <si>
    <t>Hải Ninh</t>
  </si>
  <si>
    <t>Tân Ninh</t>
  </si>
  <si>
    <t>Xã Duy Ninh</t>
  </si>
  <si>
    <t>Làm mới tuyến liên thôn Hiển Lộc - Tả Phan</t>
  </si>
  <si>
    <t>Công trình phụ trợ trường Mầm non cụm Trung Quán (Sân + Bếp ăn)</t>
  </si>
  <si>
    <t>Xây dựng mới chợ Hiển Lộc</t>
  </si>
  <si>
    <t>Nâng cấp chợ Duy Ninh</t>
  </si>
  <si>
    <t>2 tầng 6 phòng học</t>
  </si>
  <si>
    <t>2000m</t>
  </si>
  <si>
    <t>Xây mới NVH và trụ sở làm việc xã</t>
  </si>
  <si>
    <t>Công trình nước sạch quy mô toàn xã.</t>
  </si>
  <si>
    <t>Bãi rác tập trung xã.</t>
  </si>
  <si>
    <t>Năm 2019</t>
  </si>
  <si>
    <t>Xây dựng nhà đa chức năng trường Tiểu Học Tân Ninh</t>
  </si>
  <si>
    <t xml:space="preserve">Cứng hoá Giao thông đường liên thôn </t>
  </si>
  <si>
    <t>Xây mới trường THCS</t>
  </si>
  <si>
    <t xml:space="preserve"> Nâng cấp nhà văn hóa thôn</t>
  </si>
  <si>
    <t>Sân thể thao thôn</t>
  </si>
  <si>
    <t xml:space="preserve"> Sân thể thao xã</t>
  </si>
  <si>
    <t xml:space="preserve"> Chợ Cừa Thôn</t>
  </si>
  <si>
    <t xml:space="preserve"> Đài tưởng niệm</t>
  </si>
  <si>
    <t>Xã An Ninh</t>
  </si>
  <si>
    <t>Đường QL 15A - Phúc Nhĩ - Jipic</t>
  </si>
  <si>
    <t>Đường QL 15A - Thu Thừ - Jipic</t>
  </si>
  <si>
    <t>Đường nối Kim Nại - Thu Thừ</t>
  </si>
  <si>
    <t>1,88km</t>
  </si>
  <si>
    <t>Xã Trường Xuân</t>
  </si>
  <si>
    <t>Đường Xóm mít- Lâm Ninh</t>
  </si>
  <si>
    <t>Đường rẽ bắc Kim Sen bản Lâm Ninh</t>
  </si>
  <si>
    <t>3,75km</t>
  </si>
  <si>
    <t>Nhà chức năng của trường PTDTBT</t>
  </si>
  <si>
    <t>Đã phê duyệt</t>
  </si>
  <si>
    <t>Kênh tưới Rào Trù-Khe Ngang</t>
  </si>
  <si>
    <t>KCH kênh tưới Rào Trù</t>
  </si>
  <si>
    <t>0,6km</t>
  </si>
  <si>
    <t>Xã Trường Sơn</t>
  </si>
  <si>
    <t>Trường Tiểu học Long Sơn</t>
  </si>
  <si>
    <t>200m2</t>
  </si>
  <si>
    <t>Đường GTNT bản Pờ Loang đi Rìn Rìn</t>
  </si>
  <si>
    <t>2500m</t>
  </si>
  <si>
    <t>Bê Tông hóa kênh mương bản Trung Sơn</t>
  </si>
  <si>
    <t>Bê Tông hóa kênh mương bản Sắt</t>
  </si>
  <si>
    <t>Đường GTNT nội đồng bản Sắt</t>
  </si>
  <si>
    <t>1500m</t>
  </si>
  <si>
    <t>Nhà điều trị Trạm y tế xã Trường Sơn</t>
  </si>
  <si>
    <t>Đường GTNT Cây sú đi Tân Sơn</t>
  </si>
  <si>
    <t>Xây dựng mới nhà hiệu bộ  trường THCS Hiền Ninh</t>
  </si>
  <si>
    <t>Nhà hiệu bộ trường THCS PTDTBT xã Trường Sơn</t>
  </si>
  <si>
    <t>Nâng cấp các trục đường xuống biển, kè bãi cá</t>
  </si>
  <si>
    <t>IV</t>
  </si>
  <si>
    <t>HUYỆN QUẢNG TRẠCH</t>
  </si>
  <si>
    <t>2013-2014</t>
  </si>
  <si>
    <t>Xã Quảng Hợp</t>
  </si>
  <si>
    <t>Xã Quảng Đông</t>
  </si>
  <si>
    <t>Xã Quảng Kim</t>
  </si>
  <si>
    <t>Xã Quảng Hưng</t>
  </si>
  <si>
    <t>Xã Quảng Phương</t>
  </si>
  <si>
    <t>Xã Quảng Thạch</t>
  </si>
  <si>
    <t>Xã Quảng Trường</t>
  </si>
  <si>
    <t>Xã Quảng Liên</t>
  </si>
  <si>
    <t>1</t>
  </si>
  <si>
    <t>Nâng cấp 4 phòng chức năng khu vực trung tâm, xây dựng 4 phòng học khu vực Vĩnh Sơn, xây dựng lại hàng rào cổng trưòng khu vực trung tâm và Vĩnh Sơn Trưòng MN Quảng Đông</t>
  </si>
  <si>
    <t>Quảng Đông</t>
  </si>
  <si>
    <t>KCH</t>
  </si>
  <si>
    <t>2</t>
  </si>
  <si>
    <t>Đường TCĐ Thôn Thọ Sơn</t>
  </si>
  <si>
    <t>3</t>
  </si>
  <si>
    <t>Đường TĐC Thôn Minh Sơn - Thọ Sơn</t>
  </si>
  <si>
    <t>4</t>
  </si>
  <si>
    <t>Nâng cấp kênh tưới Đồng 10</t>
  </si>
  <si>
    <t>Đường bê tông 3 thôn xã Quảng Hợp</t>
  </si>
  <si>
    <t>Quảng Hợp</t>
  </si>
  <si>
    <t>2017</t>
  </si>
  <si>
    <t>Kiên cố hoá kênh mương đập dâng Chùa thông thôn Hợp Phú</t>
  </si>
  <si>
    <t>2018</t>
  </si>
  <si>
    <t>Nhà hiệu bộ trường MN Quảng Hợp</t>
  </si>
  <si>
    <t>2019</t>
  </si>
  <si>
    <t>Kênh thôn 1 xã Quảng Kim</t>
  </si>
  <si>
    <t>Quảng Kim</t>
  </si>
  <si>
    <t>Đường cấp phối nội thôn 4 xã Quảng Kim nhánh 1</t>
  </si>
  <si>
    <t>Đường bê tông nội thôn Hùng Sơn xã Quảng Kim</t>
  </si>
  <si>
    <t>Xây 04 phòng chức năng Trưòng TH Quảng Kim</t>
  </si>
  <si>
    <t>Hỗ trợ NTM thuộc xã khó khăn</t>
  </si>
  <si>
    <t>Quảng Châu</t>
  </si>
  <si>
    <t>XD tuyến kênh + trạm bơm kênh N1 nam Vực tròn đến hóc Đồng Dầm thôn  Tiền Tiến</t>
  </si>
  <si>
    <t xml:space="preserve">KCH kênh mương đồng Đò Ho thôn Đất đỏ </t>
  </si>
  <si>
    <t>Bê tông kênh N2 đồng vạn thôn Trung Minh - Tiền Tiến xã Quảng Châu</t>
  </si>
  <si>
    <t>5</t>
  </si>
  <si>
    <t>Xây dựng tuyến kênh đồng Cồn Vang thôn Tân châu</t>
  </si>
  <si>
    <t>6</t>
  </si>
  <si>
    <t>Xây dựng tuyến kênh từ nhà ông Lái đến nhà anh Quý thôn Sơn Tùng</t>
  </si>
  <si>
    <t>7</t>
  </si>
  <si>
    <t>Xây dựng tuyến kênh tưới nội đồng hóc Ông Bụt thôn Hạ Lý</t>
  </si>
  <si>
    <t xml:space="preserve"> Xã Quảng Tiến</t>
  </si>
  <si>
    <t>XD trường THCS 2 tầng 6 phòng Quảng Tiến</t>
  </si>
  <si>
    <t>Quảng Tiến</t>
  </si>
  <si>
    <t>XD 3 phòng chức năng trường THCS Quảng Tiến</t>
  </si>
  <si>
    <t>XD 3 phòng học trường MN Văn Hà Quảng Tiến</t>
  </si>
  <si>
    <t>Đường giao thông thôn Văn Hà Quảng Tiến</t>
  </si>
  <si>
    <t>Kênh mương, kè chống hạn, chống xỏi lỡ xóm 7 Hà Tiến Quảng Tiến</t>
  </si>
  <si>
    <t>Nạo vét mở rộng lòng hồ đập khe mái</t>
  </si>
  <si>
    <t>KCH kênh mương thôn Hưng Lộc</t>
  </si>
  <si>
    <t>Quảng Hưng</t>
  </si>
  <si>
    <t>KCH kênh tưới chòm Trung, thôn Hòa Bình</t>
  </si>
  <si>
    <t>KCH kênh mương Thôn Tú Loan 1,2,3</t>
  </si>
  <si>
    <t>Đường Cây Xăng QH đi nhà mệ Đoa chòm 3 HL</t>
  </si>
  <si>
    <t>UBND huyện  đã có chủ trương ĐT từ thu tiền đất</t>
  </si>
  <si>
    <t>Nhà ăn và sân chơi cho các cháu Trường MN Hưng Lộc, xã Quảng Hưng</t>
  </si>
  <si>
    <t>UBND huyện đã có đề xuất</t>
  </si>
  <si>
    <t>Đường Từ thôn Pháp kệ đi thôn Đông Dương ra giáp xã Quảng Lưu</t>
  </si>
  <si>
    <t>Quảng Phuơng</t>
  </si>
  <si>
    <t>Tu sửa kênh tuyến sang Đồng Ro, Đồng Quan, Đồng Lác</t>
  </si>
  <si>
    <t>Quảng Thạch</t>
  </si>
  <si>
    <t>Tu sửa đập Dâng Khe Bưởi</t>
  </si>
  <si>
    <t>Bê tông hóa kênh mương nội đồng</t>
  </si>
  <si>
    <t>BT đường GTNT thôn 6 (anh đông - anh thành)</t>
  </si>
  <si>
    <t>BT đường GTNT thôn 8 (nhà văn hoá - anh đức)</t>
  </si>
  <si>
    <t>XD 7 phòng chức năng trường THCS</t>
  </si>
  <si>
    <t>Phòng học Trung tâm trường MN Quảng Trường</t>
  </si>
  <si>
    <t>Quảng Trường</t>
  </si>
  <si>
    <t>Bê tông 10 tuyến đường nội thôn thôn Hạ Trường</t>
  </si>
  <si>
    <t>Bê tông 2 tuyến đường nội thôn Thu Trường</t>
  </si>
  <si>
    <t>04 tuyến kênh mương nội đồng thôn 1,6,7,2</t>
  </si>
  <si>
    <t>Quảng Liên</t>
  </si>
  <si>
    <t>Đường từ nhà Chị Hạnh thôn 2 đi nhà anh Thiệp thôn 6</t>
  </si>
  <si>
    <t>Xã Phù Hóa</t>
  </si>
  <si>
    <t>Nâng cấp KCH kênh tưới nội đồng (Toàn xã 2,5km)</t>
  </si>
  <si>
    <t>Phù Hóa</t>
  </si>
  <si>
    <t>Xã Cảnh Hóa</t>
  </si>
  <si>
    <t>KCH kênh tưới nội đồng xã Cảnh Hóa</t>
  </si>
  <si>
    <t>Cảnh Hoá</t>
  </si>
  <si>
    <t>Đường từ nhà ông Nghi đến Đội nương</t>
  </si>
  <si>
    <t>Đường từ Nghĩa trang đến đội Nương</t>
  </si>
  <si>
    <t>Đường từ nhà ông Bê đến Đội nương</t>
  </si>
  <si>
    <t>Đường từ nhà ông Đại đến Đội nương</t>
  </si>
  <si>
    <t>Đường từ nhà Anh Trí đến Hồi Ráng</t>
  </si>
  <si>
    <t>Cảnh Hóa</t>
  </si>
  <si>
    <t>Nhà lớp học 2 tầng 6 phòng Trường THCS Cảnh Hóa</t>
  </si>
  <si>
    <t>8</t>
  </si>
  <si>
    <t>Đường từ nhà ông Thục đến Nhà trẻ</t>
  </si>
  <si>
    <t>9</t>
  </si>
  <si>
    <t>10</t>
  </si>
  <si>
    <t>11</t>
  </si>
  <si>
    <t>12</t>
  </si>
  <si>
    <t>HUYỆN TUYÊN HÓA</t>
  </si>
  <si>
    <t>Xã Thanh Thạch</t>
  </si>
  <si>
    <t>Công trình: Đường từ Trường bắn đi khu vực Độc thôn 2 dài 1.500m</t>
  </si>
  <si>
    <t>Xã Nam Hóa</t>
  </si>
  <si>
    <t>Công trình: Đường từ trường Mầm Non đến Đất ông Phan Văn Dinh ( 900m)</t>
  </si>
  <si>
    <t>Công trình: Nhà sinh hoạt cộng đồng thôn Đồng Lực và Thôn Hà Trung</t>
  </si>
  <si>
    <t>Công trình: Đường nội đồng từ Nhà ông Trần Xuân Hợi đến Đuồi Đồng Gat ( 600m)</t>
  </si>
  <si>
    <t>Công trình: cầu và đường GTNT Trung Đoàn thôn Hà Trang</t>
  </si>
  <si>
    <t>Công trình: Đường từ nhà Ông Đoàn Xuân Trọng đến đất LNK ông Hoàng Văn Biên ( 700m)</t>
  </si>
  <si>
    <t>Công trình: đường GTNT từ Nhà ông Trần Phong Trường đến Nhà Ông Bỉnh (600m)</t>
  </si>
  <si>
    <t>Công trình: GTNT đường từ nhà Trần Chí Hùng đến Nhà Hoàng Minh Thu ( 700m)</t>
  </si>
  <si>
    <t>Xã Văn Hóa</t>
  </si>
  <si>
    <t>Tổng số**</t>
  </si>
  <si>
    <t>Hoàn thành</t>
  </si>
  <si>
    <t>chuyển tiếp</t>
  </si>
  <si>
    <t>KCM 2016</t>
  </si>
  <si>
    <t>KCM2017</t>
  </si>
  <si>
    <t>KCM 2018-2020</t>
  </si>
  <si>
    <t>Số vốn</t>
  </si>
  <si>
    <t>Trả nợ 2016</t>
  </si>
  <si>
    <t>Hoàn thành 2016</t>
  </si>
  <si>
    <t>chuyển tiếp 2016</t>
  </si>
  <si>
    <t>TỔNG SỐ</t>
  </si>
  <si>
    <t>KH 2016 NSTW + TPCP **</t>
  </si>
  <si>
    <t>NSTW NTM</t>
  </si>
  <si>
    <t>PHỤ BIỂU II</t>
  </si>
  <si>
    <t>TT</t>
  </si>
  <si>
    <t>ĐỊA PHƯƠNG</t>
  </si>
  <si>
    <t>Dự kiến tỷ lệ đối ứng từ ngân sách địa phương năm 2017
thực hiện Chương trình MTQG xây dựng nông thôn mới</t>
  </si>
  <si>
    <t>MINH HÓA</t>
  </si>
  <si>
    <t>TUYÊN HÓA</t>
  </si>
  <si>
    <t>QUẢNG TRẠCH</t>
  </si>
  <si>
    <t>BA ĐỒN</t>
  </si>
  <si>
    <t>QUẢNG NINH</t>
  </si>
  <si>
    <t>LỆ THỦY</t>
  </si>
  <si>
    <t>ĐỒNG HỚI</t>
  </si>
  <si>
    <t>GHI CHÚ</t>
  </si>
  <si>
    <t>TOÀN TỈNH</t>
  </si>
  <si>
    <t>KH 2017 NSTW</t>
  </si>
  <si>
    <t>TRONG ĐÓ</t>
  </si>
  <si>
    <t>Bố trí cho các dự án khác xây dựng NTM</t>
  </si>
  <si>
    <t>(1)</t>
  </si>
  <si>
    <t>(2)</t>
  </si>
  <si>
    <t>(3)</t>
  </si>
  <si>
    <t>(4)=(5)+(6)</t>
  </si>
  <si>
    <t>(5)</t>
  </si>
  <si>
    <t>(6)</t>
  </si>
  <si>
    <t>(7)= (4)/(3)</t>
  </si>
  <si>
    <t>TỶ LỆ (%)</t>
  </si>
  <si>
    <t>(8)</t>
  </si>
  <si>
    <t>Đối ứng cho các dự án thuộc danh mục bố trí vốn NSTW*</t>
  </si>
  <si>
    <t>KH 2017 NSĐP PHỤC VỤ XÂY DỰNG NTM</t>
  </si>
  <si>
    <t>Lũy kế bố trí vốn đến hết năm 2015 (NSTW</t>
  </si>
  <si>
    <t>NSTW 2017</t>
  </si>
  <si>
    <t>Trong đó dự kiến</t>
  </si>
  <si>
    <t>Dự kiến NSTW 2018-2020</t>
  </si>
  <si>
    <t>Dự kiến trung hạn 2016-2020</t>
  </si>
  <si>
    <t>Vụ Kinh tế Địa phương và Lãnh thổ</t>
  </si>
  <si>
    <t>Biểu mẫu số IV</t>
  </si>
  <si>
    <t>(Biểu mẫu áp dụng cho các tỉnh, thành phố trực thuộc Trung ương)</t>
  </si>
  <si>
    <t>TỔNG HỢP TÌNH HÌNH GIAO KẾ HOẠCH VỐN ĐẦU TƯ PHÁT TRIỂN NGUỒN NSNN NĂM 2016 VÀ NĂM 2017 CỦA CÁC ĐỊA PHƯƠNG</t>
  </si>
  <si>
    <t>Địa phương</t>
  </si>
  <si>
    <t>Kế hoạch năm 2016</t>
  </si>
  <si>
    <t>Kế hoạch 2017 được giao tại các Quyết định số 2562/QĐ-TTg và số 1989/QĐ-BKHĐT ngày 31/12/2016</t>
  </si>
  <si>
    <t>Kế hoạch 2017 các địa phương dự kiến triển khai phân bổ và thông báo cho các dự án</t>
  </si>
  <si>
    <t>Ghi chú (ghi đầy đủ số, ngày tháng quyết định hoặc văn bản giao kế hoạch năm 2016 của các địa phương)</t>
  </si>
  <si>
    <t>Tổng số:</t>
  </si>
  <si>
    <t>Trong đó:</t>
  </si>
  <si>
    <t>Thu hồi vốn ứng trước</t>
  </si>
  <si>
    <t>Thanh toán nợ xây dựng cơ bản</t>
  </si>
  <si>
    <t>Số DA</t>
  </si>
  <si>
    <t>Trong đó</t>
  </si>
  <si>
    <t>Trong nước</t>
  </si>
  <si>
    <t>Nước ngoài</t>
  </si>
  <si>
    <t>Đầu tư trong cân đối ngân sách địa phương</t>
  </si>
  <si>
    <t>Các chương trình MTQG, chương trình mục tiêu sử dụng vốn NSTW</t>
  </si>
  <si>
    <t>- Trong đó: dự án đồng thời hoàn thành ngay trong năm kế hoạch</t>
  </si>
  <si>
    <t>Dự án đã hoàn thành trước năm kế hoạch và dự kiến hoàn thành năm kế hoạch</t>
  </si>
  <si>
    <t>- Trong đó: dự án đã hoàn thành các năm trước</t>
  </si>
  <si>
    <t>Dự án chuyển tiếp hoàn thành sau năm kế hoạch (không bao gồm dự án giãn hoãn tiến độ thi công và chuyển đổi hình thức đầu tư)</t>
  </si>
  <si>
    <t>- Trong đó: dự án bố trí đúng tiến độ (nhóm C không quá 3 năm, nhóm B không quá 5 năm)</t>
  </si>
  <si>
    <t>Dự án giãn hoãn tiến độ thi công và chuyển đổi hình thức đầu tư</t>
  </si>
  <si>
    <t>- Dự án giãn hoãn tiến độ thi công đến điểm dừng kỹ thuật hợp lý</t>
  </si>
  <si>
    <t>- Dự án dự kiến chuyển đổi hình thức đầu tư</t>
  </si>
  <si>
    <t>VÙNG …….</t>
  </si>
  <si>
    <t>2.1</t>
  </si>
  <si>
    <t>CTMTQG XD Nông thôn mới</t>
  </si>
  <si>
    <t xml:space="preserve">Quyết định số 1235/QĐ-UBND ngày 26/4/2016 của UBND tỉnh </t>
  </si>
  <si>
    <t xml:space="preserve">KCM </t>
  </si>
  <si>
    <t>HT 2016</t>
  </si>
  <si>
    <t>HT sau 2016</t>
  </si>
  <si>
    <t>HT trước</t>
  </si>
  <si>
    <t>Chuyển tiếp sau 2016</t>
  </si>
  <si>
    <t>HT 2017</t>
  </si>
  <si>
    <t>HT sau 2017</t>
  </si>
  <si>
    <t>Chuyển tiếp sau 2017</t>
  </si>
  <si>
    <t>Dự kiến Tổng mức đầu tư</t>
  </si>
  <si>
    <t>Huyện, Thị xã</t>
  </si>
  <si>
    <t>Số xã</t>
  </si>
  <si>
    <t>Số dự án</t>
  </si>
  <si>
    <t>Tổng cộng</t>
  </si>
  <si>
    <t>(Phụ lục kèm theo Báo cáo thẩm định nguồn vốn và khả năng cân đối vốn số        /KHĐT-KTN ngày     /    /2016 của Sở Kế hoạch và Đầu tư)</t>
  </si>
  <si>
    <t>(Phụ lục kèm theo Tờ trình  số        /UBND-KTTH ngày       /      /2016 của UBND tỉnh Quảng Bình)</t>
  </si>
  <si>
    <t>Tuyên Hóa</t>
  </si>
  <si>
    <t>Quảng Trạch</t>
  </si>
  <si>
    <t>Ba Đồn</t>
  </si>
  <si>
    <t>Bố Trạch</t>
  </si>
  <si>
    <t>Quảng Ninh</t>
  </si>
  <si>
    <t>Lệ Thủy</t>
  </si>
  <si>
    <t>Đồng Hới</t>
  </si>
  <si>
    <t>NSTW khác (GNBV)</t>
  </si>
  <si>
    <t>Dự kiến KH vốn năm 2017</t>
  </si>
  <si>
    <t>NS tỉnh (hỗ trợ 10 xã điểm)</t>
  </si>
  <si>
    <t>Ngân sách tỉnh (hỗ trợ xã điểm)</t>
  </si>
  <si>
    <t>STT (FULL)</t>
  </si>
  <si>
    <t>GIÁO DỤC</t>
  </si>
  <si>
    <t>Y TẾ</t>
  </si>
  <si>
    <t>KHAC</t>
  </si>
  <si>
    <t>Ghi chú (số QĐ phân bổ của huyện)</t>
  </si>
  <si>
    <t>[Danh mục dự án phê duyệt CTĐT tại QĐ của UBND tỉnh chỉ bao gồm các DA khởi công mới năm 2019; các dự án hoàn thành, chuyển tiếp nhằm thể hiện bảo đảm tổng vốn trong giai đoạn 2016-2020]</t>
  </si>
  <si>
    <t>Danh mục dự án</t>
  </si>
  <si>
    <t>Mục tiêu đầu tư</t>
  </si>
  <si>
    <t>HUYỆN LỆ THỦY</t>
  </si>
  <si>
    <t>HUYỆN BỐ TRẠCH</t>
  </si>
  <si>
    <t>Quy mô đầu tư</t>
  </si>
  <si>
    <t>Nguồn vốn dự kiến</t>
  </si>
  <si>
    <t>Đường cứu hộ, cứu nạn từ Quốc lộ 1A đến di tích lịch sử chiến thắng Xuân Bồ kết nối khu du lịch và khu tưởng niệm Đại tướng Võ Nguyên Giáp</t>
  </si>
  <si>
    <t>TMĐT dự kiến (triệu đồng)</t>
  </si>
  <si>
    <t>Góp phần hoàn thiện mạng lưới giao thông của khu vực, đảm bảo nhu cầu vận tải, đi lại của nhân dân, giải quyết được tình trạng ách tắc giao thông trong mùa mưa lũ, phục vụ công tác cứu hộ, cứu nạn đảm bảo an toàn tính mạng, tài sản của nhân dân, góp phần chuyển dịch cơ cấu kinh tế và sự phát triển đồng điều của các vùng miền trên địa bàn huyện</t>
  </si>
  <si>
    <t>Kè và đường giao thông khu vực hồ Bàu Sen trung tâm huyện lỵ mới, huyện Quảng Trạch</t>
  </si>
  <si>
    <t xml:space="preserve">Đầu tư xây dựng Kè và đường giao thông khu vực hồ Bầu Sen trung tâm huyện lỵ mới, huyện Quảng Trạch nhằm chỉnh trang hạ tầng kỹ thuật và tạo điểm nhấn kiến trúc cảnh quan khu trung tâm huyện lỵ, vừa nâng cấp hồ để trữ nước phục vụ sản xuất nông nghiệp, cấp nước sinh hoạt cho thị xã Ba Đồn và vùng lân cận, mặt khác dần hình thành mới đô thị Quảng Phương theo định hướng của Thủ tướng chính phủ và của UBND tỉnh Quảng Bình. Góp phần chỉnh trang, đồng bộ cơ sở hạ tầng của huyện Quảng Trạch. </t>
  </si>
  <si>
    <t>Xây dựng Kè và đường giao thông khu vực hồ Bầu Sen trung tâm huyện lỵ mới theo quy hoạch đã được phê duyệt có tổng chiều dài tuyến kè dự kiến L=5,5km và đường giao thông L=2,2km</t>
  </si>
  <si>
    <t>Nguồn dự phòng chung vốn ngân sách trung ương giai đoạn 2016-2020</t>
  </si>
  <si>
    <t xml:space="preserve">Đường nối từ xã Ngư Hóa huyện Tuyên Hóa đến xã Quảng Hợp huyện Quảng Trạch, tỉnh Quảng Bình </t>
  </si>
  <si>
    <t>Việc đầu tư tuyến đường từ xã Ngư Hóa, huyện Tuyên Hóa đến xã Quảng Hợp huyện Quảng Trạch góp phần hoàn thiện mạng lưới giao thông của khu vực, đảm bảo nhu cầu vận tải, đi lại của nhân dân, giải quyết được tình trạng ách tắc giao thông trong mùa mưa lũ, phục vụ công tác cứu hộ, cứu nạn đảm bảo an toàn tính mạng, tài sản của nhân dân, góp phần chuyển dịch cơ cấu kinh tế, khai thác quỹ đất để phát triển hạ tầng, tạo vẻ đẹp mỹ quan cho khu vực dự án và kết nối giao thông trong khu vực, góp phần phát triển kinh tế, xã hội, đảm bảo an ninh quốc phòng</t>
  </si>
  <si>
    <t>Nguồn dự phòng chung vốn ngân sách Trung ương giai đoạn 2016-2020</t>
  </si>
  <si>
    <t>Khắc phục khẩn cấp các đoạn sạt lở xung yếu bờ sông, bờ biển trên địa bàn huyện Bố Trạch</t>
  </si>
  <si>
    <t>Khắc phục khẩn cấp các đoạn sạt lở xung yếu bờ sông, bờ biển trên địa bàn huyện Bố Trạch nhằm bảo vệ an toàn tính mạng và tài sản, đất đai của người dân và các cơ sở hạ tầng quan trọng, đảm bảo ổn định đời sống sản xuất và sinh hoạt của nhân dân, từng bước nâng cao chất lượng cuộc sống, phát triển kinh tế- xã hội trong vùng và địa phương. Từng bước hoàn thiện cơ sở hạ tầng các tuyến đê, kè hai bên bờ sông trên địa bàn huyện Bố Trạch nhằm chống sạt lở trong mùa mưa lũ; điều tiết lũ, chống ngập lụt cho vùng hạ du và chống xâm nhập mặn cho khu vực dự án; góp phần ứng phó biến đổi khí hậu, tạo cảnh quan, mỹ quan và cải thiện môi trường sống của nhân dân</t>
  </si>
  <si>
    <t>Đường giao thông cấp VI đồi núi với tổng chiều dài L= 9.800m. Mặt đường cấp cao A2. Bố trí hệ thống thoát nước, cầu cống thoát nước ngang tuyến và hệ thống an toàn giao thông theo quy định</t>
  </si>
  <si>
    <t xml:space="preserve"> - Tuyến đường có tổng chiều dài khoảng 4.768m.
- Quy mô các tuyến đường theo tiêu chuẩn đường ô tô cấp IV đồng bằng. Kết cấu mặt đường cấp cao A2, láng nhựa.</t>
  </si>
  <si>
    <t>BC số 1216/BC-KHĐT ngày 28/02/
2019 (Phụ lục 2D)</t>
  </si>
  <si>
    <r>
      <t xml:space="preserve">
PHỤ LỤC: DANH MỤC CÁC DỰ ÁN DỰ KIẾN ĐƯỢC HỖ TRỢ TỪ NGUỒN DỰ PHÒNG NGÂN SÁCH TRUNG ƯƠNG GIAI ĐOẠN 2016-2020
</t>
    </r>
    <r>
      <rPr>
        <i/>
        <sz val="14"/>
        <rFont val="Times New Roman"/>
        <family val="1"/>
      </rPr>
      <t>(Kèm theo Tờ trình số          /TTr-UBND ngày        /9/2019 của UBND tỉnh Quảng Bình)</t>
    </r>
  </si>
  <si>
    <t>Nguồn Dự phòng chung vốn ngân sách Trung ương trong nước và nguồn điều chỉnh giảm nguồn vốn dự kiến bố trí cho các dự án quan trọng quốc gia của Kế hoạch đầu tư công trung hạn giai đoạn 2016-2020</t>
  </si>
  <si>
    <t>Kè chống sạt lở cửa sông biển Nhật Lệ khu vực Hà Thôn - Cửa Phú</t>
  </si>
  <si>
    <t>Kè biển Hải Thành- Quang Phú (gđ 2)</t>
  </si>
  <si>
    <t>Đầu tư dự án nhằm hoàn thiện hệ thống kè bảo vệ bờ sông Nhật Lệ, đảm bảo chống sạt lở, ngập lụt do các tác động từ sông và biển, bảo vệ khu dân cư, phòng chống giảm nhẹ thiên tai, ổn định đời sống dân cư, đảm bảo an ninh quốc phòng, bảo vệ môi trường, đồng thời phát triển du lịch, kinh tế và tạo cảnh quan đô thị cho thành phố Đồng Hới.</t>
  </si>
  <si>
    <t>Đầu tư xây dựng tuyến kè nhằm khắc phục tình trạng sạt lở do ảnh hưởng của triều cường, bảo vệ an toàn tài sản, tính mạng người dân và ổn định đời sống của nhân dân, bảo vệ cơ sở hạ tầng phòng chống giảm nhẹ thiên tai, đảm bảo an ninh quốc phòng, bảo vệ môi trường, góp phần phát triển kinh tế xã hội cho thành phố</t>
  </si>
  <si>
    <t>Đầu tư xây dựng tuyến kè biển và công trình trên kè bảo vệ khu dân cư, có chiều dài khoảng L = 2,0 km, tiếp giáp với tuyến kè giai đoạn 1 đi về phía Bắc</t>
  </si>
  <si>
    <t>Nguồn vốn 10.000 tỷ đồng từ nguồn điều chỉnh giảm nguồn vốn dự kiến bố trí cho các dự án quan trọng quốc gia của kế hoạch đầu tư công trung hạn giai đoạn 2016-2020</t>
  </si>
  <si>
    <t>Nguồn vốn 10.000 tỷ đồng từ nguồn điều chỉnh giảm nguồn vốn dự kiến bố trí cho các dự án quan trọng quốc gia của kế hoạch đầu tư công trung hạn giai đoạn 2016-2021</t>
  </si>
  <si>
    <t>Tuyến kè xây dựng nằm trên bờ hữu sông Nhật Lệ đoạn qua các thôn Hà Thôn, Hà Trung, Cửa Phú xã Bảo Ninh với tổng chiều dài L= 2,0 km, bắt đầu từ cầu Nhật Lệ 2 tại vị trí cuối của tuyến kè đã thi công bám theo bờ hữu lên đến Khu neo đậu tránh trú bão cho tàu cá Nhật Lệ</t>
  </si>
  <si>
    <t>THÀNH PHỐ ĐỒNG HỚI</t>
  </si>
  <si>
    <t xml:space="preserve">Báo cáo số 178/BC-CP ngày 07/5/2019 của Chính phủ </t>
  </si>
  <si>
    <t xml:space="preserve">Tờ trình số 110/TTr-CP ngày 29/3/2019 của Chính phủ </t>
  </si>
  <si>
    <t>Nguồn Dự phòng chung vốn ngân sách Trung ương trong nước và nguồn 10.000 tỷ đồng từ nguồn điều chỉnh giảm nguồn vốn dự kiến bố trí cho các dự án quan trọng quốc gia của Kế hoạch đầu tư công trung hạn giai đoạn 2016-2020</t>
  </si>
  <si>
    <t>- Kè khắc phục khẩn cấp sạt lở xung yếu bờ sông sông Ngọn Rào (thượng nguồn sông Son) đoạn qua xã Xuân Trạch với chiều dài khoảng L = 500 m. Chiều cao kè trung bình khoảng 10m-15m.
- Kè khắc phục khẩn cấp sạt lở xung yếu bờ sông Dinh đoạn qua xã Đại Trạch với chiều dài khoảng L= 500m. Chiều cao kè trung bình khoảng 10m-15m.
- Khắc phục khẩn cấp sạt lở xung yếu tuyên đê, kè sông Thanh Ba đoạn qua xã Thanh Trạch, Bắc Trạch, gồm:
+ Tuyến đê, kè bờ hữu: Xây dựng, củng cố nâng cấp tuyến đê, kè bờ hữu sông Thanh Ba có điểm đầu ở thôn 9 xã Bắc Trạch chạy dọc theo bờ hữu đến điểm cuối tại Hải đội 2 – BCH BĐBP tỉnh với tổng chiều dài L=2.100m.
+ Tuyến kè bờ tả: Nâng cấp, gia cố mái kè, chân kè một số đoạn cục bộ trên tuyến kè bờ tả sông Thanh Ba với chiều dài L=1.000m</t>
  </si>
  <si>
    <t>- Kè khắc phục khẩn cấp sạt lở xung yếu bờ sông sông Ngọn Rào (thượng nguồn sông Son) đoạn qua xã Xuân Trạch với chiều dài khoảng L = 500 m. Chiều cao kè trung bình khoảng 10m-15m.
'- Kè khắc phục khẩn cấp sạt lở xung yếu bờ sông Dinh đoạn qua xã Đại Trạch với chiều dài khoảng L= 500m. Chiều cao kè trung bình khoảng 10m-15m.
'- Khắc phục khẩn cấp sạt lở xung yếu tuyên đê, kè sông Thanh Ba đoạn qua xã Thanh Trạch, Bắc Trạch, gồm:
+ Tuyến đê, kè bờ hữu: Xây dựng, củng cố nâng cấp tuyến đê, kè bờ hữu sông Thanh Ba có điểm đầu ở thôn 9 xã Bắc Trạch chạy dọc theo bờ hữu đến điểm cuối tại Hải đội 2 - BCH BĐBP tỉnh với tổng chiều dài L=2.100m.
+ Tuyến kè bờ tả: Nâng cấp, gia cố mái kè, chân kè một số đoạn cục bộ trên tuyến kè bờ tả sông Thanh Ba với chiều dài L=1.000m</t>
  </si>
  <si>
    <t>Đầu tư xây dựng tuyến kè nhằm khắc phục tình trạng sạt lở do ảnh hưởng của triều cường, bảo vệ an toàn tài sản, tính mạng người dân và ổn định đời sống của nhân dân, bảo vệ cơ sở hạ tầng phòng chống giảm nhẹ thiên tai, đảm bảo an ninh quốc phòng, bảo vệ môi trường, góp phần phát triển kinh tế xã hội cho thành phố.</t>
  </si>
  <si>
    <t>Đầu tư xây dựng tuyến kè biển và công trình trên kè bảo vệ khu dân cư, có chiều dài khoảng L = 2,0 km, tiếp giáp với tuyến kè giai đoạn 1 đi về phía Bắc.</t>
  </si>
  <si>
    <t>Tuyến kè xây dựng nằm trên bờ hữu sông Nhật Lệ đoạn qua các thôn Hà Thôn, Hà Trung, Cửa Phú xã Bảo Ninh với tổng chiều dài L= 2,0 km, bắt đầu từ cầu Nhật Lệ 2 tại vị trí cuối của tuyến kè đã thi công bám theo bờ hữu lên đến Khu neo đậu tránh trú bão cho tàu cá Nhật Lệ.</t>
  </si>
  <si>
    <r>
      <t xml:space="preserve">PHỤ LỤC: DANH MỤC CÁC DỰ ÁN DỰ KIẾN ĐƯỢC HỖ TRỢ TỪ NGUỒN DỰ PHÒNG NGÂN SÁCH TRUNG ƯƠNG GIAI ĐOẠN 2016-2020
</t>
    </r>
    <r>
      <rPr>
        <i/>
        <sz val="14"/>
        <rFont val="Times New Roman"/>
        <family val="1"/>
      </rPr>
      <t>(Kèm theo Nghị quyết số          /NQ-HĐND ngày        /9/2019 của UBND tỉnh Quảng Bình)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</si>
</sst>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2">
    <numFmt numFmtId="41" formatCode="_(* #,##0_);_(* \(#,##0\);_(* &quot;-&quot;_);_(@_)"/>
    <numFmt numFmtId="43" formatCode="_(* #,##0.00_);_(* \(#,##0.00\);_(* &quot;-&quot;??_);_(@_)"/>
    <numFmt numFmtId="164" formatCode="&quot;£&quot;#,##0;[Red]\-&quot;£&quot;#,##0"/>
    <numFmt numFmtId="165" formatCode="_-&quot;£&quot;* #,##0_-;\-&quot;£&quot;* #,##0_-;_-&quot;£&quot;* &quot;-&quot;_-;_-@_-"/>
    <numFmt numFmtId="166" formatCode="_-* #,##0_-;\-* #,##0_-;_-* &quot;-&quot;_-;_-@_-"/>
    <numFmt numFmtId="167" formatCode="_-* #,##0.00_-;\-* #,##0.00_-;_-* &quot;-&quot;??_-;_-@_-"/>
    <numFmt numFmtId="168" formatCode="_-* #,##0.00\ _₫_-;\-* #,##0.00\ _₫_-;_-* &quot;-&quot;??\ _₫_-;_-@_-"/>
    <numFmt numFmtId="169" formatCode="\$#,##0\ ;\(\$#,##0\)"/>
    <numFmt numFmtId="170" formatCode="&quot;￥&quot;#,##0;&quot;￥&quot;\-#,##0"/>
    <numFmt numFmtId="171" formatCode="00.000"/>
    <numFmt numFmtId="172" formatCode="_-&quot;$&quot;* #,##0_-;\-&quot;$&quot;* #,##0_-;_-&quot;$&quot;* &quot;-&quot;_-;_-@_-"/>
    <numFmt numFmtId="173" formatCode="_-&quot;$&quot;* #,##0.00_-;\-&quot;$&quot;* #,##0.00_-;_-&quot;$&quot;* &quot;-&quot;??_-;_-@_-"/>
    <numFmt numFmtId="174" formatCode="_ * #,##0_ ;_ * \-#,##0_ ;_ * &quot;-&quot;_ ;_ @_ "/>
    <numFmt numFmtId="175" formatCode="_ * #,##0.00_ ;_ * \-#,##0.00_ ;_ * &quot;-&quot;??_ ;_ @_ "/>
    <numFmt numFmtId="176" formatCode="#,##0\ &quot;$&quot;_);[Red]\(#,##0\ &quot;$&quot;\)"/>
    <numFmt numFmtId="177" formatCode="_(* #,##0_);_(* \(#,##0\);_(* &quot;-&quot;??_);_(@_)"/>
    <numFmt numFmtId="178" formatCode="&quot;\&quot;#,##0;[Red]&quot;\&quot;&quot;\&quot;\-#,##0"/>
    <numFmt numFmtId="179" formatCode="&quot;\&quot;#,##0.00;[Red]&quot;\&quot;&quot;\&quot;&quot;\&quot;&quot;\&quot;&quot;\&quot;&quot;\&quot;\-#,##0.00"/>
    <numFmt numFmtId="180" formatCode="&quot;F&quot;#,##0;[Red]\-&quot;F&quot;#,##0"/>
    <numFmt numFmtId="181" formatCode="&quot;$&quot;###,0&quot;.&quot;00_);[Red]\(&quot;$&quot;###,0&quot;.&quot;00\)"/>
    <numFmt numFmtId="182" formatCode="0.000"/>
    <numFmt numFmtId="183" formatCode="_(* #,##0.0000_);_(* \(#,##0.0000\);_(* &quot;-&quot;??_);_(@_)"/>
    <numFmt numFmtId="184" formatCode="_(* #,##0.000000_);_(* \(#,##0.000000\);_(* &quot;-&quot;??_);_(@_)"/>
    <numFmt numFmtId="185" formatCode="#,##0\ &quot;F&quot;;[Red]\-#,##0\ &quot;F&quot;"/>
    <numFmt numFmtId="186" formatCode="#,##0.00\ &quot;F&quot;;\-#,##0.00\ &quot;F&quot;"/>
    <numFmt numFmtId="187" formatCode="#,##0.00\ &quot;F&quot;;[Red]\-#,##0.00\ &quot;F&quot;"/>
    <numFmt numFmtId="188" formatCode="_-* #,##0\ &quot;F&quot;_-;\-* #,##0\ &quot;F&quot;_-;_-* &quot;-&quot;\ &quot;F&quot;_-;_-@_-"/>
    <numFmt numFmtId="189" formatCode="#,##0.0_);\(#,##0.0\)"/>
    <numFmt numFmtId="190" formatCode="0.00000"/>
    <numFmt numFmtId="191" formatCode="#,##0.000_);\(#,##0.000\)"/>
    <numFmt numFmtId="192" formatCode="&quot;\&quot;#,##0;[Red]&quot;\&quot;\-#,##0"/>
    <numFmt numFmtId="193" formatCode="&quot;\&quot;#,##0.00;[Red]&quot;\&quot;\-#,##0.00"/>
    <numFmt numFmtId="194" formatCode="0.000000"/>
    <numFmt numFmtId="195" formatCode="_-* #,##0.0\ _F_-;\-* #,##0.0\ _F_-;_-* &quot;-&quot;??\ _F_-;_-@_-"/>
    <numFmt numFmtId="196" formatCode="#,##0&quot;$&quot;_);\(#,##0&quot;$&quot;\)"/>
    <numFmt numFmtId="197" formatCode="#,##0&quot;$&quot;_);[Red]\(#,##0&quot;$&quot;\)"/>
    <numFmt numFmtId="198" formatCode="#,##0.00&quot;$&quot;_);[Red]\(#,##0.00&quot;$&quot;\)"/>
    <numFmt numFmtId="199" formatCode="_ * #,##0_)&quot;$&quot;_ ;_ * \(#,##0\)&quot;$&quot;_ ;_ * &quot;-&quot;_)&quot;$&quot;_ ;_ @_ "/>
    <numFmt numFmtId="200" formatCode="_ * #,##0.00_)&quot;$&quot;_ ;_ * \(#,##0.00\)&quot;$&quot;_ ;_ * &quot;-&quot;??_)&quot;$&quot;_ ;_ @_ "/>
    <numFmt numFmtId="201" formatCode="&quot;$&quot;#,##0;[Red]\-&quot;$&quot;#,##0"/>
    <numFmt numFmtId="202" formatCode="\t0.00%"/>
    <numFmt numFmtId="203" formatCode="\t#\ ??/??"/>
    <numFmt numFmtId="204" formatCode="#,##0;\(#,##0\)"/>
    <numFmt numFmtId="205" formatCode="0.000E+00"/>
    <numFmt numFmtId="206" formatCode="m\o\n\th\ \D\,\ \y\y\y\y"/>
    <numFmt numFmtId="207" formatCode="_-* #,##0.00\ &quot;F&quot;_-;\-* #,##0.00\ &quot;F&quot;_-;_-* &quot;-&quot;??\ &quot;F&quot;_-;_-@_-"/>
    <numFmt numFmtId="208" formatCode="_(&quot;.&quot;* #&quot;$&quot;##0_);_(&quot;.&quot;* \(#&quot;$&quot;##0\);_(&quot;.&quot;* &quot;-&quot;_);_(@_)"/>
    <numFmt numFmtId="209" formatCode="&quot;$&quot;#&quot;$&quot;##0_);\(&quot;$&quot;#&quot;$&quot;##0\)"/>
    <numFmt numFmtId="210" formatCode="&quot;$&quot;#&quot;$&quot;##0_);[Red]\(&quot;$&quot;#&quot;$&quot;##0\)"/>
    <numFmt numFmtId="211" formatCode="_-&quot;F&quot;\ * #,##0.0_-;_-&quot;F&quot;\ * #,##0.0\-;_-&quot;F&quot;\ * &quot;-&quot;??_-;_-@_-"/>
    <numFmt numFmtId="212" formatCode="###0"/>
    <numFmt numFmtId="213" formatCode="&quot;$&quot;#,##0.000_);[Red]\(&quot;$&quot;#,##0.00\)"/>
    <numFmt numFmtId="214" formatCode="&quot;¡Ì&quot;#,##0;[Red]\-&quot;¡Ì&quot;#,##0"/>
    <numFmt numFmtId="215" formatCode="#"/>
    <numFmt numFmtId="216" formatCode="_ &quot;R&quot;\ * #,##0_ ;_ &quot;R&quot;\ * \-#,##0_ ;_ &quot;R&quot;\ * &quot;-&quot;_ ;_ @_ "/>
    <numFmt numFmtId="217" formatCode="###\ ###\ ###\ ###\ .00"/>
    <numFmt numFmtId="218" formatCode="dd\-mm\-yy"/>
    <numFmt numFmtId="219" formatCode="###\ ###\ ###.000"/>
    <numFmt numFmtId="220" formatCode="#,##0\ &quot;F&quot;;\-#,##0\ &quot;F&quot;"/>
    <numFmt numFmtId="221" formatCode="_-* #,##0.000\ _F_-;\-* #,##0.000\ _F_-;_-* &quot;-&quot;???\ _F_-;_-@_-"/>
    <numFmt numFmtId="222" formatCode="_-* #,##0\ _V_N_D_-;\-* #,##0\ _V_N_D_-;_-* &quot;-&quot;\ _V_N_D_-;_-@_-"/>
    <numFmt numFmtId="223" formatCode="_-* #,##0.00\ _V_N_D_-;\-* #,##0.00\ _V_N_D_-;_-* &quot;-&quot;??\ _V_N_D_-;_-@_-"/>
    <numFmt numFmtId="224" formatCode="_ &quot;SFr.&quot;\ * #,##0_ ;_ &quot;SFr.&quot;\ * \-#,##0_ ;_ &quot;SFr.&quot;\ * &quot;-&quot;_ ;_ @_ "/>
    <numFmt numFmtId="225" formatCode="_-* #,##0\ _F_B_-;\-* #,##0\ _F_B_-;_-* &quot;-&quot;\ _F_B_-;_-@_-"/>
    <numFmt numFmtId="226" formatCode="_-* #,##0.00\ _F_B_-;\-* #,##0.00\ _F_B_-;_-* &quot;-&quot;??\ _F_B_-;_-@_-"/>
    <numFmt numFmtId="227" formatCode="_ &quot;$&quot;* #,##0_ ;_ &quot;$&quot;* \-#,##0_ ;_ &quot;$&quot;* &quot;-&quot;_ ;_ @_ "/>
    <numFmt numFmtId="228" formatCode="0_);\(0\)"/>
    <numFmt numFmtId="229" formatCode="_(* #,##0_);_(* \(#,##0\);_(* &quot;-&quot;_)"/>
    <numFmt numFmtId="230" formatCode="_-* #,##0\ _₫_-;\-* #,##0\ _₫_-;_-* &quot;-&quot;??\ _₫_-;_-@_-"/>
    <numFmt numFmtId="231" formatCode="_(* #,##0.0_);_(* \(#,##0.0\);_(* &quot;-&quot;??_);_(@_)"/>
    <numFmt numFmtId="232" formatCode="#,##0.0"/>
    <numFmt numFmtId="233" formatCode="#,##0.000"/>
  </numFmts>
  <fonts count="167">
    <font>
      <sz val="12"/>
      <name val="Times New Roman"/>
    </font>
    <font>
      <sz val="11"/>
      <color indexed="8"/>
      <name val="Calibri"/>
      <family val="2"/>
    </font>
    <font>
      <sz val="12"/>
      <name val="Times New Roman"/>
      <family val="1"/>
    </font>
    <font>
      <sz val="10"/>
      <name val="Times New Roman"/>
      <family val="1"/>
    </font>
    <font>
      <sz val="10"/>
      <name val="Arial"/>
      <family val="2"/>
    </font>
    <font>
      <b/>
      <sz val="12"/>
      <name val="Arial"/>
      <family val="2"/>
    </font>
    <font>
      <b/>
      <sz val="18"/>
      <name val="Arial"/>
      <family val="2"/>
    </font>
    <font>
      <sz val="14"/>
      <name val="뼻뮝"/>
      <family val="3"/>
    </font>
    <font>
      <sz val="12"/>
      <name val="바탕체"/>
      <family val="3"/>
    </font>
    <font>
      <sz val="12"/>
      <name val="뼻뮝"/>
      <family val="3"/>
    </font>
    <font>
      <sz val="11"/>
      <name val="돋움"/>
      <family val="3"/>
    </font>
    <font>
      <sz val="10"/>
      <name val="굴림체"/>
      <family val="3"/>
    </font>
    <font>
      <b/>
      <sz val="12"/>
      <name val="Times New Roman"/>
      <family val="1"/>
    </font>
    <font>
      <sz val="12"/>
      <name val="Times New Roman"/>
      <family val="1"/>
    </font>
    <font>
      <b/>
      <sz val="14"/>
      <name val=".VnTimeH"/>
      <family val="2"/>
    </font>
    <font>
      <sz val="10"/>
      <name val=".VnTime"/>
      <family val="2"/>
    </font>
    <font>
      <b/>
      <sz val="10"/>
      <name val=".VnTime"/>
      <family val="2"/>
    </font>
    <font>
      <b/>
      <sz val="12"/>
      <name val=".VnTime"/>
      <family val="2"/>
    </font>
    <font>
      <sz val="12"/>
      <name val=".vnTime"/>
      <family val="2"/>
    </font>
    <font>
      <b/>
      <sz val="13"/>
      <name val="Times New Roman"/>
      <family val="1"/>
    </font>
    <font>
      <sz val="13"/>
      <name val="Times New Roman"/>
      <family val="1"/>
    </font>
    <font>
      <sz val="12"/>
      <color indexed="8"/>
      <name val="¹ÙÅÁÃ¼"/>
      <family val="1"/>
      <charset val="129"/>
    </font>
    <font>
      <sz val="11"/>
      <name val="µ¸¿ò"/>
      <charset val="129"/>
    </font>
    <font>
      <sz val="12"/>
      <name val="¹ÙÅÁÃ¼"/>
      <charset val="129"/>
    </font>
    <font>
      <sz val="12"/>
      <name val="¹UAAA¼"/>
      <family val="3"/>
      <charset val="129"/>
    </font>
    <font>
      <sz val="10"/>
      <name val="Times New Roman"/>
      <family val="1"/>
    </font>
    <font>
      <b/>
      <sz val="10"/>
      <name val="Helv"/>
    </font>
    <font>
      <sz val="8"/>
      <name val="Arial"/>
      <family val="2"/>
    </font>
    <font>
      <b/>
      <sz val="12"/>
      <name val="Helv"/>
    </font>
    <font>
      <b/>
      <sz val="11"/>
      <name val="Helv"/>
    </font>
    <font>
      <sz val="10"/>
      <name val="Arial"/>
      <family val="2"/>
    </font>
    <font>
      <sz val="11"/>
      <color indexed="32"/>
      <name val="VNI-Times"/>
    </font>
    <font>
      <sz val="11"/>
      <name val="VNI-Times"/>
    </font>
    <font>
      <vertAlign val="superscript"/>
      <sz val="12"/>
      <name val="Times New Roman"/>
      <family val="1"/>
    </font>
    <font>
      <b/>
      <i/>
      <sz val="14"/>
      <color indexed="12"/>
      <name val="Times New Roman"/>
      <family val="1"/>
    </font>
    <font>
      <sz val="12"/>
      <name val=".vnTime"/>
      <family val="2"/>
    </font>
    <font>
      <sz val="13"/>
      <name val=".VnTime"/>
      <family val="2"/>
    </font>
    <font>
      <sz val="12"/>
      <name val="|??¢¥¢¬¨Ï"/>
      <family val="1"/>
      <charset val="129"/>
    </font>
    <font>
      <sz val="8"/>
      <name val="VNI-Helve-Condense"/>
    </font>
    <font>
      <sz val="12"/>
      <name val="VNI-Times"/>
    </font>
    <font>
      <sz val="10"/>
      <name val="MS Sans Serif"/>
      <family val="2"/>
    </font>
    <font>
      <sz val="12"/>
      <name val="Arial"/>
      <family val="2"/>
    </font>
    <font>
      <sz val="10"/>
      <name val="VNI-Times"/>
    </font>
    <font>
      <sz val="13"/>
      <name val=".VnTime"/>
      <family val="2"/>
    </font>
    <font>
      <sz val="10"/>
      <name val=" "/>
      <family val="1"/>
      <charset val="136"/>
    </font>
    <font>
      <sz val="12"/>
      <name val="바탕체"/>
      <family val="1"/>
      <charset val="129"/>
    </font>
    <font>
      <sz val="9"/>
      <name val="Arial"/>
      <family val="2"/>
    </font>
    <font>
      <sz val="12"/>
      <name val="Courier"/>
      <family val="3"/>
    </font>
    <font>
      <sz val="12"/>
      <name val="돋움체"/>
      <family val="3"/>
      <charset val="129"/>
    </font>
    <font>
      <sz val="10"/>
      <name val="AngsanaUPC"/>
      <family val="1"/>
    </font>
    <font>
      <sz val="12"/>
      <name val="????"/>
      <family val="1"/>
      <charset val="136"/>
    </font>
    <font>
      <sz val="14"/>
      <name val="뼻뮝"/>
      <family val="3"/>
      <charset val="129"/>
    </font>
    <font>
      <sz val="10"/>
      <name val=".VnTime"/>
      <family val="2"/>
    </font>
    <font>
      <sz val="12"/>
      <name val=".VnArial"/>
      <family val="2"/>
    </font>
    <font>
      <sz val="11"/>
      <name val="–¾’©"/>
      <family val="1"/>
      <charset val="128"/>
    </font>
    <font>
      <b/>
      <u/>
      <sz val="14"/>
      <color indexed="8"/>
      <name val=".VnBook-AntiquaH"/>
      <family val="2"/>
    </font>
    <font>
      <sz val="11"/>
      <name val=".VnTime"/>
      <family val="2"/>
    </font>
    <font>
      <b/>
      <sz val="10"/>
      <name val=".VnArial"/>
      <family val="2"/>
    </font>
    <font>
      <sz val="12"/>
      <name val="???"/>
      <family val="3"/>
    </font>
    <font>
      <i/>
      <sz val="12"/>
      <color indexed="8"/>
      <name val=".VnBook-AntiquaH"/>
      <family val="2"/>
    </font>
    <font>
      <b/>
      <sz val="12"/>
      <color indexed="8"/>
      <name val=".VnBook-Antiqua"/>
      <family val="2"/>
    </font>
    <font>
      <i/>
      <sz val="12"/>
      <color indexed="8"/>
      <name val=".VnBook-Antiqua"/>
      <family val="2"/>
    </font>
    <font>
      <sz val="8"/>
      <name val="Times New Roman"/>
      <family val="1"/>
    </font>
    <font>
      <sz val="12"/>
      <name val="Tms Rmn"/>
    </font>
    <font>
      <sz val="12"/>
      <name val="µ¸¿òÃ¼"/>
      <family val="3"/>
      <charset val="129"/>
    </font>
    <font>
      <sz val="10"/>
      <name val="Helv"/>
    </font>
    <font>
      <sz val="12"/>
      <name val="Arial"/>
      <family val="2"/>
    </font>
    <font>
      <sz val="10"/>
      <name val="MS Serif"/>
      <family val="1"/>
    </font>
    <font>
      <sz val="10"/>
      <color indexed="8"/>
      <name val="Arial"/>
      <family val="2"/>
    </font>
    <font>
      <sz val="1"/>
      <color indexed="8"/>
      <name val="Courier"/>
      <family val="3"/>
    </font>
    <font>
      <sz val="10"/>
      <color indexed="16"/>
      <name val="MS Serif"/>
      <family val="1"/>
    </font>
    <font>
      <b/>
      <sz val="12"/>
      <name val=".VnBook-AntiquaH"/>
      <family val="2"/>
    </font>
    <font>
      <b/>
      <sz val="12"/>
      <color indexed="9"/>
      <name val="Tms Rmn"/>
    </font>
    <font>
      <b/>
      <sz val="8"/>
      <name val="MS Sans Serif"/>
      <family val="2"/>
    </font>
    <font>
      <sz val="12"/>
      <name val="??"/>
      <family val="1"/>
      <charset val="129"/>
    </font>
    <font>
      <sz val="10"/>
      <name val="MS Sans Serif"/>
      <family val="2"/>
    </font>
    <font>
      <sz val="7"/>
      <name val="Small Fonts"/>
      <family val="2"/>
    </font>
    <font>
      <sz val="10"/>
      <name val="3C_Times_T"/>
    </font>
    <font>
      <sz val="14"/>
      <name val=".VnTime"/>
      <family val="2"/>
    </font>
    <font>
      <b/>
      <sz val="11"/>
      <name val="Arial"/>
      <family val="2"/>
    </font>
    <font>
      <sz val="12"/>
      <name val="Helv"/>
      <family val="2"/>
    </font>
    <font>
      <b/>
      <sz val="10"/>
      <name val="MS Sans Serif"/>
      <family val="2"/>
    </font>
    <font>
      <sz val="8"/>
      <name val="Wingdings"/>
      <charset val="2"/>
    </font>
    <font>
      <sz val="8"/>
      <name val="Helv"/>
    </font>
    <font>
      <sz val="11"/>
      <name val="3C_Times_T"/>
    </font>
    <font>
      <sz val="8"/>
      <name val="MS Sans Serif"/>
      <family val="2"/>
    </font>
    <font>
      <b/>
      <sz val="8"/>
      <color indexed="8"/>
      <name val="Helv"/>
    </font>
    <font>
      <sz val="12"/>
      <name val="VNTime"/>
    </font>
    <font>
      <b/>
      <sz val="13"/>
      <color indexed="8"/>
      <name val=".VnTimeH"/>
      <family val="2"/>
    </font>
    <font>
      <sz val="9"/>
      <name val=".VnTime"/>
      <family val="2"/>
    </font>
    <font>
      <sz val="14"/>
      <name val=".VnArial"/>
      <family val="2"/>
    </font>
    <font>
      <sz val="10"/>
      <name val="명조"/>
      <family val="3"/>
      <charset val="129"/>
    </font>
    <font>
      <sz val="10"/>
      <name val="Helv"/>
      <family val="2"/>
    </font>
    <font>
      <sz val="9"/>
      <name val="ＭＳ 明朝"/>
      <family val="1"/>
      <charset val="128"/>
    </font>
    <font>
      <b/>
      <sz val="12"/>
      <color indexed="8"/>
      <name val="Times New Roman"/>
      <family val="1"/>
    </font>
    <font>
      <b/>
      <i/>
      <sz val="12"/>
      <name val="Times New Roman"/>
      <family val="1"/>
    </font>
    <font>
      <i/>
      <sz val="12"/>
      <name val="Times New Roman"/>
      <family val="1"/>
    </font>
    <font>
      <sz val="8"/>
      <name val="Times New Roman"/>
      <family val="1"/>
    </font>
    <font>
      <b/>
      <sz val="13"/>
      <color indexed="8"/>
      <name val="Times New Roman"/>
      <family val="1"/>
    </font>
    <font>
      <i/>
      <sz val="13"/>
      <name val="Times New Roman"/>
      <family val="1"/>
    </font>
    <font>
      <b/>
      <i/>
      <sz val="13"/>
      <name val="Times New Roman"/>
      <family val="1"/>
    </font>
    <font>
      <sz val="12"/>
      <color indexed="8"/>
      <name val="Times New Roman"/>
      <family val="1"/>
    </font>
    <font>
      <sz val="12"/>
      <color indexed="10"/>
      <name val="Times New Roman"/>
      <family val="1"/>
    </font>
    <font>
      <sz val="11"/>
      <name val="Times New Roman"/>
      <family val="1"/>
    </font>
    <font>
      <b/>
      <sz val="11"/>
      <name val="Times New Roman"/>
      <family val="1"/>
    </font>
    <font>
      <sz val="10"/>
      <color indexed="8"/>
      <name val="Times New Roman"/>
      <family val="1"/>
    </font>
    <font>
      <b/>
      <sz val="10"/>
      <name val="Times New Roman"/>
      <family val="1"/>
    </font>
    <font>
      <i/>
      <sz val="11"/>
      <name val="Times New Roman"/>
      <family val="1"/>
    </font>
    <font>
      <sz val="9"/>
      <name val="Times New Roman"/>
      <family val="1"/>
    </font>
    <font>
      <i/>
      <sz val="10"/>
      <name val="Times New Roman"/>
      <family val="1"/>
    </font>
    <font>
      <i/>
      <sz val="8"/>
      <name val="Times New Roman"/>
      <family val="1"/>
    </font>
    <font>
      <b/>
      <sz val="8"/>
      <name val="Times New Roman"/>
      <family val="1"/>
    </font>
    <font>
      <sz val="8"/>
      <color indexed="8"/>
      <name val="Times New Roman"/>
      <family val="1"/>
    </font>
    <font>
      <b/>
      <sz val="8"/>
      <color indexed="8"/>
      <name val="Times New Roman"/>
      <family val="1"/>
    </font>
    <font>
      <sz val="11"/>
      <color indexed="8"/>
      <name val="Times New Roman"/>
      <family val="1"/>
    </font>
    <font>
      <b/>
      <sz val="11"/>
      <color indexed="8"/>
      <name val="Times New Roman"/>
      <family val="1"/>
    </font>
    <font>
      <sz val="12"/>
      <name val="Times New Roman"/>
      <family val="1"/>
    </font>
    <font>
      <sz val="11"/>
      <color indexed="10"/>
      <name val="Times New Roman"/>
      <family val="1"/>
    </font>
    <font>
      <sz val="12"/>
      <name val="VNtimes new roman"/>
      <family val="2"/>
    </font>
    <font>
      <b/>
      <u/>
      <sz val="12"/>
      <name val="Times New Roman"/>
      <family val="1"/>
    </font>
    <font>
      <sz val="12"/>
      <color indexed="8"/>
      <name val="Times New Roman"/>
      <family val="2"/>
    </font>
    <font>
      <b/>
      <i/>
      <sz val="10"/>
      <name val="Times New Roman"/>
      <family val="1"/>
    </font>
    <font>
      <sz val="12"/>
      <name val="VNtimes new roman"/>
      <family val="2"/>
    </font>
    <font>
      <b/>
      <sz val="10"/>
      <color indexed="8"/>
      <name val="Times New Roman"/>
      <family val="1"/>
    </font>
    <font>
      <sz val="10"/>
      <color indexed="10"/>
      <name val="Times New Roman"/>
      <family val="1"/>
    </font>
    <font>
      <b/>
      <i/>
      <sz val="10"/>
      <color indexed="8"/>
      <name val="Times New Roman"/>
      <family val="1"/>
    </font>
    <font>
      <sz val="7"/>
      <color indexed="8"/>
      <name val="Times New Roman"/>
      <family val="1"/>
    </font>
    <font>
      <vertAlign val="superscript"/>
      <sz val="8"/>
      <color indexed="8"/>
      <name val="Times New Roman"/>
      <family val="1"/>
    </font>
    <font>
      <vertAlign val="subscript"/>
      <sz val="8"/>
      <color indexed="8"/>
      <name val="Times New Roman"/>
      <family val="1"/>
    </font>
    <font>
      <i/>
      <sz val="10"/>
      <color indexed="8"/>
      <name val="Times New Roman"/>
      <family val="1"/>
    </font>
    <font>
      <sz val="6"/>
      <color indexed="8"/>
      <name val="Times New Roman"/>
      <family val="1"/>
    </font>
    <font>
      <vertAlign val="superscript"/>
      <sz val="6"/>
      <color indexed="8"/>
      <name val="Times New Roman"/>
      <family val="1"/>
    </font>
    <font>
      <vertAlign val="superscript"/>
      <sz val="8"/>
      <name val="Times New Roman"/>
      <family val="1"/>
    </font>
    <font>
      <sz val="8"/>
      <name val="Calibri"/>
      <family val="2"/>
      <charset val="163"/>
    </font>
    <font>
      <sz val="5"/>
      <color indexed="8"/>
      <name val="Times New Roman"/>
      <family val="1"/>
    </font>
    <font>
      <sz val="7"/>
      <name val="Calibri"/>
      <family val="2"/>
      <charset val="163"/>
    </font>
    <font>
      <sz val="9"/>
      <color indexed="8"/>
      <name val="Times New Roman"/>
      <family val="1"/>
    </font>
    <font>
      <b/>
      <sz val="12"/>
      <color indexed="10"/>
      <name val="Times New Roman"/>
      <family val="1"/>
    </font>
    <font>
      <sz val="6"/>
      <name val="Times New Roman"/>
      <family val="1"/>
    </font>
    <font>
      <sz val="10"/>
      <name val="Times New Roman"/>
      <family val="1"/>
    </font>
    <font>
      <sz val="8"/>
      <name val="Times New Roman"/>
      <family val="1"/>
    </font>
    <font>
      <sz val="8"/>
      <color indexed="8"/>
      <name val="Times New Roman"/>
      <family val="1"/>
    </font>
    <font>
      <b/>
      <sz val="14"/>
      <name val="Times New Roman"/>
      <family val="1"/>
    </font>
    <font>
      <sz val="14"/>
      <name val="Times New Roman"/>
      <family val="1"/>
      <charset val="163"/>
    </font>
    <font>
      <sz val="14"/>
      <name val="Times New Roman"/>
      <family val="1"/>
    </font>
    <font>
      <sz val="14"/>
      <color indexed="8"/>
      <name val="Times New Roman"/>
      <family val="1"/>
    </font>
    <font>
      <sz val="11"/>
      <color indexed="10"/>
      <name val="Times New Roman"/>
      <family val="1"/>
    </font>
    <font>
      <b/>
      <sz val="11"/>
      <color indexed="10"/>
      <name val="Times New Roman"/>
      <family val="1"/>
    </font>
    <font>
      <sz val="8"/>
      <color indexed="10"/>
      <name val="Times New Roman"/>
      <family val="1"/>
    </font>
    <font>
      <sz val="10"/>
      <color indexed="10"/>
      <name val="Times New Roman"/>
      <family val="1"/>
    </font>
    <font>
      <sz val="12"/>
      <color indexed="10"/>
      <name val="Times New Roman"/>
      <family val="1"/>
    </font>
    <font>
      <b/>
      <sz val="10"/>
      <color indexed="10"/>
      <name val="Times New Roman"/>
      <family val="1"/>
    </font>
    <font>
      <b/>
      <sz val="12"/>
      <color indexed="10"/>
      <name val="Times New Roman"/>
      <family val="1"/>
    </font>
    <font>
      <sz val="8"/>
      <color indexed="10"/>
      <name val="Arial"/>
      <family val="2"/>
    </font>
    <font>
      <b/>
      <sz val="15"/>
      <name val="Times New Roman"/>
      <family val="1"/>
    </font>
    <font>
      <sz val="15"/>
      <name val="Times New Roman"/>
      <family val="1"/>
    </font>
    <font>
      <i/>
      <sz val="14"/>
      <name val="Times New Roman"/>
      <family val="1"/>
    </font>
    <font>
      <b/>
      <sz val="12"/>
      <name val="Times New Roman"/>
      <family val="1"/>
      <charset val="163"/>
    </font>
    <font>
      <b/>
      <i/>
      <sz val="14"/>
      <color indexed="8"/>
      <name val="Times New Roman"/>
      <family val="1"/>
    </font>
    <font>
      <b/>
      <sz val="14"/>
      <color indexed="8"/>
      <name val="Times New Roman"/>
      <family val="1"/>
    </font>
    <font>
      <i/>
      <sz val="14"/>
      <color indexed="8"/>
      <name val="Times New Roman"/>
      <family val="1"/>
    </font>
    <font>
      <b/>
      <sz val="18"/>
      <name val="Times New Roman"/>
      <family val="1"/>
    </font>
    <font>
      <sz val="11"/>
      <color theme="1"/>
      <name val="Calibri"/>
      <family val="2"/>
      <scheme val="minor"/>
    </font>
    <font>
      <sz val="11"/>
      <color theme="1"/>
      <name val="Calibri"/>
      <family val="2"/>
    </font>
    <font>
      <sz val="12"/>
      <color rgb="FFFF0000"/>
      <name val="Times New Roman"/>
      <family val="1"/>
    </font>
    <font>
      <sz val="10"/>
      <color rgb="FFFF0000"/>
      <name val="Times New Roman"/>
      <family val="1"/>
    </font>
    <font>
      <sz val="13.5"/>
      <name val="Times New Roman"/>
      <family val="1"/>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65"/>
        <bgColor indexed="64"/>
      </patternFill>
    </fill>
    <fill>
      <patternFill patternType="darkVertical"/>
    </fill>
    <fill>
      <patternFill patternType="solid">
        <fgColor indexed="15"/>
        <bgColor indexed="64"/>
      </patternFill>
    </fill>
    <fill>
      <patternFill patternType="gray125">
        <fgColor indexed="35"/>
      </patternFill>
    </fill>
    <fill>
      <patternFill patternType="solid">
        <fgColor indexed="13"/>
        <bgColor indexed="64"/>
      </patternFill>
    </fill>
    <fill>
      <patternFill patternType="solid">
        <fgColor indexed="40"/>
        <bgColor indexed="64"/>
      </patternFill>
    </fill>
    <fill>
      <patternFill patternType="solid">
        <fgColor indexed="31"/>
        <bgColor indexed="64"/>
      </patternFill>
    </fill>
    <fill>
      <patternFill patternType="solid">
        <fgColor indexed="29"/>
        <bgColor indexed="64"/>
      </patternFill>
    </fill>
    <fill>
      <patternFill patternType="solid">
        <fgColor indexed="44"/>
        <bgColor indexed="64"/>
      </patternFill>
    </fill>
    <fill>
      <patternFill patternType="solid">
        <fgColor indexed="45"/>
        <bgColor indexed="64"/>
      </patternFill>
    </fill>
    <fill>
      <patternFill patternType="solid">
        <fgColor indexed="47"/>
        <bgColor indexed="64"/>
      </patternFill>
    </fill>
    <fill>
      <patternFill patternType="solid">
        <fgColor theme="3"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double">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diagonal/>
    </border>
    <border>
      <left/>
      <right/>
      <top style="hair">
        <color indexed="64"/>
      </top>
      <bottom style="hair">
        <color indexed="64"/>
      </bottom>
      <diagonal/>
    </border>
    <border>
      <left/>
      <right/>
      <top style="double">
        <color indexed="64"/>
      </top>
      <bottom/>
      <diagonal/>
    </border>
    <border>
      <left style="thin">
        <color indexed="64"/>
      </left>
      <right/>
      <top style="thin">
        <color indexed="64"/>
      </top>
      <bottom style="thin">
        <color indexed="64"/>
      </bottom>
      <diagonal/>
    </border>
    <border>
      <left/>
      <right style="medium">
        <color indexed="0"/>
      </right>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s>
  <cellStyleXfs count="483">
    <xf numFmtId="0" fontId="0" fillId="0" borderId="0"/>
    <xf numFmtId="172" fontId="39" fillId="0" borderId="0" applyFont="0" applyFill="0" applyBorder="0" applyAlignment="0" applyProtection="0"/>
    <xf numFmtId="0" fontId="35" fillId="0" borderId="0" applyNumberFormat="0" applyFill="0" applyBorder="0" applyAlignment="0" applyProtection="0"/>
    <xf numFmtId="3" fontId="48" fillId="0" borderId="1"/>
    <xf numFmtId="179" fontId="4" fillId="0" borderId="0" applyFont="0" applyFill="0" applyBorder="0" applyAlignment="0" applyProtection="0"/>
    <xf numFmtId="0" fontId="49" fillId="0" borderId="0" applyFont="0" applyFill="0" applyBorder="0" applyAlignment="0" applyProtection="0"/>
    <xf numFmtId="178" fontId="4" fillId="0" borderId="0" applyFont="0" applyFill="0" applyBorder="0" applyAlignment="0" applyProtection="0"/>
    <xf numFmtId="0" fontId="4" fillId="0" borderId="0" applyNumberFormat="0" applyFill="0" applyBorder="0" applyAlignment="0" applyProtection="0"/>
    <xf numFmtId="175" fontId="49" fillId="0" borderId="0" applyFont="0" applyFill="0" applyBorder="0" applyAlignment="0" applyProtection="0"/>
    <xf numFmtId="174" fontId="49" fillId="0" borderId="0" applyFont="0" applyFill="0" applyBorder="0" applyAlignment="0" applyProtection="0"/>
    <xf numFmtId="166" fontId="50" fillId="0" borderId="0" applyFont="0" applyFill="0" applyBorder="0" applyAlignment="0" applyProtection="0"/>
    <xf numFmtId="167" fontId="50" fillId="0" borderId="0" applyFont="0" applyFill="0" applyBorder="0" applyAlignment="0" applyProtection="0"/>
    <xf numFmtId="201" fontId="47" fillId="0" borderId="0" applyFont="0" applyFill="0" applyBorder="0" applyAlignment="0" applyProtection="0"/>
    <xf numFmtId="0" fontId="49" fillId="0" borderId="0" applyFont="0" applyFill="0" applyBorder="0" applyAlignment="0" applyProtection="0"/>
    <xf numFmtId="0" fontId="4" fillId="0" borderId="0"/>
    <xf numFmtId="0" fontId="4" fillId="0" borderId="0"/>
    <xf numFmtId="0" fontId="4" fillId="0" borderId="0" applyFont="0" applyFill="0" applyBorder="0" applyAlignment="0" applyProtection="0"/>
    <xf numFmtId="0" fontId="4" fillId="0" borderId="0" applyFont="0" applyFill="0" applyBorder="0" applyAlignment="0" applyProtection="0"/>
    <xf numFmtId="0" fontId="37" fillId="0" borderId="0"/>
    <xf numFmtId="40" fontId="51" fillId="0" borderId="0" applyFont="0" applyFill="0" applyBorder="0" applyAlignment="0" applyProtection="0"/>
    <xf numFmtId="38" fontId="51" fillId="0" borderId="0" applyFont="0" applyFill="0" applyBorder="0" applyAlignment="0" applyProtection="0"/>
    <xf numFmtId="0" fontId="4" fillId="0" borderId="0" applyNumberFormat="0" applyFill="0" applyBorder="0" applyAlignment="0" applyProtection="0"/>
    <xf numFmtId="0" fontId="4" fillId="0" borderId="0"/>
    <xf numFmtId="0" fontId="40" fillId="0" borderId="0" applyFont="0" applyFill="0" applyBorder="0" applyAlignment="0" applyProtection="0"/>
    <xf numFmtId="0" fontId="52" fillId="0" borderId="0" applyNumberFormat="0" applyFill="0" applyBorder="0" applyAlignment="0" applyProtection="0"/>
    <xf numFmtId="199" fontId="42" fillId="0" borderId="0" applyFont="0" applyFill="0" applyBorder="0" applyAlignment="0" applyProtection="0"/>
    <xf numFmtId="0" fontId="40" fillId="0" borderId="0" applyFont="0" applyFill="0" applyBorder="0" applyAlignment="0" applyProtection="0"/>
    <xf numFmtId="199" fontId="42" fillId="0" borderId="0" applyFont="0" applyFill="0" applyBorder="0" applyAlignment="0" applyProtection="0"/>
    <xf numFmtId="0" fontId="40" fillId="0" borderId="0" applyFont="0" applyFill="0" applyBorder="0" applyAlignment="0" applyProtection="0"/>
    <xf numFmtId="199" fontId="42" fillId="0" borderId="0" applyFont="0" applyFill="0" applyBorder="0" applyAlignment="0" applyProtection="0"/>
    <xf numFmtId="172" fontId="39" fillId="0" borderId="0" applyFont="0" applyFill="0" applyBorder="0" applyAlignment="0" applyProtection="0"/>
    <xf numFmtId="167" fontId="39" fillId="0" borderId="0" applyFont="0" applyFill="0" applyBorder="0" applyAlignment="0" applyProtection="0"/>
    <xf numFmtId="223" fontId="42" fillId="0" borderId="0" applyFont="0" applyFill="0" applyBorder="0" applyAlignment="0" applyProtection="0"/>
    <xf numFmtId="226" fontId="42" fillId="0" borderId="0" applyFont="0" applyFill="0" applyBorder="0" applyAlignment="0" applyProtection="0"/>
    <xf numFmtId="175" fontId="42" fillId="0" borderId="0" applyFont="0" applyFill="0" applyBorder="0" applyAlignment="0" applyProtection="0"/>
    <xf numFmtId="166" fontId="39" fillId="0" borderId="0" applyFont="0" applyFill="0" applyBorder="0" applyAlignment="0" applyProtection="0"/>
    <xf numFmtId="199" fontId="42" fillId="0" borderId="0" applyFont="0" applyFill="0" applyBorder="0" applyAlignment="0" applyProtection="0"/>
    <xf numFmtId="199" fontId="42" fillId="0" borderId="0" applyFont="0" applyFill="0" applyBorder="0" applyAlignment="0" applyProtection="0"/>
    <xf numFmtId="227" fontId="42" fillId="0" borderId="0" applyFont="0" applyFill="0" applyBorder="0" applyAlignment="0" applyProtection="0"/>
    <xf numFmtId="223" fontId="42" fillId="0" borderId="0" applyFont="0" applyFill="0" applyBorder="0" applyAlignment="0" applyProtection="0"/>
    <xf numFmtId="226" fontId="42" fillId="0" borderId="0" applyFont="0" applyFill="0" applyBorder="0" applyAlignment="0" applyProtection="0"/>
    <xf numFmtId="167" fontId="39" fillId="0" borderId="0" applyFont="0" applyFill="0" applyBorder="0" applyAlignment="0" applyProtection="0"/>
    <xf numFmtId="175" fontId="42" fillId="0" borderId="0" applyFont="0" applyFill="0" applyBorder="0" applyAlignment="0" applyProtection="0"/>
    <xf numFmtId="222" fontId="42" fillId="0" borderId="0" applyFont="0" applyFill="0" applyBorder="0" applyAlignment="0" applyProtection="0"/>
    <xf numFmtId="225" fontId="42" fillId="0" borderId="0" applyFont="0" applyFill="0" applyBorder="0" applyAlignment="0" applyProtection="0"/>
    <xf numFmtId="174" fontId="42" fillId="0" borderId="0" applyFont="0" applyFill="0" applyBorder="0" applyAlignment="0" applyProtection="0"/>
    <xf numFmtId="199" fontId="42" fillId="0" borderId="0" applyFont="0" applyFill="0" applyBorder="0" applyAlignment="0" applyProtection="0"/>
    <xf numFmtId="166" fontId="39" fillId="0" borderId="0" applyFont="0" applyFill="0" applyBorder="0" applyAlignment="0" applyProtection="0"/>
    <xf numFmtId="227" fontId="42" fillId="0" borderId="0" applyFont="0" applyFill="0" applyBorder="0" applyAlignment="0" applyProtection="0"/>
    <xf numFmtId="167" fontId="39" fillId="0" borderId="0" applyFont="0" applyFill="0" applyBorder="0" applyAlignment="0" applyProtection="0"/>
    <xf numFmtId="222" fontId="42" fillId="0" borderId="0" applyFont="0" applyFill="0" applyBorder="0" applyAlignment="0" applyProtection="0"/>
    <xf numFmtId="225" fontId="42" fillId="0" borderId="0" applyFont="0" applyFill="0" applyBorder="0" applyAlignment="0" applyProtection="0"/>
    <xf numFmtId="174" fontId="42" fillId="0" borderId="0" applyFont="0" applyFill="0" applyBorder="0" applyAlignment="0" applyProtection="0"/>
    <xf numFmtId="223" fontId="42" fillId="0" borderId="0" applyFont="0" applyFill="0" applyBorder="0" applyAlignment="0" applyProtection="0"/>
    <xf numFmtId="226" fontId="42" fillId="0" borderId="0" applyFont="0" applyFill="0" applyBorder="0" applyAlignment="0" applyProtection="0"/>
    <xf numFmtId="175" fontId="42" fillId="0" borderId="0" applyFont="0" applyFill="0" applyBorder="0" applyAlignment="0" applyProtection="0"/>
    <xf numFmtId="166" fontId="39" fillId="0" borderId="0" applyFont="0" applyFill="0" applyBorder="0" applyAlignment="0" applyProtection="0"/>
    <xf numFmtId="172" fontId="39" fillId="0" borderId="0" applyFont="0" applyFill="0" applyBorder="0" applyAlignment="0" applyProtection="0"/>
    <xf numFmtId="166" fontId="39" fillId="0" borderId="0" applyFont="0" applyFill="0" applyBorder="0" applyAlignment="0" applyProtection="0"/>
    <xf numFmtId="222" fontId="42" fillId="0" borderId="0" applyFont="0" applyFill="0" applyBorder="0" applyAlignment="0" applyProtection="0"/>
    <xf numFmtId="225" fontId="42" fillId="0" borderId="0" applyFont="0" applyFill="0" applyBorder="0" applyAlignment="0" applyProtection="0"/>
    <xf numFmtId="174" fontId="42" fillId="0" borderId="0" applyFont="0" applyFill="0" applyBorder="0" applyAlignment="0" applyProtection="0"/>
    <xf numFmtId="223" fontId="42" fillId="0" borderId="0" applyFont="0" applyFill="0" applyBorder="0" applyAlignment="0" applyProtection="0"/>
    <xf numFmtId="226" fontId="42" fillId="0" borderId="0" applyFont="0" applyFill="0" applyBorder="0" applyAlignment="0" applyProtection="0"/>
    <xf numFmtId="175" fontId="42" fillId="0" borderId="0" applyFont="0" applyFill="0" applyBorder="0" applyAlignment="0" applyProtection="0"/>
    <xf numFmtId="172" fontId="39" fillId="0" borderId="0" applyFont="0" applyFill="0" applyBorder="0" applyAlignment="0" applyProtection="0"/>
    <xf numFmtId="167" fontId="39" fillId="0" borderId="0" applyFont="0" applyFill="0" applyBorder="0" applyAlignment="0" applyProtection="0"/>
    <xf numFmtId="227" fontId="42" fillId="0" borderId="0" applyFont="0" applyFill="0" applyBorder="0" applyAlignment="0" applyProtection="0"/>
    <xf numFmtId="0" fontId="52" fillId="0" borderId="0" applyNumberFormat="0" applyFill="0" applyBorder="0" applyAlignment="0" applyProtection="0"/>
    <xf numFmtId="212" fontId="53" fillId="0" borderId="0" applyFont="0" applyFill="0" applyBorder="0" applyAlignment="0" applyProtection="0"/>
    <xf numFmtId="197" fontId="47" fillId="0" borderId="0" applyFont="0" applyFill="0" applyBorder="0" applyAlignment="0" applyProtection="0"/>
    <xf numFmtId="173" fontId="46" fillId="0" borderId="0" applyFont="0" applyFill="0" applyBorder="0" applyAlignment="0" applyProtection="0"/>
    <xf numFmtId="172" fontId="46" fillId="0" borderId="0" applyFont="0" applyFill="0" applyBorder="0" applyAlignment="0" applyProtection="0"/>
    <xf numFmtId="197" fontId="47" fillId="0" borderId="0" applyFont="0" applyFill="0" applyBorder="0" applyAlignment="0" applyProtection="0"/>
    <xf numFmtId="173" fontId="46" fillId="0" borderId="0" applyFont="0" applyFill="0" applyBorder="0" applyAlignment="0" applyProtection="0"/>
    <xf numFmtId="209" fontId="52" fillId="0" borderId="0" applyFont="0" applyFill="0" applyBorder="0" applyAlignment="0" applyProtection="0"/>
    <xf numFmtId="192" fontId="45" fillId="0" borderId="0" applyFont="0" applyFill="0" applyBorder="0" applyAlignment="0" applyProtection="0"/>
    <xf numFmtId="0" fontId="54" fillId="0" borderId="0"/>
    <xf numFmtId="0" fontId="54" fillId="0" borderId="0"/>
    <xf numFmtId="0" fontId="3" fillId="0" borderId="0"/>
    <xf numFmtId="3" fontId="48" fillId="0" borderId="1"/>
    <xf numFmtId="3" fontId="48" fillId="0" borderId="1"/>
    <xf numFmtId="0" fontId="55" fillId="2" borderId="0"/>
    <xf numFmtId="0" fontId="55" fillId="2" borderId="0"/>
    <xf numFmtId="0" fontId="56" fillId="2" borderId="0"/>
    <xf numFmtId="0" fontId="56" fillId="2" borderId="0"/>
    <xf numFmtId="0" fontId="55" fillId="2" borderId="0"/>
    <xf numFmtId="0" fontId="56" fillId="2" borderId="0"/>
    <xf numFmtId="0" fontId="55" fillId="2" borderId="0"/>
    <xf numFmtId="0" fontId="56" fillId="2" borderId="0"/>
    <xf numFmtId="0" fontId="55" fillId="2" borderId="0"/>
    <xf numFmtId="0" fontId="55" fillId="2" borderId="0"/>
    <xf numFmtId="0" fontId="55" fillId="2" borderId="0"/>
    <xf numFmtId="0" fontId="56" fillId="2" borderId="0"/>
    <xf numFmtId="0" fontId="56" fillId="2" borderId="0"/>
    <xf numFmtId="0" fontId="56" fillId="2" borderId="0"/>
    <xf numFmtId="0" fontId="55" fillId="2" borderId="0"/>
    <xf numFmtId="0" fontId="56" fillId="2" borderId="0"/>
    <xf numFmtId="0" fontId="56" fillId="2" borderId="0"/>
    <xf numFmtId="0" fontId="56" fillId="2" borderId="0"/>
    <xf numFmtId="0" fontId="56" fillId="2" borderId="0"/>
    <xf numFmtId="0" fontId="56" fillId="2" borderId="0"/>
    <xf numFmtId="0" fontId="55" fillId="2" borderId="0"/>
    <xf numFmtId="0" fontId="55" fillId="2" borderId="0"/>
    <xf numFmtId="0" fontId="56" fillId="2" borderId="0"/>
    <xf numFmtId="0" fontId="56" fillId="2" borderId="0"/>
    <xf numFmtId="0" fontId="56" fillId="2" borderId="0"/>
    <xf numFmtId="0" fontId="56" fillId="2" borderId="0"/>
    <xf numFmtId="0" fontId="55" fillId="2" borderId="0"/>
    <xf numFmtId="0" fontId="55" fillId="2" borderId="0"/>
    <xf numFmtId="0" fontId="56" fillId="2" borderId="0"/>
    <xf numFmtId="0" fontId="55" fillId="2" borderId="0"/>
    <xf numFmtId="0" fontId="56" fillId="2" borderId="0"/>
    <xf numFmtId="0" fontId="56" fillId="2" borderId="0"/>
    <xf numFmtId="0" fontId="55" fillId="2" borderId="0"/>
    <xf numFmtId="0" fontId="55" fillId="2" borderId="0"/>
    <xf numFmtId="0" fontId="57" fillId="0" borderId="1" applyNumberFormat="0" applyFont="0" applyBorder="0">
      <alignment horizontal="left" indent="2"/>
    </xf>
    <xf numFmtId="9" fontId="58" fillId="0" borderId="0" applyFont="0" applyFill="0" applyBorder="0" applyAlignment="0" applyProtection="0"/>
    <xf numFmtId="9" fontId="8" fillId="0" borderId="0" applyFont="0" applyFill="0" applyBorder="0" applyAlignment="0" applyProtection="0"/>
    <xf numFmtId="9" fontId="21" fillId="0" borderId="0" applyBorder="0" applyAlignment="0" applyProtection="0"/>
    <xf numFmtId="0" fontId="59" fillId="2" borderId="0"/>
    <xf numFmtId="0" fontId="59" fillId="2" borderId="0"/>
    <xf numFmtId="0" fontId="56" fillId="2" borderId="0"/>
    <xf numFmtId="0" fontId="56" fillId="2" borderId="0"/>
    <xf numFmtId="0" fontId="59" fillId="2" borderId="0"/>
    <xf numFmtId="0" fontId="56" fillId="2" borderId="0"/>
    <xf numFmtId="0" fontId="59" fillId="2" borderId="0"/>
    <xf numFmtId="0" fontId="56" fillId="2" borderId="0"/>
    <xf numFmtId="0" fontId="59" fillId="2" borderId="0"/>
    <xf numFmtId="0" fontId="59" fillId="2" borderId="0"/>
    <xf numFmtId="0" fontId="59" fillId="2" borderId="0"/>
    <xf numFmtId="0" fontId="56" fillId="2" borderId="0"/>
    <xf numFmtId="0" fontId="56" fillId="2" borderId="0"/>
    <xf numFmtId="0" fontId="56" fillId="2" borderId="0"/>
    <xf numFmtId="0" fontId="59" fillId="2" borderId="0"/>
    <xf numFmtId="0" fontId="56" fillId="2" borderId="0"/>
    <xf numFmtId="0" fontId="56" fillId="2" borderId="0"/>
    <xf numFmtId="0" fontId="56" fillId="2" borderId="0"/>
    <xf numFmtId="0" fontId="56" fillId="2" borderId="0"/>
    <xf numFmtId="0" fontId="56" fillId="2" borderId="0"/>
    <xf numFmtId="0" fontId="59" fillId="2" borderId="0"/>
    <xf numFmtId="0" fontId="59" fillId="2" borderId="0"/>
    <xf numFmtId="0" fontId="56" fillId="2" borderId="0"/>
    <xf numFmtId="0" fontId="56" fillId="2" borderId="0"/>
    <xf numFmtId="0" fontId="56" fillId="2" borderId="0"/>
    <xf numFmtId="0" fontId="56" fillId="2" borderId="0"/>
    <xf numFmtId="0" fontId="59" fillId="2" borderId="0"/>
    <xf numFmtId="0" fontId="59" fillId="2" borderId="0"/>
    <xf numFmtId="0" fontId="56" fillId="2" borderId="0"/>
    <xf numFmtId="0" fontId="59" fillId="2" borderId="0"/>
    <xf numFmtId="0" fontId="56" fillId="2" borderId="0"/>
    <xf numFmtId="0" fontId="56" fillId="2" borderId="0"/>
    <xf numFmtId="0" fontId="59" fillId="2" borderId="0"/>
    <xf numFmtId="0" fontId="59" fillId="2" borderId="0"/>
    <xf numFmtId="0" fontId="57" fillId="0" borderId="1" applyNumberFormat="0" applyFont="0" applyBorder="0" applyAlignment="0">
      <alignment horizontal="center"/>
    </xf>
    <xf numFmtId="0" fontId="35" fillId="0" borderId="0"/>
    <xf numFmtId="0" fontId="60" fillId="2" borderId="0"/>
    <xf numFmtId="0" fontId="60" fillId="2" borderId="0"/>
    <xf numFmtId="0" fontId="56" fillId="2" borderId="0"/>
    <xf numFmtId="0" fontId="56" fillId="2" borderId="0"/>
    <xf numFmtId="0" fontId="60" fillId="2" borderId="0"/>
    <xf numFmtId="0" fontId="56" fillId="2" borderId="0"/>
    <xf numFmtId="0" fontId="60" fillId="2" borderId="0"/>
    <xf numFmtId="0" fontId="56" fillId="2" borderId="0"/>
    <xf numFmtId="0" fontId="60" fillId="2" borderId="0"/>
    <xf numFmtId="0" fontId="60" fillId="2" borderId="0"/>
    <xf numFmtId="0" fontId="60" fillId="2" borderId="0"/>
    <xf numFmtId="0" fontId="56" fillId="2" borderId="0"/>
    <xf numFmtId="0" fontId="56" fillId="2" borderId="0"/>
    <xf numFmtId="0" fontId="56" fillId="2" borderId="0"/>
    <xf numFmtId="0" fontId="60" fillId="2" borderId="0"/>
    <xf numFmtId="0" fontId="56" fillId="2" borderId="0"/>
    <xf numFmtId="0" fontId="56" fillId="2" borderId="0"/>
    <xf numFmtId="0" fontId="56" fillId="2" borderId="0"/>
    <xf numFmtId="0" fontId="56" fillId="2" borderId="0"/>
    <xf numFmtId="0" fontId="56" fillId="2" borderId="0"/>
    <xf numFmtId="0" fontId="60" fillId="2" borderId="0"/>
    <xf numFmtId="0" fontId="60" fillId="2" borderId="0"/>
    <xf numFmtId="0" fontId="56" fillId="2" borderId="0"/>
    <xf numFmtId="0" fontId="56" fillId="2" borderId="0"/>
    <xf numFmtId="0" fontId="56" fillId="2" borderId="0"/>
    <xf numFmtId="0" fontId="56" fillId="2" borderId="0"/>
    <xf numFmtId="0" fontId="60" fillId="2" borderId="0"/>
    <xf numFmtId="0" fontId="60" fillId="2" borderId="0"/>
    <xf numFmtId="0" fontId="56" fillId="2" borderId="0"/>
    <xf numFmtId="0" fontId="60" fillId="2" borderId="0"/>
    <xf numFmtId="0" fontId="56" fillId="2" borderId="0"/>
    <xf numFmtId="0" fontId="56" fillId="2" borderId="0"/>
    <xf numFmtId="0" fontId="60" fillId="2" borderId="0"/>
    <xf numFmtId="0" fontId="61" fillId="0" borderId="0">
      <alignment wrapText="1"/>
    </xf>
    <xf numFmtId="0" fontId="61" fillId="0" borderId="0">
      <alignment wrapText="1"/>
    </xf>
    <xf numFmtId="0" fontId="56" fillId="0" borderId="0">
      <alignment wrapText="1"/>
    </xf>
    <xf numFmtId="0" fontId="56" fillId="0" borderId="0">
      <alignment wrapText="1"/>
    </xf>
    <xf numFmtId="0" fontId="61" fillId="0" borderId="0">
      <alignment wrapText="1"/>
    </xf>
    <xf numFmtId="0" fontId="56" fillId="0" borderId="0">
      <alignment wrapText="1"/>
    </xf>
    <xf numFmtId="0" fontId="61" fillId="0" borderId="0">
      <alignment wrapText="1"/>
    </xf>
    <xf numFmtId="0" fontId="56" fillId="0" borderId="0">
      <alignment wrapText="1"/>
    </xf>
    <xf numFmtId="0" fontId="61" fillId="0" borderId="0">
      <alignment wrapText="1"/>
    </xf>
    <xf numFmtId="0" fontId="61" fillId="0" borderId="0">
      <alignment wrapText="1"/>
    </xf>
    <xf numFmtId="0" fontId="61" fillId="0" borderId="0">
      <alignment wrapText="1"/>
    </xf>
    <xf numFmtId="0" fontId="56" fillId="0" borderId="0">
      <alignment wrapText="1"/>
    </xf>
    <xf numFmtId="0" fontId="56" fillId="0" borderId="0">
      <alignment wrapText="1"/>
    </xf>
    <xf numFmtId="0" fontId="56" fillId="0" borderId="0">
      <alignment wrapText="1"/>
    </xf>
    <xf numFmtId="0" fontId="61"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61" fillId="0" borderId="0">
      <alignment wrapText="1"/>
    </xf>
    <xf numFmtId="0" fontId="61"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61" fillId="0" borderId="0">
      <alignment wrapText="1"/>
    </xf>
    <xf numFmtId="0" fontId="61" fillId="0" borderId="0">
      <alignment wrapText="1"/>
    </xf>
    <xf numFmtId="0" fontId="56" fillId="0" borderId="0">
      <alignment wrapText="1"/>
    </xf>
    <xf numFmtId="0" fontId="61" fillId="0" borderId="0">
      <alignment wrapText="1"/>
    </xf>
    <xf numFmtId="0" fontId="56" fillId="0" borderId="0">
      <alignment wrapText="1"/>
    </xf>
    <xf numFmtId="0" fontId="56" fillId="0" borderId="0">
      <alignment wrapText="1"/>
    </xf>
    <xf numFmtId="0" fontId="61" fillId="0" borderId="0">
      <alignment wrapText="1"/>
    </xf>
    <xf numFmtId="0" fontId="52" fillId="0" borderId="0"/>
    <xf numFmtId="0" fontId="51" fillId="0" borderId="0" applyFont="0" applyFill="0" applyBorder="0" applyAlignment="0" applyProtection="0"/>
    <xf numFmtId="0" fontId="51" fillId="0" borderId="0" applyFont="0" applyFill="0" applyBorder="0" applyAlignment="0" applyProtection="0"/>
    <xf numFmtId="0" fontId="22" fillId="0" borderId="0" applyFont="0" applyFill="0" applyBorder="0" applyAlignment="0" applyProtection="0"/>
    <xf numFmtId="0" fontId="24" fillId="0" borderId="0" applyFont="0" applyFill="0" applyBorder="0" applyAlignment="0" applyProtection="0"/>
    <xf numFmtId="193" fontId="56" fillId="0" borderId="0" applyFont="0" applyFill="0" applyBorder="0" applyAlignment="0" applyProtection="0"/>
    <xf numFmtId="0" fontId="22" fillId="0" borderId="0" applyFont="0" applyFill="0" applyBorder="0" applyAlignment="0" applyProtection="0"/>
    <xf numFmtId="0" fontId="24" fillId="0" borderId="0" applyFont="0" applyFill="0" applyBorder="0" applyAlignment="0" applyProtection="0"/>
    <xf numFmtId="224" fontId="30" fillId="0" borderId="0" applyFont="0" applyFill="0" applyBorder="0" applyAlignment="0" applyProtection="0"/>
    <xf numFmtId="0" fontId="62" fillId="0" borderId="0">
      <alignment horizontal="center" wrapText="1"/>
      <protection locked="0"/>
    </xf>
    <xf numFmtId="174" fontId="23" fillId="0" borderId="0" applyFont="0" applyFill="0" applyBorder="0" applyAlignment="0" applyProtection="0"/>
    <xf numFmtId="0" fontId="24" fillId="0" borderId="0" applyFont="0" applyFill="0" applyBorder="0" applyAlignment="0" applyProtection="0"/>
    <xf numFmtId="174" fontId="23" fillId="0" borderId="0" applyFont="0" applyFill="0" applyBorder="0" applyAlignment="0" applyProtection="0"/>
    <xf numFmtId="175" fontId="23" fillId="0" borderId="0" applyFont="0" applyFill="0" applyBorder="0" applyAlignment="0" applyProtection="0"/>
    <xf numFmtId="0" fontId="24" fillId="0" borderId="0" applyFont="0" applyFill="0" applyBorder="0" applyAlignment="0" applyProtection="0"/>
    <xf numFmtId="175" fontId="23" fillId="0" borderId="0" applyFont="0" applyFill="0" applyBorder="0" applyAlignment="0" applyProtection="0"/>
    <xf numFmtId="172" fontId="39" fillId="0" borderId="0" applyFont="0" applyFill="0" applyBorder="0" applyAlignment="0" applyProtection="0"/>
    <xf numFmtId="0" fontId="63" fillId="0" borderId="0" applyNumberFormat="0" applyFill="0" applyBorder="0" applyAlignment="0" applyProtection="0"/>
    <xf numFmtId="0" fontId="24" fillId="0" borderId="0"/>
    <xf numFmtId="0" fontId="25" fillId="0" borderId="0"/>
    <xf numFmtId="0" fontId="24" fillId="0" borderId="0"/>
    <xf numFmtId="0" fontId="64" fillId="0" borderId="0"/>
    <xf numFmtId="0" fontId="56" fillId="0" borderId="0"/>
    <xf numFmtId="200" fontId="35" fillId="0" borderId="0" applyFill="0" applyBorder="0" applyAlignment="0"/>
    <xf numFmtId="189" fontId="65" fillId="0" borderId="0" applyFill="0" applyBorder="0" applyAlignment="0"/>
    <xf numFmtId="183" fontId="65" fillId="0" borderId="0" applyFill="0" applyBorder="0" applyAlignment="0"/>
    <xf numFmtId="217" fontId="35" fillId="0" borderId="0" applyFill="0" applyBorder="0" applyAlignment="0"/>
    <xf numFmtId="219" fontId="35" fillId="0" borderId="0" applyFill="0" applyBorder="0" applyAlignment="0"/>
    <xf numFmtId="221" fontId="66" fillId="0" borderId="0" applyFill="0" applyBorder="0" applyAlignment="0"/>
    <xf numFmtId="218" fontId="35" fillId="0" borderId="0" applyFill="0" applyBorder="0" applyAlignment="0"/>
    <xf numFmtId="189" fontId="65" fillId="0" borderId="0" applyFill="0" applyBorder="0" applyAlignment="0"/>
    <xf numFmtId="0" fontId="26" fillId="0" borderId="0"/>
    <xf numFmtId="207" fontId="42" fillId="0" borderId="0" applyFont="0" applyFill="0" applyBorder="0" applyAlignment="0" applyProtection="0"/>
    <xf numFmtId="43" fontId="2" fillId="0" borderId="0" applyFont="0" applyFill="0" applyBorder="0" applyAlignment="0" applyProtection="0"/>
    <xf numFmtId="205" fontId="52" fillId="0" borderId="0"/>
    <xf numFmtId="205" fontId="52" fillId="0" borderId="0"/>
    <xf numFmtId="205" fontId="52" fillId="0" borderId="0"/>
    <xf numFmtId="205" fontId="52" fillId="0" borderId="0"/>
    <xf numFmtId="205" fontId="52" fillId="0" borderId="0"/>
    <xf numFmtId="205" fontId="52" fillId="0" borderId="0"/>
    <xf numFmtId="205" fontId="52" fillId="0" borderId="0"/>
    <xf numFmtId="205" fontId="52" fillId="0" borderId="0"/>
    <xf numFmtId="0" fontId="32" fillId="0" borderId="1"/>
    <xf numFmtId="221" fontId="66" fillId="0" borderId="0" applyFont="0" applyFill="0" applyBorder="0" applyAlignment="0" applyProtection="0"/>
    <xf numFmtId="168" fontId="4" fillId="0" borderId="0" applyFont="0" applyFill="0" applyBorder="0" applyAlignment="0" applyProtection="0"/>
    <xf numFmtId="43" fontId="4" fillId="0" borderId="0" applyFont="0" applyFill="0" applyBorder="0" applyAlignment="0" applyProtection="0"/>
    <xf numFmtId="43" fontId="122" fillId="0" borderId="0" applyFont="0" applyFill="0" applyBorder="0" applyAlignment="0" applyProtection="0"/>
    <xf numFmtId="43" fontId="1" fillId="0" borderId="0" applyFont="0" applyFill="0" applyBorder="0" applyAlignment="0" applyProtection="0"/>
    <xf numFmtId="204" fontId="25" fillId="0" borderId="0"/>
    <xf numFmtId="3" fontId="4" fillId="0" borderId="0" applyFont="0" applyFill="0" applyBorder="0" applyAlignment="0" applyProtection="0"/>
    <xf numFmtId="0" fontId="67" fillId="0" borderId="0" applyNumberFormat="0" applyAlignment="0">
      <alignment horizontal="left"/>
    </xf>
    <xf numFmtId="216" fontId="43" fillId="0" borderId="0" applyFont="0" applyFill="0" applyBorder="0" applyAlignment="0" applyProtection="0"/>
    <xf numFmtId="213" fontId="53" fillId="0" borderId="0" applyFont="0" applyFill="0" applyBorder="0" applyAlignment="0" applyProtection="0"/>
    <xf numFmtId="167" fontId="46" fillId="0" borderId="0" applyFont="0" applyFill="0" applyBorder="0" applyAlignment="0" applyProtection="0"/>
    <xf numFmtId="0" fontId="38" fillId="0" borderId="2" applyNumberFormat="0" applyFont="0" applyAlignment="0">
      <alignment horizontal="center" vertical="center"/>
    </xf>
    <xf numFmtId="189" fontId="65" fillId="0" borderId="0" applyFont="0" applyFill="0" applyBorder="0" applyAlignment="0" applyProtection="0"/>
    <xf numFmtId="169" fontId="4" fillId="0" borderId="0" applyFont="0" applyFill="0" applyBorder="0" applyAlignment="0" applyProtection="0"/>
    <xf numFmtId="202" fontId="30" fillId="0" borderId="0"/>
    <xf numFmtId="182" fontId="35" fillId="0" borderId="3"/>
    <xf numFmtId="0" fontId="4" fillId="0" borderId="0" applyFont="0" applyFill="0" applyBorder="0" applyAlignment="0" applyProtection="0"/>
    <xf numFmtId="14" fontId="68" fillId="0" borderId="0" applyFill="0" applyBorder="0" applyAlignment="0"/>
    <xf numFmtId="206" fontId="69" fillId="0" borderId="0">
      <protection locked="0"/>
    </xf>
    <xf numFmtId="190" fontId="52" fillId="0" borderId="0" applyFont="0" applyFill="0" applyBorder="0" applyAlignment="0" applyProtection="0"/>
    <xf numFmtId="194" fontId="52" fillId="0" borderId="0" applyFont="0" applyFill="0" applyBorder="0" applyAlignment="0" applyProtection="0"/>
    <xf numFmtId="211" fontId="53" fillId="0" borderId="0" applyFont="0" applyFill="0" applyBorder="0" applyAlignment="0" applyProtection="0"/>
    <xf numFmtId="179" fontId="4" fillId="0" borderId="0" applyFont="0" applyFill="0" applyBorder="0" applyAlignment="0" applyProtection="0"/>
    <xf numFmtId="203" fontId="30" fillId="0" borderId="0"/>
    <xf numFmtId="3" fontId="18" fillId="0" borderId="0" applyFont="0" applyBorder="0" applyAlignment="0"/>
    <xf numFmtId="221" fontId="66" fillId="0" borderId="0" applyFill="0" applyBorder="0" applyAlignment="0"/>
    <xf numFmtId="189" fontId="65" fillId="0" borderId="0" applyFill="0" applyBorder="0" applyAlignment="0"/>
    <xf numFmtId="221" fontId="66" fillId="0" borderId="0" applyFill="0" applyBorder="0" applyAlignment="0"/>
    <xf numFmtId="218" fontId="35" fillId="0" borderId="0" applyFill="0" applyBorder="0" applyAlignment="0"/>
    <xf numFmtId="189" fontId="65" fillId="0" borderId="0" applyFill="0" applyBorder="0" applyAlignment="0"/>
    <xf numFmtId="0" fontId="70" fillId="0" borderId="0" applyNumberFormat="0" applyAlignment="0">
      <alignment horizontal="left"/>
    </xf>
    <xf numFmtId="3" fontId="18" fillId="0" borderId="0" applyFont="0" applyBorder="0" applyAlignment="0"/>
    <xf numFmtId="2" fontId="4" fillId="0" borderId="0" applyFont="0" applyFill="0" applyBorder="0" applyAlignment="0" applyProtection="0"/>
    <xf numFmtId="38" fontId="27" fillId="3" borderId="0" applyNumberFormat="0" applyBorder="0" applyAlignment="0" applyProtection="0"/>
    <xf numFmtId="0" fontId="71" fillId="0" borderId="0" applyNumberFormat="0" applyFont="0" applyBorder="0" applyAlignment="0">
      <alignment horizontal="left" vertical="center"/>
    </xf>
    <xf numFmtId="0" fontId="72" fillId="4" borderId="0"/>
    <xf numFmtId="0" fontId="28" fillId="0" borderId="0">
      <alignment horizontal="left"/>
    </xf>
    <xf numFmtId="0" fontId="5" fillId="0" borderId="4" applyNumberFormat="0" applyAlignment="0" applyProtection="0">
      <alignment horizontal="left" vertical="center"/>
    </xf>
    <xf numFmtId="0" fontId="5" fillId="0" borderId="5">
      <alignment horizontal="left" vertical="center"/>
    </xf>
    <xf numFmtId="0" fontId="6" fillId="0" borderId="0" applyNumberFormat="0" applyFill="0" applyBorder="0" applyAlignment="0" applyProtection="0"/>
    <xf numFmtId="0" fontId="5" fillId="0" borderId="0" applyNumberFormat="0" applyFill="0" applyBorder="0" applyAlignment="0" applyProtection="0"/>
    <xf numFmtId="184" fontId="39" fillId="0" borderId="0">
      <protection locked="0"/>
    </xf>
    <xf numFmtId="184" fontId="39" fillId="0" borderId="0">
      <protection locked="0"/>
    </xf>
    <xf numFmtId="0" fontId="73" fillId="0" borderId="6">
      <alignment horizontal="center"/>
    </xf>
    <xf numFmtId="0" fontId="73" fillId="0" borderId="0">
      <alignment horizontal="center"/>
    </xf>
    <xf numFmtId="49" fontId="14" fillId="0" borderId="1">
      <alignment vertical="center"/>
    </xf>
    <xf numFmtId="225" fontId="42" fillId="0" borderId="0" applyFont="0" applyFill="0" applyBorder="0" applyAlignment="0" applyProtection="0"/>
    <xf numFmtId="0" fontId="74" fillId="0" borderId="0"/>
    <xf numFmtId="0" fontId="44" fillId="0" borderId="0" applyFont="0" applyFill="0" applyBorder="0" applyAlignment="0" applyProtection="0"/>
    <xf numFmtId="0" fontId="44" fillId="0" borderId="0" applyFont="0" applyFill="0" applyBorder="0" applyAlignment="0" applyProtection="0"/>
    <xf numFmtId="10" fontId="27" fillId="3" borderId="1" applyNumberFormat="0" applyBorder="0" applyAlignment="0" applyProtection="0"/>
    <xf numFmtId="0" fontId="143" fillId="0" borderId="0"/>
    <xf numFmtId="221" fontId="66" fillId="0" borderId="0" applyFill="0" applyBorder="0" applyAlignment="0"/>
    <xf numFmtId="189" fontId="65" fillId="0" borderId="0" applyFill="0" applyBorder="0" applyAlignment="0"/>
    <xf numFmtId="221" fontId="66" fillId="0" borderId="0" applyFill="0" applyBorder="0" applyAlignment="0"/>
    <xf numFmtId="218" fontId="35" fillId="0" borderId="0" applyFill="0" applyBorder="0" applyAlignment="0"/>
    <xf numFmtId="189" fontId="65" fillId="0" borderId="0" applyFill="0" applyBorder="0" applyAlignment="0"/>
    <xf numFmtId="38" fontId="40" fillId="0" borderId="0" applyFont="0" applyFill="0" applyBorder="0" applyAlignment="0" applyProtection="0"/>
    <xf numFmtId="40" fontId="40" fillId="0" borderId="0" applyFont="0" applyFill="0" applyBorder="0" applyAlignment="0" applyProtection="0"/>
    <xf numFmtId="38" fontId="75" fillId="0" borderId="0" applyFont="0" applyFill="0" applyBorder="0" applyAlignment="0" applyProtection="0"/>
    <xf numFmtId="40" fontId="75" fillId="0" borderId="0" applyFont="0" applyFill="0" applyBorder="0" applyAlignment="0" applyProtection="0"/>
    <xf numFmtId="0" fontId="29" fillId="0" borderId="6"/>
    <xf numFmtId="165" fontId="30" fillId="0" borderId="2"/>
    <xf numFmtId="176" fontId="40" fillId="0" borderId="0" applyFont="0" applyFill="0" applyBorder="0" applyAlignment="0" applyProtection="0"/>
    <xf numFmtId="181" fontId="40" fillId="0" borderId="0" applyFont="0" applyFill="0" applyBorder="0" applyAlignment="0" applyProtection="0"/>
    <xf numFmtId="197" fontId="75" fillId="0" borderId="0" applyFont="0" applyFill="0" applyBorder="0" applyAlignment="0" applyProtection="0"/>
    <xf numFmtId="198" fontId="75" fillId="0" borderId="0" applyFont="0" applyFill="0" applyBorder="0" applyAlignment="0" applyProtection="0"/>
    <xf numFmtId="0" fontId="41" fillId="0" borderId="0" applyNumberFormat="0" applyFont="0" applyFill="0" applyAlignment="0"/>
    <xf numFmtId="0" fontId="36" fillId="0" borderId="1"/>
    <xf numFmtId="0" fontId="25" fillId="0" borderId="0"/>
    <xf numFmtId="37" fontId="76" fillId="0" borderId="0"/>
    <xf numFmtId="0" fontId="30" fillId="0" borderId="0"/>
    <xf numFmtId="0" fontId="45" fillId="0" borderId="0"/>
    <xf numFmtId="0" fontId="4" fillId="0" borderId="0"/>
    <xf numFmtId="0" fontId="4" fillId="0" borderId="0"/>
    <xf numFmtId="0" fontId="1" fillId="0" borderId="0"/>
    <xf numFmtId="0" fontId="4" fillId="0" borderId="0"/>
    <xf numFmtId="0" fontId="4" fillId="0" borderId="0"/>
    <xf numFmtId="0" fontId="2" fillId="0" borderId="0"/>
    <xf numFmtId="0" fontId="3" fillId="0" borderId="0"/>
    <xf numFmtId="0" fontId="162" fillId="0" borderId="0"/>
    <xf numFmtId="0" fontId="122" fillId="0" borderId="0"/>
    <xf numFmtId="0" fontId="163" fillId="0" borderId="0"/>
    <xf numFmtId="0" fontId="2" fillId="0" borderId="0"/>
    <xf numFmtId="0" fontId="4" fillId="0" borderId="0"/>
    <xf numFmtId="0" fontId="4" fillId="0" borderId="0"/>
    <xf numFmtId="0" fontId="4" fillId="0" borderId="0"/>
    <xf numFmtId="0" fontId="4" fillId="0" borderId="0"/>
    <xf numFmtId="0" fontId="18" fillId="0" borderId="0"/>
    <xf numFmtId="0" fontId="118" fillId="0" borderId="0"/>
    <xf numFmtId="0" fontId="1" fillId="0" borderId="0"/>
    <xf numFmtId="0" fontId="116" fillId="0" borderId="0"/>
    <xf numFmtId="0" fontId="18" fillId="0" borderId="0"/>
    <xf numFmtId="167" fontId="54" fillId="0" borderId="0" applyFont="0" applyFill="0" applyBorder="0" applyAlignment="0" applyProtection="0"/>
    <xf numFmtId="166" fontId="54" fillId="0" borderId="0" applyFont="0" applyFill="0" applyBorder="0" applyAlignment="0" applyProtection="0"/>
    <xf numFmtId="0" fontId="79" fillId="0" borderId="0" applyNumberFormat="0" applyFill="0" applyBorder="0" applyAlignment="0" applyProtection="0"/>
    <xf numFmtId="0" fontId="43" fillId="0" borderId="0" applyNumberFormat="0" applyFill="0" applyBorder="0" applyAlignment="0" applyProtection="0"/>
    <xf numFmtId="0" fontId="35" fillId="0" borderId="0" applyNumberFormat="0" applyFill="0" applyBorder="0" applyAlignment="0" applyProtection="0"/>
    <xf numFmtId="0" fontId="4" fillId="0" borderId="0" applyFont="0" applyFill="0" applyBorder="0" applyAlignment="0" applyProtection="0"/>
    <xf numFmtId="0" fontId="3" fillId="0" borderId="0"/>
    <xf numFmtId="14" fontId="62" fillId="0" borderId="0">
      <alignment horizontal="center" wrapText="1"/>
      <protection locked="0"/>
    </xf>
    <xf numFmtId="219" fontId="35" fillId="0" borderId="0" applyFont="0" applyFill="0" applyBorder="0" applyAlignment="0" applyProtection="0"/>
    <xf numFmtId="191" fontId="30" fillId="0" borderId="0" applyFont="0" applyFill="0" applyBorder="0" applyAlignment="0" applyProtection="0"/>
    <xf numFmtId="10" fontId="30" fillId="0" borderId="0" applyFont="0" applyFill="0" applyBorder="0" applyAlignment="0" applyProtection="0"/>
    <xf numFmtId="9" fontId="75" fillId="0" borderId="7" applyNumberFormat="0" applyBorder="0"/>
    <xf numFmtId="221" fontId="66" fillId="0" borderId="0" applyFill="0" applyBorder="0" applyAlignment="0"/>
    <xf numFmtId="189" fontId="65" fillId="0" borderId="0" applyFill="0" applyBorder="0" applyAlignment="0"/>
    <xf numFmtId="221" fontId="66" fillId="0" borderId="0" applyFill="0" applyBorder="0" applyAlignment="0"/>
    <xf numFmtId="218" fontId="35" fillId="0" borderId="0" applyFill="0" applyBorder="0" applyAlignment="0"/>
    <xf numFmtId="189" fontId="65" fillId="0" borderId="0" applyFill="0" applyBorder="0" applyAlignment="0"/>
    <xf numFmtId="0" fontId="80" fillId="0" borderId="0"/>
    <xf numFmtId="0" fontId="40" fillId="0" borderId="0" applyNumberFormat="0" applyFont="0" applyFill="0" applyBorder="0" applyAlignment="0" applyProtection="0">
      <alignment horizontal="left"/>
    </xf>
    <xf numFmtId="0" fontId="81" fillId="0" borderId="6">
      <alignment horizontal="center"/>
    </xf>
    <xf numFmtId="0" fontId="82" fillId="5" borderId="0" applyNumberFormat="0" applyFont="0" applyBorder="0" applyAlignment="0">
      <alignment horizontal="center"/>
    </xf>
    <xf numFmtId="14" fontId="83" fillId="0" borderId="0" applyNumberFormat="0" applyFill="0" applyBorder="0" applyAlignment="0" applyProtection="0">
      <alignment horizontal="left"/>
    </xf>
    <xf numFmtId="225" fontId="42" fillId="0" borderId="0" applyFont="0" applyFill="0" applyBorder="0" applyAlignment="0" applyProtection="0"/>
    <xf numFmtId="0" fontId="35" fillId="0" borderId="0" applyNumberFormat="0" applyFill="0" applyBorder="0" applyAlignment="0" applyProtection="0"/>
    <xf numFmtId="3" fontId="42" fillId="0" borderId="8">
      <alignment horizontal="right" wrapText="1"/>
    </xf>
    <xf numFmtId="0" fontId="13" fillId="0" borderId="0">
      <alignment vertical="center"/>
    </xf>
    <xf numFmtId="215" fontId="84" fillId="0" borderId="0" applyFont="0" applyFill="0" applyBorder="0" applyAlignment="0" applyProtection="0"/>
    <xf numFmtId="0" fontId="82" fillId="1" borderId="5" applyNumberFormat="0" applyFont="0" applyAlignment="0">
      <alignment horizontal="center"/>
    </xf>
    <xf numFmtId="0" fontId="85" fillId="0" borderId="0" applyNumberFormat="0" applyFill="0" applyBorder="0" applyAlignment="0">
      <alignment horizontal="center"/>
    </xf>
    <xf numFmtId="0" fontId="30" fillId="0" borderId="0"/>
    <xf numFmtId="0" fontId="41" fillId="0" borderId="0" applyNumberFormat="0" applyFont="0" applyFill="0" applyAlignment="0"/>
    <xf numFmtId="0" fontId="4" fillId="0" borderId="0" applyFont="0" applyFill="0" applyBorder="0" applyAlignment="0" applyProtection="0"/>
    <xf numFmtId="2" fontId="4" fillId="0" borderId="0" applyFont="0" applyFill="0" applyBorder="0" applyAlignment="0" applyProtection="0"/>
    <xf numFmtId="0" fontId="5" fillId="0" borderId="5">
      <alignment horizontal="left" vertical="center"/>
    </xf>
    <xf numFmtId="0" fontId="5" fillId="0" borderId="4" applyNumberFormat="0" applyAlignment="0" applyProtection="0">
      <alignment horizontal="left" vertical="center"/>
    </xf>
    <xf numFmtId="0" fontId="5" fillId="0" borderId="0" applyNumberFormat="0" applyFill="0" applyBorder="0" applyAlignment="0" applyProtection="0"/>
    <xf numFmtId="0" fontId="6" fillId="0" borderId="0" applyNumberFormat="0" applyFill="0" applyBorder="0" applyAlignment="0" applyProtection="0"/>
    <xf numFmtId="0" fontId="56" fillId="0" borderId="0"/>
    <xf numFmtId="0" fontId="77" fillId="0" borderId="0"/>
    <xf numFmtId="0" fontId="43" fillId="0" borderId="0"/>
    <xf numFmtId="0" fontId="43" fillId="0" borderId="0"/>
    <xf numFmtId="0" fontId="41" fillId="0" borderId="0" applyNumberFormat="0" applyFont="0" applyFill="0" applyAlignment="0"/>
    <xf numFmtId="222" fontId="42" fillId="0" borderId="0" applyFont="0" applyFill="0" applyBorder="0" applyAlignment="0" applyProtection="0"/>
    <xf numFmtId="225" fontId="42" fillId="0" borderId="0" applyFont="0" applyFill="0" applyBorder="0" applyAlignment="0" applyProtection="0"/>
    <xf numFmtId="174" fontId="42" fillId="0" borderId="0" applyFont="0" applyFill="0" applyBorder="0" applyAlignment="0" applyProtection="0"/>
    <xf numFmtId="199" fontId="42" fillId="0" borderId="0" applyFont="0" applyFill="0" applyBorder="0" applyAlignment="0" applyProtection="0"/>
    <xf numFmtId="199" fontId="42" fillId="0" borderId="0" applyFont="0" applyFill="0" applyBorder="0" applyAlignment="0" applyProtection="0"/>
    <xf numFmtId="227" fontId="42" fillId="0" borderId="0" applyFont="0" applyFill="0" applyBorder="0" applyAlignment="0" applyProtection="0"/>
    <xf numFmtId="0" fontId="4" fillId="0" borderId="9" applyNumberFormat="0" applyFont="0" applyFill="0" applyAlignment="0" applyProtection="0"/>
    <xf numFmtId="214" fontId="43" fillId="0" borderId="0" applyFont="0" applyFill="0" applyBorder="0" applyAlignment="0" applyProtection="0"/>
    <xf numFmtId="222" fontId="42" fillId="0" borderId="0" applyFont="0" applyFill="0" applyBorder="0" applyAlignment="0" applyProtection="0"/>
    <xf numFmtId="225" fontId="42" fillId="0" borderId="0" applyFont="0" applyFill="0" applyBorder="0" applyAlignment="0" applyProtection="0"/>
    <xf numFmtId="174" fontId="42" fillId="0" borderId="0" applyFont="0" applyFill="0" applyBorder="0" applyAlignment="0" applyProtection="0"/>
    <xf numFmtId="3" fontId="4" fillId="0" borderId="0" applyFont="0" applyFill="0" applyBorder="0" applyAlignment="0" applyProtection="0"/>
    <xf numFmtId="169" fontId="4" fillId="0" borderId="0" applyFont="0" applyFill="0" applyBorder="0" applyAlignment="0" applyProtection="0"/>
    <xf numFmtId="208" fontId="52" fillId="0" borderId="0" applyFont="0" applyFill="0" applyBorder="0" applyAlignment="0" applyProtection="0"/>
    <xf numFmtId="210" fontId="52" fillId="0" borderId="0" applyFont="0" applyFill="0" applyBorder="0" applyAlignment="0" applyProtection="0"/>
    <xf numFmtId="0" fontId="31" fillId="0" borderId="0"/>
    <xf numFmtId="0" fontId="29" fillId="0" borderId="0"/>
    <xf numFmtId="40" fontId="86" fillId="0" borderId="0" applyBorder="0">
      <alignment horizontal="right"/>
    </xf>
    <xf numFmtId="187" fontId="36" fillId="0" borderId="10">
      <alignment horizontal="right" vertical="center"/>
    </xf>
    <xf numFmtId="195" fontId="35" fillId="0" borderId="10">
      <alignment horizontal="right" vertical="center"/>
    </xf>
    <xf numFmtId="187" fontId="43" fillId="0" borderId="10">
      <alignment horizontal="right" vertical="center"/>
    </xf>
    <xf numFmtId="187" fontId="43" fillId="0" borderId="10">
      <alignment horizontal="right" vertical="center"/>
    </xf>
    <xf numFmtId="164" fontId="78" fillId="0" borderId="10">
      <alignment horizontal="right" vertical="center"/>
    </xf>
    <xf numFmtId="164" fontId="78" fillId="0" borderId="10">
      <alignment horizontal="right" vertical="center"/>
    </xf>
    <xf numFmtId="164" fontId="78" fillId="0" borderId="10">
      <alignment horizontal="right" vertical="center"/>
    </xf>
    <xf numFmtId="187" fontId="43" fillId="0" borderId="10">
      <alignment horizontal="right" vertical="center"/>
    </xf>
    <xf numFmtId="187" fontId="43" fillId="0" borderId="10">
      <alignment horizontal="right" vertical="center"/>
    </xf>
    <xf numFmtId="187" fontId="43" fillId="0" borderId="10">
      <alignment horizontal="right" vertical="center"/>
    </xf>
    <xf numFmtId="49" fontId="68" fillId="0" borderId="0" applyFill="0" applyBorder="0" applyAlignment="0"/>
    <xf numFmtId="220" fontId="30" fillId="0" borderId="0" applyFill="0" applyBorder="0" applyAlignment="0"/>
    <xf numFmtId="185" fontId="30" fillId="0" borderId="0" applyFill="0" applyBorder="0" applyAlignment="0"/>
    <xf numFmtId="188" fontId="36" fillId="0" borderId="10">
      <alignment horizontal="center"/>
    </xf>
    <xf numFmtId="0" fontId="87" fillId="0" borderId="11"/>
    <xf numFmtId="0" fontId="43" fillId="0" borderId="0" applyNumberFormat="0" applyFill="0" applyBorder="0" applyAlignment="0" applyProtection="0"/>
    <xf numFmtId="0" fontId="79" fillId="0" borderId="0" applyNumberFormat="0" applyFill="0" applyBorder="0" applyAlignment="0" applyProtection="0"/>
    <xf numFmtId="3" fontId="88" fillId="0" borderId="12" applyNumberFormat="0" applyBorder="0" applyAlignment="0"/>
    <xf numFmtId="0" fontId="4" fillId="0" borderId="9" applyNumberFormat="0" applyFont="0" applyFill="0" applyAlignment="0" applyProtection="0"/>
    <xf numFmtId="0" fontId="33" fillId="0" borderId="0"/>
    <xf numFmtId="0" fontId="2" fillId="0" borderId="0">
      <alignment wrapText="1"/>
    </xf>
    <xf numFmtId="0" fontId="2" fillId="0" borderId="0">
      <alignment wrapText="1" shrinkToFit="1"/>
    </xf>
    <xf numFmtId="0" fontId="2" fillId="0" borderId="0">
      <alignment horizontal="center" vertical="center" wrapText="1" shrinkToFit="1"/>
    </xf>
    <xf numFmtId="0" fontId="34" fillId="6" borderId="1">
      <alignment horizontal="center" vertical="center"/>
      <protection hidden="1"/>
    </xf>
    <xf numFmtId="185" fontId="36" fillId="0" borderId="0"/>
    <xf numFmtId="186" fontId="36" fillId="0" borderId="1"/>
    <xf numFmtId="0" fontId="17" fillId="7" borderId="1">
      <alignment horizontal="left" vertical="center"/>
    </xf>
    <xf numFmtId="196" fontId="16" fillId="0" borderId="13">
      <alignment horizontal="left" vertical="top"/>
    </xf>
    <xf numFmtId="196" fontId="15" fillId="0" borderId="14">
      <alignment horizontal="left" vertical="top"/>
    </xf>
    <xf numFmtId="0" fontId="89" fillId="0" borderId="14">
      <alignment horizontal="left" vertical="center"/>
    </xf>
    <xf numFmtId="182" fontId="39" fillId="0" borderId="0" applyFont="0" applyFill="0" applyBorder="0" applyAlignment="0" applyProtection="0"/>
    <xf numFmtId="177" fontId="39" fillId="0" borderId="0" applyFont="0" applyFill="0" applyBorder="0" applyAlignment="0" applyProtection="0"/>
    <xf numFmtId="0" fontId="90" fillId="0" borderId="0" applyNumberFormat="0" applyFill="0" applyBorder="0" applyAlignment="0" applyProtection="0"/>
    <xf numFmtId="0" fontId="44" fillId="0" borderId="0" applyFont="0" applyFill="0" applyBorder="0" applyAlignment="0" applyProtection="0"/>
    <xf numFmtId="0" fontId="44" fillId="0" borderId="0" applyFont="0" applyFill="0" applyBorder="0" applyAlignment="0" applyProtection="0"/>
    <xf numFmtId="0" fontId="13" fillId="0" borderId="0">
      <alignment vertical="center"/>
    </xf>
    <xf numFmtId="40" fontId="7" fillId="0" borderId="0" applyFont="0" applyFill="0" applyBorder="0" applyAlignment="0" applyProtection="0"/>
    <xf numFmtId="38"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9" fontId="8" fillId="0" borderId="0" applyFont="0" applyFill="0" applyBorder="0" applyAlignment="0" applyProtection="0"/>
    <xf numFmtId="0" fontId="9" fillId="0" borderId="0"/>
    <xf numFmtId="0" fontId="91" fillId="0" borderId="15"/>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45" fillId="0" borderId="0" applyFont="0" applyFill="0" applyBorder="0" applyAlignment="0" applyProtection="0"/>
    <xf numFmtId="0" fontId="45" fillId="0" borderId="0" applyFont="0" applyFill="0" applyBorder="0" applyAlignment="0" applyProtection="0"/>
    <xf numFmtId="170" fontId="10" fillId="0" borderId="0" applyFont="0" applyFill="0" applyBorder="0" applyAlignment="0" applyProtection="0"/>
    <xf numFmtId="171" fontId="10" fillId="0" borderId="0" applyFont="0" applyFill="0" applyBorder="0" applyAlignment="0" applyProtection="0"/>
    <xf numFmtId="0" fontId="11" fillId="0" borderId="0"/>
    <xf numFmtId="0" fontId="4" fillId="0" borderId="0"/>
    <xf numFmtId="0" fontId="41" fillId="0" borderId="0"/>
    <xf numFmtId="166" fontId="46" fillId="0" borderId="0" applyFont="0" applyFill="0" applyBorder="0" applyAlignment="0" applyProtection="0"/>
    <xf numFmtId="167" fontId="46" fillId="0" borderId="0" applyFont="0" applyFill="0" applyBorder="0" applyAlignment="0" applyProtection="0"/>
    <xf numFmtId="166" fontId="4" fillId="0" borderId="0" applyFont="0" applyFill="0" applyBorder="0" applyAlignment="0" applyProtection="0"/>
    <xf numFmtId="0" fontId="93" fillId="0" borderId="0"/>
    <xf numFmtId="172" fontId="46" fillId="0" borderId="0" applyFont="0" applyFill="0" applyBorder="0" applyAlignment="0" applyProtection="0"/>
    <xf numFmtId="180" fontId="47" fillId="0" borderId="0" applyFont="0" applyFill="0" applyBorder="0" applyAlignment="0" applyProtection="0"/>
    <xf numFmtId="173" fontId="46" fillId="0" borderId="0" applyFont="0" applyFill="0" applyBorder="0" applyAlignment="0" applyProtection="0"/>
  </cellStyleXfs>
  <cellXfs count="727">
    <xf numFmtId="0" fontId="0" fillId="0" borderId="0" xfId="0"/>
    <xf numFmtId="0" fontId="4" fillId="0" borderId="0" xfId="474"/>
    <xf numFmtId="0" fontId="0" fillId="0" borderId="0" xfId="0" applyProtection="1">
      <protection locked="0"/>
    </xf>
    <xf numFmtId="0" fontId="4" fillId="0" borderId="0" xfId="14"/>
    <xf numFmtId="0" fontId="0" fillId="0" borderId="0" xfId="0" applyProtection="1">
      <protection locked="0" hidden="1"/>
    </xf>
    <xf numFmtId="0" fontId="0" fillId="0" borderId="0" xfId="0" applyProtection="1">
      <protection hidden="1"/>
    </xf>
    <xf numFmtId="0" fontId="4" fillId="0" borderId="0" xfId="15"/>
    <xf numFmtId="0" fontId="12" fillId="3" borderId="0" xfId="0" applyFont="1" applyFill="1" applyAlignment="1">
      <alignment horizontal="center" vertical="center" wrapText="1"/>
    </xf>
    <xf numFmtId="0" fontId="12" fillId="3" borderId="0" xfId="0" applyFont="1" applyFill="1" applyAlignment="1">
      <alignment horizontal="left" wrapText="1"/>
    </xf>
    <xf numFmtId="3" fontId="95" fillId="3" borderId="0" xfId="0" applyNumberFormat="1" applyFont="1" applyFill="1" applyAlignment="1">
      <alignment horizontal="right"/>
    </xf>
    <xf numFmtId="3" fontId="95" fillId="3" borderId="0" xfId="0" applyNumberFormat="1" applyFont="1" applyFill="1" applyBorder="1" applyAlignment="1"/>
    <xf numFmtId="0" fontId="19" fillId="3" borderId="1" xfId="0" applyFont="1" applyFill="1" applyBorder="1" applyAlignment="1">
      <alignment horizontal="center" vertical="center"/>
    </xf>
    <xf numFmtId="0" fontId="12" fillId="0" borderId="0" xfId="0" applyFont="1" applyAlignment="1">
      <alignment horizontal="center"/>
    </xf>
    <xf numFmtId="3" fontId="96" fillId="3" borderId="16" xfId="0" applyNumberFormat="1" applyFont="1" applyFill="1" applyBorder="1" applyAlignment="1">
      <alignment horizontal="right"/>
    </xf>
    <xf numFmtId="0" fontId="12" fillId="3" borderId="1" xfId="0" applyFont="1" applyFill="1" applyBorder="1" applyAlignment="1">
      <alignment horizontal="center" vertical="center" wrapText="1"/>
    </xf>
    <xf numFmtId="0" fontId="2" fillId="0" borderId="0" xfId="0" applyFont="1"/>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3" fontId="2" fillId="0" borderId="1" xfId="0" applyNumberFormat="1" applyFont="1" applyBorder="1" applyAlignment="1">
      <alignment horizontal="right"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0" fillId="0" borderId="0" xfId="0" applyAlignment="1">
      <alignment vertical="center"/>
    </xf>
    <xf numFmtId="0" fontId="2" fillId="0" borderId="1" xfId="0" applyFont="1" applyBorder="1" applyAlignment="1">
      <alignment vertical="center"/>
    </xf>
    <xf numFmtId="0" fontId="12" fillId="0" borderId="0" xfId="0" applyFont="1" applyAlignment="1">
      <alignment vertical="center"/>
    </xf>
    <xf numFmtId="3" fontId="12" fillId="8" borderId="1" xfId="0" applyNumberFormat="1" applyFont="1" applyFill="1" applyBorder="1" applyAlignment="1">
      <alignment horizontal="right" vertical="center"/>
    </xf>
    <xf numFmtId="0" fontId="12" fillId="8" borderId="1" xfId="0" applyFont="1" applyFill="1" applyBorder="1" applyAlignment="1">
      <alignment horizontal="center" vertical="center"/>
    </xf>
    <xf numFmtId="0" fontId="12" fillId="8" borderId="1" xfId="0" applyFont="1" applyFill="1" applyBorder="1" applyAlignment="1">
      <alignment horizontal="left" vertical="center"/>
    </xf>
    <xf numFmtId="0" fontId="12" fillId="8" borderId="1" xfId="0" applyFont="1" applyFill="1" applyBorder="1" applyAlignment="1">
      <alignment vertical="center"/>
    </xf>
    <xf numFmtId="0" fontId="12" fillId="8" borderId="1" xfId="0" applyFont="1" applyFill="1" applyBorder="1" applyAlignment="1">
      <alignment horizontal="left" vertical="center" wrapText="1"/>
    </xf>
    <xf numFmtId="3" fontId="12" fillId="8" borderId="1" xfId="0" applyNumberFormat="1" applyFont="1" applyFill="1" applyBorder="1" applyAlignment="1">
      <alignment horizontal="right" vertical="center" wrapText="1"/>
    </xf>
    <xf numFmtId="0" fontId="12" fillId="8" borderId="1" xfId="0" applyFont="1" applyFill="1" applyBorder="1" applyAlignment="1">
      <alignment vertical="center" wrapText="1"/>
    </xf>
    <xf numFmtId="0" fontId="12" fillId="8" borderId="1" xfId="0" applyFont="1" applyFill="1" applyBorder="1" applyAlignment="1">
      <alignment horizontal="right" vertical="center" wrapText="1"/>
    </xf>
    <xf numFmtId="0" fontId="19" fillId="9" borderId="1" xfId="0" applyFont="1" applyFill="1" applyBorder="1" applyAlignment="1">
      <alignment horizontal="center" vertical="center"/>
    </xf>
    <xf numFmtId="0" fontId="19"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0" fillId="9" borderId="0" xfId="0" applyFill="1" applyAlignment="1">
      <alignment vertical="center"/>
    </xf>
    <xf numFmtId="0" fontId="0" fillId="8" borderId="0" xfId="0" applyFill="1"/>
    <xf numFmtId="0" fontId="62" fillId="0" borderId="0" xfId="0" applyFont="1"/>
    <xf numFmtId="0" fontId="111" fillId="8" borderId="1" xfId="0" applyFont="1" applyFill="1" applyBorder="1" applyAlignment="1">
      <alignment horizontal="center" vertical="center" wrapText="1"/>
    </xf>
    <xf numFmtId="0" fontId="62" fillId="8" borderId="1" xfId="0" applyFont="1" applyFill="1" applyBorder="1" applyAlignment="1">
      <alignment horizontal="center" vertical="center" wrapText="1"/>
    </xf>
    <xf numFmtId="0" fontId="12" fillId="8" borderId="1" xfId="0" applyFont="1" applyFill="1" applyBorder="1" applyAlignment="1">
      <alignment horizontal="right"/>
    </xf>
    <xf numFmtId="0" fontId="95" fillId="8" borderId="1" xfId="0" applyFont="1" applyFill="1" applyBorder="1" applyAlignment="1">
      <alignment horizontal="right" vertical="center" wrapText="1"/>
    </xf>
    <xf numFmtId="0" fontId="12" fillId="9" borderId="1" xfId="0" applyFont="1" applyFill="1" applyBorder="1" applyAlignment="1">
      <alignment horizontal="center" vertical="center"/>
    </xf>
    <xf numFmtId="0" fontId="12" fillId="9" borderId="1" xfId="0" applyFont="1" applyFill="1" applyBorder="1" applyAlignment="1">
      <alignment vertical="center"/>
    </xf>
    <xf numFmtId="0" fontId="12" fillId="9" borderId="0" xfId="0" applyFont="1" applyFill="1" applyAlignment="1">
      <alignment vertical="center"/>
    </xf>
    <xf numFmtId="0" fontId="62" fillId="0" borderId="1" xfId="0" applyFont="1" applyBorder="1" applyAlignment="1">
      <alignment horizontal="center" vertical="center" wrapText="1"/>
    </xf>
    <xf numFmtId="0" fontId="112" fillId="8" borderId="1" xfId="0" applyFont="1" applyFill="1" applyBorder="1" applyAlignment="1">
      <alignment horizontal="center" vertical="center"/>
    </xf>
    <xf numFmtId="0" fontId="112" fillId="8" borderId="1" xfId="0" applyFont="1" applyFill="1" applyBorder="1" applyAlignment="1">
      <alignment horizontal="center" vertical="center" wrapText="1"/>
    </xf>
    <xf numFmtId="0" fontId="62" fillId="0" borderId="1" xfId="0" applyFont="1" applyBorder="1" applyAlignment="1">
      <alignment horizontal="center" vertical="center"/>
    </xf>
    <xf numFmtId="0" fontId="113" fillId="8" borderId="1" xfId="0" applyFont="1" applyFill="1" applyBorder="1" applyAlignment="1">
      <alignment horizontal="center" vertical="center" wrapText="1"/>
    </xf>
    <xf numFmtId="0" fontId="113" fillId="8" borderId="1" xfId="0" applyFont="1" applyFill="1" applyBorder="1" applyAlignment="1">
      <alignment horizontal="center" vertical="center"/>
    </xf>
    <xf numFmtId="0" fontId="111" fillId="8" borderId="1" xfId="0" applyFont="1" applyFill="1" applyBorder="1" applyAlignment="1">
      <alignment horizontal="center" vertical="center"/>
    </xf>
    <xf numFmtId="0" fontId="62" fillId="8" borderId="1" xfId="0" applyFont="1" applyFill="1" applyBorder="1" applyAlignment="1">
      <alignment horizontal="center" vertical="center"/>
    </xf>
    <xf numFmtId="0" fontId="62" fillId="9" borderId="1" xfId="0" applyFont="1" applyFill="1" applyBorder="1" applyAlignment="1">
      <alignment horizontal="center" vertical="center"/>
    </xf>
    <xf numFmtId="0" fontId="111" fillId="9" borderId="1" xfId="0" applyFont="1" applyFill="1" applyBorder="1" applyAlignment="1">
      <alignment horizontal="center" vertical="center"/>
    </xf>
    <xf numFmtId="0" fontId="0" fillId="3" borderId="0" xfId="0" applyFont="1" applyFill="1" applyAlignment="1">
      <alignment vertical="center" wrapText="1"/>
    </xf>
    <xf numFmtId="0" fontId="0" fillId="8" borderId="0" xfId="0" applyFont="1" applyFill="1" applyAlignment="1">
      <alignment vertical="center" wrapText="1"/>
    </xf>
    <xf numFmtId="0" fontId="0" fillId="0" borderId="0" xfId="0" applyFont="1" applyAlignment="1">
      <alignment vertical="center" wrapText="1"/>
    </xf>
    <xf numFmtId="0" fontId="1" fillId="3" borderId="0" xfId="0" applyFont="1" applyFill="1" applyAlignment="1">
      <alignment vertical="center" wrapText="1"/>
    </xf>
    <xf numFmtId="0" fontId="1" fillId="8" borderId="0" xfId="0" applyFont="1" applyFill="1" applyAlignment="1">
      <alignment vertical="center" wrapText="1"/>
    </xf>
    <xf numFmtId="0" fontId="1" fillId="0" borderId="0" xfId="0" applyFont="1" applyAlignment="1">
      <alignment vertical="center" wrapText="1"/>
    </xf>
    <xf numFmtId="0" fontId="12" fillId="9" borderId="1" xfId="0" applyFont="1" applyFill="1" applyBorder="1" applyAlignment="1">
      <alignment horizontal="left" vertical="center" wrapText="1"/>
    </xf>
    <xf numFmtId="0" fontId="0" fillId="9" borderId="1" xfId="0" applyFill="1" applyBorder="1" applyAlignment="1">
      <alignment vertical="center"/>
    </xf>
    <xf numFmtId="0" fontId="94" fillId="9" borderId="1" xfId="0" applyFont="1" applyFill="1" applyBorder="1" applyAlignment="1">
      <alignment horizontal="center" vertical="center"/>
    </xf>
    <xf numFmtId="0" fontId="111" fillId="9" borderId="1" xfId="0" applyFont="1" applyFill="1" applyBorder="1" applyAlignment="1">
      <alignment horizontal="center" vertical="center" wrapText="1"/>
    </xf>
    <xf numFmtId="3" fontId="94" fillId="9" borderId="1" xfId="0" applyNumberFormat="1" applyFont="1" applyFill="1" applyBorder="1" applyAlignment="1">
      <alignment horizontal="right" vertical="center"/>
    </xf>
    <xf numFmtId="0" fontId="2" fillId="3" borderId="1" xfId="0" applyFont="1" applyFill="1" applyBorder="1" applyAlignment="1">
      <alignment horizontal="center" vertical="center"/>
    </xf>
    <xf numFmtId="0" fontId="111" fillId="8" borderId="1" xfId="0" quotePrefix="1" applyFont="1" applyFill="1" applyBorder="1" applyAlignment="1">
      <alignment horizontal="center" vertical="center" wrapText="1"/>
    </xf>
    <xf numFmtId="3" fontId="12" fillId="8" borderId="1" xfId="0" quotePrefix="1" applyNumberFormat="1" applyFont="1" applyFill="1" applyBorder="1" applyAlignment="1">
      <alignment horizontal="right" vertical="center" wrapText="1"/>
    </xf>
    <xf numFmtId="0" fontId="94" fillId="8" borderId="1" xfId="0" applyFont="1" applyFill="1" applyBorder="1" applyAlignment="1">
      <alignment horizontal="center" vertical="center"/>
    </xf>
    <xf numFmtId="0" fontId="94" fillId="8" borderId="1" xfId="0" applyFont="1" applyFill="1" applyBorder="1" applyAlignment="1">
      <alignment horizontal="left" vertical="center"/>
    </xf>
    <xf numFmtId="3" fontId="94" fillId="8" borderId="1" xfId="0" applyNumberFormat="1" applyFont="1" applyFill="1" applyBorder="1" applyAlignment="1">
      <alignment horizontal="right" vertical="center"/>
    </xf>
    <xf numFmtId="3" fontId="101" fillId="8" borderId="1" xfId="0" applyNumberFormat="1" applyFont="1" applyFill="1" applyBorder="1" applyAlignment="1">
      <alignment horizontal="right" vertical="center"/>
    </xf>
    <xf numFmtId="0" fontId="0" fillId="8" borderId="0" xfId="0" applyFill="1" applyAlignment="1">
      <alignment vertical="center"/>
    </xf>
    <xf numFmtId="0" fontId="102" fillId="0" borderId="1" xfId="0" applyFont="1" applyBorder="1" applyAlignment="1">
      <alignment horizontal="right" vertical="center"/>
    </xf>
    <xf numFmtId="0" fontId="111" fillId="8" borderId="1" xfId="0" applyFont="1" applyFill="1" applyBorder="1" applyAlignment="1">
      <alignment vertical="center"/>
    </xf>
    <xf numFmtId="0" fontId="104" fillId="8" borderId="1" xfId="346" applyNumberFormat="1" applyFont="1" applyFill="1" applyBorder="1" applyAlignment="1">
      <alignment horizontal="left" vertical="center" wrapText="1"/>
    </xf>
    <xf numFmtId="49" fontId="104" fillId="8" borderId="1" xfId="346" applyNumberFormat="1" applyFont="1" applyFill="1" applyBorder="1" applyAlignment="1">
      <alignment horizontal="center" vertical="center" wrapText="1"/>
    </xf>
    <xf numFmtId="0" fontId="62" fillId="8" borderId="1" xfId="346" applyNumberFormat="1" applyFont="1" applyFill="1" applyBorder="1" applyAlignment="1">
      <alignment horizontal="center" vertical="center" wrapText="1"/>
    </xf>
    <xf numFmtId="49" fontId="62" fillId="8" borderId="1" xfId="346" applyNumberFormat="1" applyFont="1" applyFill="1" applyBorder="1" applyAlignment="1">
      <alignment horizontal="center" vertical="center" wrapText="1"/>
    </xf>
    <xf numFmtId="0" fontId="115" fillId="8" borderId="1" xfId="0" applyFont="1" applyFill="1" applyBorder="1" applyAlignment="1">
      <alignment horizontal="center" vertical="center" wrapText="1"/>
    </xf>
    <xf numFmtId="0" fontId="104" fillId="8" borderId="1" xfId="0" applyFont="1" applyFill="1" applyBorder="1" applyAlignment="1">
      <alignment horizontal="center" vertical="center" wrapText="1"/>
    </xf>
    <xf numFmtId="0" fontId="2" fillId="8" borderId="0" xfId="0" applyFont="1" applyFill="1" applyAlignment="1">
      <alignment vertical="center" wrapText="1"/>
    </xf>
    <xf numFmtId="0" fontId="12" fillId="6" borderId="0" xfId="0" applyFont="1" applyFill="1" applyAlignment="1">
      <alignment vertical="center" wrapText="1"/>
    </xf>
    <xf numFmtId="3" fontId="106" fillId="8" borderId="1" xfId="0" applyNumberFormat="1" applyFont="1" applyFill="1" applyBorder="1" applyAlignment="1">
      <alignment horizontal="right" vertical="center" wrapText="1"/>
    </xf>
    <xf numFmtId="3" fontId="106" fillId="0" borderId="1" xfId="341" applyNumberFormat="1" applyFont="1" applyFill="1" applyBorder="1" applyAlignment="1">
      <alignment horizontal="center" vertical="center" wrapText="1"/>
    </xf>
    <xf numFmtId="3" fontId="104" fillId="9" borderId="1" xfId="0" applyNumberFormat="1" applyFont="1" applyFill="1" applyBorder="1" applyAlignment="1">
      <alignment vertical="center" wrapText="1"/>
    </xf>
    <xf numFmtId="0" fontId="104" fillId="9" borderId="1" xfId="0" applyFont="1" applyFill="1" applyBorder="1" applyAlignment="1">
      <alignment vertical="center"/>
    </xf>
    <xf numFmtId="0" fontId="104" fillId="8" borderId="1" xfId="0" applyFont="1" applyFill="1" applyBorder="1" applyAlignment="1">
      <alignment horizontal="center" vertical="center"/>
    </xf>
    <xf numFmtId="0" fontId="104" fillId="8" borderId="1" xfId="0" applyFont="1" applyFill="1" applyBorder="1" applyAlignment="1">
      <alignment horizontal="left" vertical="center" wrapText="1"/>
    </xf>
    <xf numFmtId="0" fontId="104" fillId="8" borderId="1" xfId="0" applyFont="1" applyFill="1" applyBorder="1" applyAlignment="1">
      <alignment vertical="center" wrapText="1"/>
    </xf>
    <xf numFmtId="0" fontId="5" fillId="8" borderId="1" xfId="0" applyFont="1" applyFill="1" applyBorder="1" applyAlignment="1">
      <alignment vertical="center" wrapText="1"/>
    </xf>
    <xf numFmtId="0" fontId="104" fillId="8" borderId="1" xfId="0" applyFont="1" applyFill="1" applyBorder="1" applyAlignment="1">
      <alignment vertical="center"/>
    </xf>
    <xf numFmtId="0" fontId="12" fillId="8" borderId="1" xfId="0" applyFont="1" applyFill="1" applyBorder="1" applyAlignment="1">
      <alignment horizontal="right" vertical="center"/>
    </xf>
    <xf numFmtId="1" fontId="104" fillId="8" borderId="1" xfId="350" applyNumberFormat="1" applyFont="1" applyFill="1" applyBorder="1" applyAlignment="1">
      <alignment vertical="center" wrapText="1" shrinkToFit="1"/>
    </xf>
    <xf numFmtId="177" fontId="104" fillId="8" borderId="1" xfId="267" applyNumberFormat="1" applyFont="1" applyFill="1" applyBorder="1" applyAlignment="1" applyProtection="1">
      <alignment horizontal="left" vertical="center" wrapText="1"/>
    </xf>
    <xf numFmtId="3" fontId="106" fillId="8" borderId="1" xfId="0" applyNumberFormat="1" applyFont="1" applyFill="1" applyBorder="1" applyAlignment="1">
      <alignment horizontal="right" vertical="center"/>
    </xf>
    <xf numFmtId="3" fontId="3" fillId="0" borderId="1" xfId="0" applyNumberFormat="1" applyFont="1" applyBorder="1" applyAlignment="1">
      <alignment horizontal="right" vertical="center"/>
    </xf>
    <xf numFmtId="177" fontId="3" fillId="0" borderId="1" xfId="255" applyNumberFormat="1" applyFont="1" applyBorder="1" applyAlignment="1">
      <alignment horizontal="right" vertical="center"/>
    </xf>
    <xf numFmtId="1" fontId="3" fillId="0" borderId="1" xfId="0" applyNumberFormat="1" applyFont="1" applyBorder="1" applyAlignment="1">
      <alignment horizontal="right" vertical="center"/>
    </xf>
    <xf numFmtId="3" fontId="106" fillId="9" borderId="1" xfId="0" applyNumberFormat="1" applyFont="1" applyFill="1" applyBorder="1" applyAlignment="1">
      <alignment vertical="center"/>
    </xf>
    <xf numFmtId="3" fontId="123" fillId="8" borderId="1" xfId="0" applyNumberFormat="1" applyFont="1" applyFill="1" applyBorder="1" applyAlignment="1">
      <alignment vertical="center" wrapText="1"/>
    </xf>
    <xf numFmtId="3" fontId="106" fillId="9" borderId="1" xfId="0" applyNumberFormat="1" applyFont="1" applyFill="1" applyBorder="1" applyAlignment="1">
      <alignment horizontal="right" vertical="center" wrapText="1"/>
    </xf>
    <xf numFmtId="0" fontId="103" fillId="8" borderId="1" xfId="0" applyFont="1" applyFill="1" applyBorder="1" applyAlignment="1">
      <alignment horizontal="center" vertical="center" wrapText="1"/>
    </xf>
    <xf numFmtId="0" fontId="1" fillId="8" borderId="1" xfId="0" applyFont="1" applyFill="1" applyBorder="1" applyAlignment="1">
      <alignment vertical="center" wrapText="1"/>
    </xf>
    <xf numFmtId="0" fontId="0" fillId="8" borderId="1" xfId="0" applyFont="1" applyFill="1" applyBorder="1" applyAlignment="1">
      <alignment vertical="center" wrapText="1"/>
    </xf>
    <xf numFmtId="0" fontId="62" fillId="8" borderId="1" xfId="0" applyFont="1" applyFill="1" applyBorder="1" applyAlignment="1">
      <alignment vertical="center" wrapText="1"/>
    </xf>
    <xf numFmtId="0" fontId="115" fillId="6" borderId="1" xfId="0" applyFont="1" applyFill="1" applyBorder="1" applyAlignment="1">
      <alignment horizontal="center" vertical="center" wrapText="1"/>
    </xf>
    <xf numFmtId="0" fontId="115" fillId="6" borderId="1" xfId="0" applyFont="1" applyFill="1" applyBorder="1" applyAlignment="1">
      <alignment vertical="center" wrapText="1"/>
    </xf>
    <xf numFmtId="0" fontId="111" fillId="6" borderId="1" xfId="0" applyFont="1" applyFill="1" applyBorder="1" applyAlignment="1">
      <alignment horizontal="center" vertical="center" wrapText="1"/>
    </xf>
    <xf numFmtId="3" fontId="106" fillId="8" borderId="1" xfId="0" quotePrefix="1" applyNumberFormat="1" applyFont="1" applyFill="1" applyBorder="1" applyAlignment="1">
      <alignment horizontal="right" vertical="center" wrapText="1"/>
    </xf>
    <xf numFmtId="3" fontId="123" fillId="8" borderId="1" xfId="0" applyNumberFormat="1" applyFont="1" applyFill="1" applyBorder="1" applyAlignment="1">
      <alignment horizontal="right" vertical="center" wrapText="1"/>
    </xf>
    <xf numFmtId="0" fontId="137" fillId="9" borderId="1" xfId="0" applyFont="1" applyFill="1" applyBorder="1" applyAlignment="1">
      <alignment horizontal="center" vertical="center"/>
    </xf>
    <xf numFmtId="0" fontId="112" fillId="8" borderId="1" xfId="0" applyNumberFormat="1" applyFont="1" applyFill="1" applyBorder="1" applyAlignment="1">
      <alignment horizontal="left" vertical="center" wrapText="1"/>
    </xf>
    <xf numFmtId="232" fontId="123" fillId="8" borderId="1" xfId="0" applyNumberFormat="1" applyFont="1" applyFill="1" applyBorder="1" applyAlignment="1">
      <alignment vertical="center" wrapText="1"/>
    </xf>
    <xf numFmtId="229" fontId="106" fillId="3" borderId="1" xfId="0" applyNumberFormat="1" applyFont="1" applyFill="1" applyBorder="1" applyAlignment="1">
      <alignment horizontal="center" vertical="center" wrapText="1"/>
    </xf>
    <xf numFmtId="3" fontId="123" fillId="8" borderId="1" xfId="0" applyNumberFormat="1" applyFont="1" applyFill="1" applyBorder="1" applyAlignment="1">
      <alignment horizontal="right" vertical="center"/>
    </xf>
    <xf numFmtId="0" fontId="124" fillId="0" borderId="1" xfId="0" applyFont="1" applyBorder="1" applyAlignment="1">
      <alignment horizontal="right" vertical="center"/>
    </xf>
    <xf numFmtId="3" fontId="3" fillId="0" borderId="1" xfId="255" applyNumberFormat="1" applyFont="1" applyBorder="1" applyAlignment="1">
      <alignment horizontal="right" vertical="center"/>
    </xf>
    <xf numFmtId="229" fontId="106" fillId="9" borderId="1" xfId="0" applyNumberFormat="1" applyFont="1" applyFill="1" applyBorder="1" applyAlignment="1">
      <alignment horizontal="right" vertical="center"/>
    </xf>
    <xf numFmtId="229" fontId="105" fillId="8" borderId="1" xfId="0" applyNumberFormat="1" applyFont="1" applyFill="1" applyBorder="1" applyAlignment="1">
      <alignment horizontal="right" vertical="center" wrapText="1"/>
    </xf>
    <xf numFmtId="229" fontId="123" fillId="8" borderId="1" xfId="0" applyNumberFormat="1" applyFont="1" applyFill="1" applyBorder="1" applyAlignment="1">
      <alignment horizontal="right" vertical="center" wrapText="1"/>
    </xf>
    <xf numFmtId="3" fontId="123" fillId="6" borderId="1" xfId="356" applyNumberFormat="1" applyFont="1" applyFill="1" applyBorder="1" applyAlignment="1">
      <alignment horizontal="right" vertical="center" wrapText="1"/>
    </xf>
    <xf numFmtId="3" fontId="106" fillId="8" borderId="1" xfId="268" applyNumberFormat="1" applyFont="1" applyFill="1" applyBorder="1" applyAlignment="1">
      <alignment horizontal="right" vertical="center" wrapText="1"/>
    </xf>
    <xf numFmtId="3" fontId="106" fillId="8" borderId="1" xfId="346" applyNumberFormat="1" applyFont="1" applyFill="1" applyBorder="1" applyAlignment="1">
      <alignment horizontal="center" vertical="center" wrapText="1"/>
    </xf>
    <xf numFmtId="3" fontId="106" fillId="8" borderId="1" xfId="346" applyNumberFormat="1" applyFont="1" applyFill="1" applyBorder="1" applyAlignment="1">
      <alignment horizontal="right" vertical="center" wrapText="1"/>
    </xf>
    <xf numFmtId="0" fontId="3" fillId="8" borderId="1" xfId="346" applyNumberFormat="1" applyFont="1" applyFill="1" applyBorder="1" applyAlignment="1">
      <alignment horizontal="left" vertical="center" wrapText="1"/>
    </xf>
    <xf numFmtId="0" fontId="106" fillId="8" borderId="1" xfId="346" applyNumberFormat="1" applyFont="1" applyFill="1" applyBorder="1" applyAlignment="1">
      <alignment horizontal="center" vertical="center" wrapText="1"/>
    </xf>
    <xf numFmtId="0" fontId="0" fillId="0" borderId="1" xfId="0" applyBorder="1"/>
    <xf numFmtId="0" fontId="115" fillId="8" borderId="1" xfId="0" applyNumberFormat="1" applyFont="1" applyFill="1" applyBorder="1" applyAlignment="1">
      <alignment horizontal="center" vertical="center"/>
    </xf>
    <xf numFmtId="0" fontId="104" fillId="8" borderId="1" xfId="0" applyNumberFormat="1" applyFont="1" applyFill="1" applyBorder="1" applyAlignment="1">
      <alignment horizontal="left" vertical="center" wrapText="1"/>
    </xf>
    <xf numFmtId="232" fontId="106" fillId="8" borderId="1" xfId="0" applyNumberFormat="1" applyFont="1" applyFill="1" applyBorder="1" applyAlignment="1">
      <alignment horizontal="right" vertical="center"/>
    </xf>
    <xf numFmtId="0" fontId="96" fillId="8" borderId="1" xfId="0" applyFont="1" applyFill="1" applyBorder="1" applyAlignment="1">
      <alignment horizontal="right"/>
    </xf>
    <xf numFmtId="0" fontId="2" fillId="8" borderId="1" xfId="0" applyFont="1" applyFill="1" applyBorder="1" applyAlignment="1">
      <alignment horizontal="right"/>
    </xf>
    <xf numFmtId="0" fontId="113" fillId="8" borderId="1" xfId="0" applyNumberFormat="1" applyFont="1" applyFill="1" applyBorder="1" applyAlignment="1">
      <alignment horizontal="left" vertical="center" wrapText="1"/>
    </xf>
    <xf numFmtId="0" fontId="0" fillId="8" borderId="1" xfId="0" applyFill="1" applyBorder="1"/>
    <xf numFmtId="232" fontId="105" fillId="8" borderId="1" xfId="0" applyNumberFormat="1" applyFont="1" applyFill="1" applyBorder="1" applyAlignment="1">
      <alignment vertical="center" wrapText="1"/>
    </xf>
    <xf numFmtId="0" fontId="96" fillId="8" borderId="1" xfId="0" applyFont="1" applyFill="1" applyBorder="1" applyAlignment="1">
      <alignment horizontal="right" vertical="center" wrapText="1"/>
    </xf>
    <xf numFmtId="0" fontId="104" fillId="8" borderId="1" xfId="0" applyNumberFormat="1" applyFont="1" applyFill="1" applyBorder="1" applyAlignment="1">
      <alignment horizontal="center" vertical="center" wrapText="1"/>
    </xf>
    <xf numFmtId="0" fontId="111" fillId="8" borderId="1" xfId="0" applyNumberFormat="1" applyFont="1" applyFill="1" applyBorder="1" applyAlignment="1">
      <alignment horizontal="center" vertical="center" wrapText="1"/>
    </xf>
    <xf numFmtId="232" fontId="106" fillId="8" borderId="1" xfId="0" applyNumberFormat="1" applyFont="1" applyFill="1" applyBorder="1" applyAlignment="1">
      <alignment horizontal="right" vertical="center" wrapText="1"/>
    </xf>
    <xf numFmtId="3" fontId="0" fillId="0" borderId="0" xfId="0" applyNumberFormat="1"/>
    <xf numFmtId="0" fontId="115" fillId="9" borderId="1" xfId="0" applyFont="1" applyFill="1" applyBorder="1" applyAlignment="1">
      <alignment horizontal="center" vertical="center" wrapText="1"/>
    </xf>
    <xf numFmtId="0" fontId="115" fillId="9" borderId="1" xfId="0" applyFont="1" applyFill="1" applyBorder="1" applyAlignment="1">
      <alignment vertical="center" wrapText="1"/>
    </xf>
    <xf numFmtId="0" fontId="62" fillId="9" borderId="1" xfId="0" applyFont="1" applyFill="1" applyBorder="1" applyAlignment="1">
      <alignment horizontal="center" vertical="center" wrapText="1"/>
    </xf>
    <xf numFmtId="0" fontId="0" fillId="9" borderId="0" xfId="0" applyFont="1" applyFill="1" applyAlignment="1">
      <alignment vertical="center" wrapText="1"/>
    </xf>
    <xf numFmtId="0" fontId="106" fillId="8" borderId="1" xfId="0" applyFont="1" applyFill="1" applyBorder="1" applyAlignment="1">
      <alignment horizontal="center" vertical="center"/>
    </xf>
    <xf numFmtId="0" fontId="104" fillId="8" borderId="1" xfId="0" applyNumberFormat="1" applyFont="1" applyFill="1" applyBorder="1" applyAlignment="1">
      <alignment horizontal="center" vertical="center"/>
    </xf>
    <xf numFmtId="232" fontId="106" fillId="9" borderId="1" xfId="0" applyNumberFormat="1" applyFont="1" applyFill="1" applyBorder="1" applyAlignment="1">
      <alignment vertical="center"/>
    </xf>
    <xf numFmtId="0" fontId="137" fillId="9" borderId="1" xfId="0" applyFont="1" applyFill="1" applyBorder="1" applyAlignment="1">
      <alignment horizontal="left" vertical="center"/>
    </xf>
    <xf numFmtId="0" fontId="106" fillId="8" borderId="1" xfId="0" applyFont="1" applyFill="1" applyBorder="1" applyAlignment="1">
      <alignment horizontal="left" vertical="center" wrapText="1"/>
    </xf>
    <xf numFmtId="0" fontId="123" fillId="8" borderId="1" xfId="0" applyFont="1" applyFill="1" applyBorder="1" applyAlignment="1">
      <alignment horizontal="center" vertical="center"/>
    </xf>
    <xf numFmtId="3" fontId="123" fillId="8" borderId="1" xfId="0" applyNumberFormat="1" applyFont="1" applyFill="1" applyBorder="1" applyAlignment="1">
      <alignment horizontal="left" vertical="center" wrapText="1"/>
    </xf>
    <xf numFmtId="3" fontId="123" fillId="8" borderId="1" xfId="0" applyNumberFormat="1" applyFont="1" applyFill="1" applyBorder="1" applyAlignment="1">
      <alignment horizontal="center" vertical="center" wrapText="1"/>
    </xf>
    <xf numFmtId="0" fontId="123" fillId="8" borderId="1" xfId="0" applyNumberFormat="1" applyFont="1" applyFill="1" applyBorder="1" applyAlignment="1">
      <alignment horizontal="center" vertical="center" wrapText="1"/>
    </xf>
    <xf numFmtId="3" fontId="106" fillId="8" borderId="1" xfId="0" applyNumberFormat="1" applyFont="1" applyFill="1" applyBorder="1" applyAlignment="1">
      <alignment horizontal="center" vertical="center" wrapText="1"/>
    </xf>
    <xf numFmtId="0" fontId="106" fillId="8" borderId="0" xfId="0" applyFont="1" applyFill="1" applyAlignment="1">
      <alignment horizontal="center" vertical="center"/>
    </xf>
    <xf numFmtId="0" fontId="121" fillId="8" borderId="1" xfId="0" applyFont="1" applyFill="1" applyBorder="1" applyAlignment="1">
      <alignment horizontal="center" vertical="center" wrapText="1"/>
    </xf>
    <xf numFmtId="0" fontId="121" fillId="8" borderId="1" xfId="0" applyNumberFormat="1" applyFont="1" applyFill="1" applyBorder="1" applyAlignment="1">
      <alignment horizontal="center" vertical="center" wrapText="1"/>
    </xf>
    <xf numFmtId="0" fontId="121" fillId="8" borderId="0" xfId="0" applyFont="1" applyFill="1" applyAlignment="1">
      <alignment horizontal="center" vertical="center"/>
    </xf>
    <xf numFmtId="0" fontId="106" fillId="8" borderId="1" xfId="0" applyNumberFormat="1" applyFont="1" applyFill="1" applyBorder="1" applyAlignment="1">
      <alignment horizontal="center" vertical="center"/>
    </xf>
    <xf numFmtId="0" fontId="106" fillId="8" borderId="1" xfId="0" applyFont="1" applyFill="1" applyBorder="1" applyAlignment="1">
      <alignment horizontal="left" vertical="center"/>
    </xf>
    <xf numFmtId="37" fontId="123" fillId="9" borderId="1" xfId="356" applyNumberFormat="1" applyFont="1" applyFill="1" applyBorder="1" applyAlignment="1">
      <alignment horizontal="right" vertical="center" wrapText="1"/>
    </xf>
    <xf numFmtId="0" fontId="146" fillId="0" borderId="1" xfId="0" applyFont="1" applyBorder="1" applyAlignment="1">
      <alignment vertical="center"/>
    </xf>
    <xf numFmtId="3" fontId="112" fillId="11" borderId="1" xfId="0" applyNumberFormat="1" applyFont="1" applyFill="1" applyBorder="1" applyAlignment="1">
      <alignment horizontal="center" vertical="center" wrapText="1"/>
    </xf>
    <xf numFmtId="3" fontId="149" fillId="0" borderId="1" xfId="0" applyNumberFormat="1" applyFont="1" applyBorder="1" applyAlignment="1">
      <alignment horizontal="right" vertical="center"/>
    </xf>
    <xf numFmtId="0" fontId="2" fillId="0" borderId="1" xfId="0" applyFont="1" applyFill="1" applyBorder="1" applyAlignment="1">
      <alignment vertical="center"/>
    </xf>
    <xf numFmtId="3" fontId="2" fillId="0" borderId="1" xfId="0" applyNumberFormat="1" applyFont="1" applyFill="1" applyBorder="1" applyAlignment="1">
      <alignment vertical="center"/>
    </xf>
    <xf numFmtId="0" fontId="19" fillId="0" borderId="1" xfId="0" applyFont="1" applyFill="1" applyBorder="1" applyAlignment="1">
      <alignment horizontal="center" vertical="center"/>
    </xf>
    <xf numFmtId="0" fontId="2" fillId="0" borderId="0" xfId="343" applyFont="1" applyFill="1" applyAlignment="1">
      <alignment vertical="center"/>
    </xf>
    <xf numFmtId="0" fontId="114" fillId="10" borderId="1" xfId="0" applyNumberFormat="1" applyFont="1" applyFill="1" applyBorder="1" applyAlignment="1">
      <alignment horizontal="center" vertical="center"/>
    </xf>
    <xf numFmtId="3" fontId="114" fillId="10" borderId="1" xfId="0" applyNumberFormat="1" applyFont="1" applyFill="1" applyBorder="1" applyAlignment="1">
      <alignment horizontal="left" vertical="center" wrapText="1"/>
    </xf>
    <xf numFmtId="3" fontId="112" fillId="10" borderId="1" xfId="0" applyNumberFormat="1" applyFont="1" applyFill="1" applyBorder="1" applyAlignment="1">
      <alignment horizontal="center" vertical="center" wrapText="1"/>
    </xf>
    <xf numFmtId="0" fontId="62" fillId="10" borderId="1" xfId="0" applyNumberFormat="1" applyFont="1" applyFill="1" applyBorder="1" applyAlignment="1">
      <alignment horizontal="center" vertical="center"/>
    </xf>
    <xf numFmtId="232" fontId="105" fillId="10" borderId="1" xfId="0" applyNumberFormat="1" applyFont="1" applyFill="1" applyBorder="1" applyAlignment="1">
      <alignment vertical="center" wrapText="1"/>
    </xf>
    <xf numFmtId="232" fontId="123" fillId="10" borderId="1" xfId="0" applyNumberFormat="1" applyFont="1" applyFill="1" applyBorder="1" applyAlignment="1">
      <alignment vertical="center" wrapText="1"/>
    </xf>
    <xf numFmtId="0" fontId="2" fillId="10" borderId="1" xfId="0" applyFont="1" applyFill="1" applyBorder="1" applyAlignment="1">
      <alignment horizontal="right"/>
    </xf>
    <xf numFmtId="0" fontId="0" fillId="10" borderId="0" xfId="0" applyFill="1"/>
    <xf numFmtId="0" fontId="114" fillId="12" borderId="1" xfId="0" applyNumberFormat="1" applyFont="1" applyFill="1" applyBorder="1" applyAlignment="1">
      <alignment horizontal="center" vertical="center"/>
    </xf>
    <xf numFmtId="3" fontId="114" fillId="12" borderId="1" xfId="0" applyNumberFormat="1" applyFont="1" applyFill="1" applyBorder="1" applyAlignment="1">
      <alignment horizontal="left" vertical="center" wrapText="1"/>
    </xf>
    <xf numFmtId="3" fontId="112" fillId="12" borderId="1" xfId="0" applyNumberFormat="1" applyFont="1" applyFill="1" applyBorder="1" applyAlignment="1">
      <alignment horizontal="center" vertical="center" wrapText="1"/>
    </xf>
    <xf numFmtId="0" fontId="62" fillId="12" borderId="1" xfId="0" applyNumberFormat="1" applyFont="1" applyFill="1" applyBorder="1" applyAlignment="1">
      <alignment horizontal="center" vertical="center"/>
    </xf>
    <xf numFmtId="232" fontId="105" fillId="12" borderId="1" xfId="0" applyNumberFormat="1" applyFont="1" applyFill="1" applyBorder="1" applyAlignment="1">
      <alignment vertical="center" wrapText="1"/>
    </xf>
    <xf numFmtId="232" fontId="106" fillId="12" borderId="1" xfId="0" applyNumberFormat="1" applyFont="1" applyFill="1" applyBorder="1" applyAlignment="1">
      <alignment horizontal="right" vertical="center"/>
    </xf>
    <xf numFmtId="232" fontId="123" fillId="12" borderId="1" xfId="0" applyNumberFormat="1" applyFont="1" applyFill="1" applyBorder="1" applyAlignment="1">
      <alignment vertical="center" wrapText="1"/>
    </xf>
    <xf numFmtId="0" fontId="2" fillId="12" borderId="1" xfId="0" applyFont="1" applyFill="1" applyBorder="1" applyAlignment="1">
      <alignment horizontal="right"/>
    </xf>
    <xf numFmtId="0" fontId="0" fillId="12" borderId="0" xfId="0" applyFill="1"/>
    <xf numFmtId="0" fontId="114" fillId="11" borderId="1" xfId="0" applyNumberFormat="1" applyFont="1" applyFill="1" applyBorder="1" applyAlignment="1">
      <alignment horizontal="center" vertical="center"/>
    </xf>
    <xf numFmtId="232" fontId="105" fillId="11" borderId="1" xfId="0" applyNumberFormat="1" applyFont="1" applyFill="1" applyBorder="1" applyAlignment="1">
      <alignment vertical="center" wrapText="1"/>
    </xf>
    <xf numFmtId="232" fontId="123" fillId="11" borderId="1" xfId="0" applyNumberFormat="1" applyFont="1" applyFill="1" applyBorder="1" applyAlignment="1">
      <alignment vertical="center" wrapText="1"/>
    </xf>
    <xf numFmtId="0" fontId="0" fillId="11" borderId="0" xfId="0" applyFill="1"/>
    <xf numFmtId="3" fontId="114" fillId="11" borderId="1" xfId="0" applyNumberFormat="1" applyFont="1" applyFill="1" applyBorder="1" applyAlignment="1">
      <alignment horizontal="left" vertical="center" wrapText="1"/>
    </xf>
    <xf numFmtId="0" fontId="62" fillId="11" borderId="1" xfId="0" applyNumberFormat="1" applyFont="1" applyFill="1" applyBorder="1" applyAlignment="1">
      <alignment horizontal="center" vertical="center"/>
    </xf>
    <xf numFmtId="232" fontId="106" fillId="11" borderId="1" xfId="0" applyNumberFormat="1" applyFont="1" applyFill="1" applyBorder="1" applyAlignment="1">
      <alignment horizontal="right" vertical="center"/>
    </xf>
    <xf numFmtId="0" fontId="2" fillId="11" borderId="1" xfId="0" applyFont="1" applyFill="1" applyBorder="1" applyAlignment="1">
      <alignment horizontal="right"/>
    </xf>
    <xf numFmtId="0" fontId="114" fillId="10" borderId="1" xfId="0" applyNumberFormat="1" applyFont="1" applyFill="1" applyBorder="1" applyAlignment="1">
      <alignment horizontal="left" vertical="center" wrapText="1"/>
    </xf>
    <xf numFmtId="0" fontId="112" fillId="10" borderId="1" xfId="0" applyNumberFormat="1" applyFont="1" applyFill="1" applyBorder="1" applyAlignment="1">
      <alignment horizontal="center" vertical="center" wrapText="1"/>
    </xf>
    <xf numFmtId="0" fontId="130" fillId="10" borderId="1" xfId="0" applyNumberFormat="1" applyFont="1" applyFill="1" applyBorder="1" applyAlignment="1">
      <alignment horizontal="center" vertical="center" wrapText="1"/>
    </xf>
    <xf numFmtId="3" fontId="12" fillId="10" borderId="1" xfId="0" applyNumberFormat="1" applyFont="1" applyFill="1" applyBorder="1" applyAlignment="1">
      <alignment horizontal="right"/>
    </xf>
    <xf numFmtId="232" fontId="3" fillId="10" borderId="1" xfId="0" applyNumberFormat="1" applyFont="1" applyFill="1" applyBorder="1"/>
    <xf numFmtId="0" fontId="12" fillId="10" borderId="1" xfId="0" applyFont="1" applyFill="1" applyBorder="1" applyAlignment="1">
      <alignment horizontal="right"/>
    </xf>
    <xf numFmtId="3" fontId="2" fillId="10" borderId="1" xfId="0" applyNumberFormat="1" applyFont="1" applyFill="1" applyBorder="1" applyAlignment="1">
      <alignment horizontal="right"/>
    </xf>
    <xf numFmtId="3" fontId="104" fillId="0" borderId="1" xfId="341" applyNumberFormat="1" applyFont="1" applyFill="1" applyBorder="1" applyAlignment="1">
      <alignment horizontal="center" vertical="center" wrapText="1"/>
    </xf>
    <xf numFmtId="0" fontId="95" fillId="10" borderId="1" xfId="0" applyFont="1" applyFill="1" applyBorder="1" applyAlignment="1">
      <alignment horizontal="right" vertical="center" wrapText="1"/>
    </xf>
    <xf numFmtId="3" fontId="105" fillId="10" borderId="1" xfId="0" applyNumberFormat="1" applyFont="1" applyFill="1" applyBorder="1" applyAlignment="1">
      <alignment vertical="center" wrapText="1"/>
    </xf>
    <xf numFmtId="0" fontId="0" fillId="10" borderId="1" xfId="0" applyFill="1" applyBorder="1"/>
    <xf numFmtId="0" fontId="103" fillId="10" borderId="1" xfId="0" applyNumberFormat="1" applyFont="1" applyFill="1" applyBorder="1" applyAlignment="1">
      <alignment horizontal="center" vertical="center" wrapText="1"/>
    </xf>
    <xf numFmtId="232" fontId="106" fillId="10" borderId="1" xfId="0" applyNumberFormat="1" applyFont="1" applyFill="1" applyBorder="1" applyAlignment="1">
      <alignment horizontal="right" vertical="center" wrapText="1"/>
    </xf>
    <xf numFmtId="0" fontId="103" fillId="11" borderId="1" xfId="352" applyFont="1" applyFill="1" applyBorder="1" applyAlignment="1">
      <alignment horizontal="left" vertical="center" wrapText="1"/>
    </xf>
    <xf numFmtId="0" fontId="112" fillId="11" borderId="1" xfId="0" applyNumberFormat="1" applyFont="1" applyFill="1" applyBorder="1" applyAlignment="1">
      <alignment horizontal="center" vertical="center" wrapText="1"/>
    </xf>
    <xf numFmtId="232" fontId="3" fillId="11" borderId="1" xfId="352" applyNumberFormat="1" applyFont="1" applyFill="1" applyBorder="1" applyAlignment="1">
      <alignment vertical="center" wrapText="1"/>
    </xf>
    <xf numFmtId="0" fontId="96" fillId="11" borderId="1" xfId="0" applyFont="1" applyFill="1" applyBorder="1" applyAlignment="1">
      <alignment horizontal="right" vertical="center" wrapText="1"/>
    </xf>
    <xf numFmtId="0" fontId="114" fillId="11" borderId="1" xfId="0" applyNumberFormat="1" applyFont="1" applyFill="1" applyBorder="1" applyAlignment="1">
      <alignment horizontal="left" vertical="center" wrapText="1"/>
    </xf>
    <xf numFmtId="0" fontId="112" fillId="10" borderId="1" xfId="0" applyNumberFormat="1" applyFont="1" applyFill="1" applyBorder="1" applyAlignment="1">
      <alignment horizontal="left" vertical="center" wrapText="1"/>
    </xf>
    <xf numFmtId="0" fontId="134" fillId="10" borderId="1" xfId="0" applyNumberFormat="1" applyFont="1" applyFill="1" applyBorder="1" applyAlignment="1">
      <alignment horizontal="center" vertical="center" wrapText="1"/>
    </xf>
    <xf numFmtId="232" fontId="125" fillId="10" borderId="1" xfId="0" applyNumberFormat="1" applyFont="1" applyFill="1" applyBorder="1" applyAlignment="1">
      <alignment vertical="center" wrapText="1"/>
    </xf>
    <xf numFmtId="3" fontId="12" fillId="10" borderId="1" xfId="0" applyNumberFormat="1" applyFont="1" applyFill="1" applyBorder="1" applyAlignment="1">
      <alignment horizontal="right" vertical="center" wrapText="1"/>
    </xf>
    <xf numFmtId="0" fontId="103" fillId="10" borderId="1" xfId="0" applyFont="1" applyFill="1" applyBorder="1" applyAlignment="1">
      <alignment horizontal="center" vertical="center" wrapText="1"/>
    </xf>
    <xf numFmtId="0" fontId="103" fillId="10" borderId="1" xfId="0" applyFont="1" applyFill="1" applyBorder="1" applyAlignment="1">
      <alignment horizontal="left" vertical="center" wrapText="1"/>
    </xf>
    <xf numFmtId="0" fontId="62" fillId="10" borderId="1" xfId="0" applyFont="1" applyFill="1" applyBorder="1" applyAlignment="1">
      <alignment horizontal="center" vertical="center" wrapText="1"/>
    </xf>
    <xf numFmtId="3" fontId="3" fillId="10" borderId="1" xfId="0" applyNumberFormat="1" applyFont="1" applyFill="1" applyBorder="1" applyAlignment="1">
      <alignment horizontal="right" vertical="center" wrapText="1"/>
    </xf>
    <xf numFmtId="0" fontId="2" fillId="10" borderId="1" xfId="0" applyFont="1" applyFill="1" applyBorder="1" applyAlignment="1">
      <alignment vertical="center" wrapText="1"/>
    </xf>
    <xf numFmtId="0" fontId="0" fillId="10" borderId="0" xfId="0" applyFill="1" applyAlignment="1">
      <alignment vertical="center"/>
    </xf>
    <xf numFmtId="1" fontId="107" fillId="10" borderId="1" xfId="350" applyNumberFormat="1" applyFont="1" applyFill="1" applyBorder="1" applyAlignment="1">
      <alignment vertical="center" wrapText="1" shrinkToFit="1"/>
    </xf>
    <xf numFmtId="1" fontId="62" fillId="10" borderId="1" xfId="351" applyNumberFormat="1" applyFont="1" applyFill="1" applyBorder="1" applyAlignment="1">
      <alignment horizontal="center" vertical="center" wrapText="1"/>
    </xf>
    <xf numFmtId="3" fontId="129" fillId="10" borderId="1" xfId="349" applyNumberFormat="1" applyFont="1" applyFill="1" applyBorder="1" applyAlignment="1">
      <alignment horizontal="right" vertical="center" wrapText="1"/>
    </xf>
    <xf numFmtId="3" fontId="3" fillId="10" borderId="1" xfId="255" applyNumberFormat="1" applyFont="1" applyFill="1" applyBorder="1" applyAlignment="1">
      <alignment horizontal="right" vertical="center" wrapText="1"/>
    </xf>
    <xf numFmtId="230" fontId="2" fillId="10" borderId="1" xfId="0" applyNumberFormat="1" applyFont="1" applyFill="1" applyBorder="1" applyAlignment="1">
      <alignment horizontal="center" vertical="center" wrapText="1"/>
    </xf>
    <xf numFmtId="1" fontId="103" fillId="10" borderId="1" xfId="350" applyNumberFormat="1" applyFont="1" applyFill="1" applyBorder="1" applyAlignment="1">
      <alignment horizontal="left" vertical="center" wrapText="1" shrinkToFit="1"/>
    </xf>
    <xf numFmtId="3" fontId="3" fillId="10" borderId="1" xfId="351" applyNumberFormat="1" applyFont="1" applyFill="1" applyBorder="1" applyAlignment="1">
      <alignment horizontal="right" vertical="center"/>
    </xf>
    <xf numFmtId="0" fontId="103" fillId="10" borderId="1" xfId="0" applyFont="1" applyFill="1" applyBorder="1" applyAlignment="1">
      <alignment horizontal="center" vertical="center"/>
    </xf>
    <xf numFmtId="0" fontId="103" fillId="10" borderId="1" xfId="0" applyFont="1" applyFill="1" applyBorder="1" applyAlignment="1">
      <alignment vertical="center" wrapText="1"/>
    </xf>
    <xf numFmtId="0" fontId="104" fillId="3" borderId="1" xfId="0" applyFont="1" applyFill="1" applyBorder="1" applyAlignment="1">
      <alignment horizontal="center" vertical="center" wrapText="1"/>
    </xf>
    <xf numFmtId="0" fontId="115" fillId="10" borderId="1" xfId="0" applyFont="1" applyFill="1" applyBorder="1" applyAlignment="1">
      <alignment horizontal="center" vertical="center"/>
    </xf>
    <xf numFmtId="1" fontId="112" fillId="10" borderId="1" xfId="0" applyNumberFormat="1" applyFont="1" applyFill="1" applyBorder="1" applyAlignment="1">
      <alignment horizontal="center" vertical="center" wrapText="1"/>
    </xf>
    <xf numFmtId="3" fontId="105" fillId="10" borderId="1" xfId="0" applyNumberFormat="1" applyFont="1" applyFill="1" applyBorder="1" applyAlignment="1">
      <alignment horizontal="right" vertical="center" wrapText="1"/>
    </xf>
    <xf numFmtId="3" fontId="123" fillId="10" borderId="1" xfId="0" applyNumberFormat="1" applyFont="1" applyFill="1" applyBorder="1" applyAlignment="1">
      <alignment horizontal="right" vertical="center" wrapText="1"/>
    </xf>
    <xf numFmtId="0" fontId="114" fillId="10" borderId="1" xfId="0" applyFont="1" applyFill="1" applyBorder="1" applyAlignment="1">
      <alignment horizontal="center" vertical="center"/>
    </xf>
    <xf numFmtId="3" fontId="105" fillId="10" borderId="1" xfId="0" applyNumberFormat="1" applyFont="1" applyFill="1" applyBorder="1" applyAlignment="1">
      <alignment horizontal="left" vertical="center" wrapText="1"/>
    </xf>
    <xf numFmtId="0" fontId="103" fillId="10" borderId="1" xfId="0" applyFont="1" applyFill="1" applyBorder="1" applyAlignment="1">
      <alignment vertical="center"/>
    </xf>
    <xf numFmtId="49" fontId="114" fillId="10" borderId="1" xfId="354" applyNumberFormat="1" applyFont="1" applyFill="1" applyBorder="1" applyAlignment="1">
      <alignment vertical="center" wrapText="1"/>
    </xf>
    <xf numFmtId="3" fontId="112" fillId="10" borderId="1" xfId="354" applyNumberFormat="1" applyFont="1" applyFill="1" applyBorder="1" applyAlignment="1">
      <alignment horizontal="center" vertical="center" wrapText="1"/>
    </xf>
    <xf numFmtId="177" fontId="112" fillId="10" borderId="1" xfId="267" applyNumberFormat="1" applyFont="1" applyFill="1" applyBorder="1" applyAlignment="1">
      <alignment horizontal="center" vertical="center" wrapText="1"/>
    </xf>
    <xf numFmtId="3" fontId="105" fillId="10" borderId="1" xfId="354" applyNumberFormat="1" applyFont="1" applyFill="1" applyBorder="1" applyAlignment="1">
      <alignment horizontal="right" vertical="center" wrapText="1"/>
    </xf>
    <xf numFmtId="3" fontId="3" fillId="10" borderId="1" xfId="0" applyNumberFormat="1" applyFont="1" applyFill="1" applyBorder="1" applyAlignment="1">
      <alignment horizontal="right" vertical="center"/>
    </xf>
    <xf numFmtId="0" fontId="12" fillId="10" borderId="1" xfId="0" applyFont="1" applyFill="1" applyBorder="1" applyAlignment="1">
      <alignment vertical="center"/>
    </xf>
    <xf numFmtId="0" fontId="114" fillId="10" borderId="1" xfId="0" applyFont="1" applyFill="1" applyBorder="1" applyAlignment="1">
      <alignment horizontal="left" vertical="center" wrapText="1"/>
    </xf>
    <xf numFmtId="0" fontId="112" fillId="10" borderId="1" xfId="0" applyFont="1" applyFill="1" applyBorder="1" applyAlignment="1">
      <alignment horizontal="center" vertical="center" wrapText="1"/>
    </xf>
    <xf numFmtId="0" fontId="62" fillId="10" borderId="1" xfId="0" applyFont="1" applyFill="1" applyBorder="1" applyAlignment="1">
      <alignment horizontal="center" vertical="center"/>
    </xf>
    <xf numFmtId="0" fontId="2" fillId="10" borderId="1" xfId="0" applyFont="1" applyFill="1" applyBorder="1" applyAlignment="1">
      <alignment vertical="center"/>
    </xf>
    <xf numFmtId="230" fontId="62" fillId="10" borderId="1" xfId="0" applyNumberFormat="1" applyFont="1" applyFill="1" applyBorder="1" applyAlignment="1">
      <alignment horizontal="center" vertical="center" wrapText="1"/>
    </xf>
    <xf numFmtId="3" fontId="3" fillId="10" borderId="1" xfId="266" applyNumberFormat="1" applyFont="1" applyFill="1" applyBorder="1" applyAlignment="1">
      <alignment horizontal="right" vertical="center" wrapText="1"/>
    </xf>
    <xf numFmtId="0" fontId="2" fillId="10" borderId="1" xfId="0" applyFont="1" applyFill="1" applyBorder="1" applyAlignment="1">
      <alignment horizontal="center" vertical="center" wrapText="1"/>
    </xf>
    <xf numFmtId="0" fontId="103" fillId="13" borderId="1" xfId="0" applyFont="1" applyFill="1" applyBorder="1" applyAlignment="1">
      <alignment horizontal="center" vertical="center" wrapText="1"/>
    </xf>
    <xf numFmtId="0" fontId="103" fillId="13" borderId="1" xfId="0" applyFont="1" applyFill="1" applyBorder="1" applyAlignment="1">
      <alignment vertical="center" wrapText="1"/>
    </xf>
    <xf numFmtId="0" fontId="62" fillId="13" borderId="1" xfId="0" applyFont="1" applyFill="1" applyBorder="1" applyAlignment="1">
      <alignment horizontal="center" vertical="center" wrapText="1"/>
    </xf>
    <xf numFmtId="3" fontId="3" fillId="13" borderId="1" xfId="0" applyNumberFormat="1" applyFont="1" applyFill="1" applyBorder="1" applyAlignment="1">
      <alignment horizontal="right" vertical="center" wrapText="1"/>
    </xf>
    <xf numFmtId="0" fontId="2" fillId="13" borderId="1" xfId="0" applyFont="1" applyFill="1" applyBorder="1" applyAlignment="1">
      <alignment horizontal="center" vertical="center" wrapText="1"/>
    </xf>
    <xf numFmtId="0" fontId="0" fillId="13" borderId="0" xfId="0" applyFill="1" applyAlignment="1">
      <alignment vertical="center"/>
    </xf>
    <xf numFmtId="0" fontId="103" fillId="10" borderId="1" xfId="0" applyFont="1" applyFill="1" applyBorder="1" applyAlignment="1">
      <alignment horizontal="right" vertical="center"/>
    </xf>
    <xf numFmtId="0" fontId="2" fillId="10" borderId="1" xfId="0" applyFont="1" applyFill="1" applyBorder="1" applyAlignment="1">
      <alignment horizontal="right" vertical="center" wrapText="1"/>
    </xf>
    <xf numFmtId="49" fontId="103" fillId="10" borderId="1" xfId="350" applyNumberFormat="1" applyFont="1" applyFill="1" applyBorder="1" applyAlignment="1">
      <alignment horizontal="center" vertical="center" wrapText="1" shrinkToFit="1"/>
    </xf>
    <xf numFmtId="0" fontId="104" fillId="3" borderId="1" xfId="0" applyFont="1" applyFill="1" applyBorder="1" applyAlignment="1">
      <alignment horizontal="center" vertical="center"/>
    </xf>
    <xf numFmtId="1" fontId="103" fillId="10" borderId="1" xfId="350" applyNumberFormat="1" applyFont="1" applyFill="1" applyBorder="1" applyAlignment="1">
      <alignment vertical="center" wrapText="1" shrinkToFit="1"/>
    </xf>
    <xf numFmtId="1" fontId="62" fillId="10" borderId="1" xfId="350" applyNumberFormat="1" applyFont="1" applyFill="1" applyBorder="1" applyAlignment="1">
      <alignment horizontal="center" vertical="center" wrapText="1" shrinkToFit="1"/>
    </xf>
    <xf numFmtId="3" fontId="3" fillId="10" borderId="1" xfId="350" applyNumberFormat="1" applyFont="1" applyFill="1" applyBorder="1" applyAlignment="1">
      <alignment horizontal="right" vertical="center" wrapText="1" shrinkToFit="1"/>
    </xf>
    <xf numFmtId="177" fontId="103" fillId="10" borderId="1" xfId="267" applyNumberFormat="1" applyFont="1" applyFill="1" applyBorder="1" applyAlignment="1" applyProtection="1">
      <alignment horizontal="left" vertical="center" wrapText="1"/>
    </xf>
    <xf numFmtId="177" fontId="62" fillId="10" borderId="1" xfId="255" applyNumberFormat="1" applyFont="1" applyFill="1" applyBorder="1" applyAlignment="1">
      <alignment horizontal="center" vertical="center" wrapText="1"/>
    </xf>
    <xf numFmtId="49" fontId="62" fillId="10" borderId="1" xfId="255" applyNumberFormat="1" applyFont="1" applyFill="1" applyBorder="1" applyAlignment="1">
      <alignment horizontal="center" vertical="center" wrapText="1"/>
    </xf>
    <xf numFmtId="231" fontId="2" fillId="10" borderId="1" xfId="255" applyNumberFormat="1" applyFont="1" applyFill="1" applyBorder="1" applyAlignment="1">
      <alignment horizontal="center" vertical="center" wrapText="1"/>
    </xf>
    <xf numFmtId="0" fontId="101" fillId="13" borderId="1" xfId="0" applyFont="1" applyFill="1" applyBorder="1" applyAlignment="1">
      <alignment horizontal="center" vertical="center"/>
    </xf>
    <xf numFmtId="0" fontId="101" fillId="13" borderId="1" xfId="0" applyFont="1" applyFill="1" applyBorder="1" applyAlignment="1">
      <alignment horizontal="left" vertical="center"/>
    </xf>
    <xf numFmtId="0" fontId="112" fillId="13" borderId="1" xfId="0" applyFont="1" applyFill="1" applyBorder="1" applyAlignment="1">
      <alignment horizontal="center" vertical="center" wrapText="1"/>
    </xf>
    <xf numFmtId="0" fontId="112" fillId="13" borderId="1" xfId="0" applyFont="1" applyFill="1" applyBorder="1" applyAlignment="1">
      <alignment horizontal="center" vertical="center"/>
    </xf>
    <xf numFmtId="3" fontId="105" fillId="13" borderId="1" xfId="0" applyNumberFormat="1" applyFont="1" applyFill="1" applyBorder="1" applyAlignment="1">
      <alignment horizontal="right" vertical="center"/>
    </xf>
    <xf numFmtId="3" fontId="101" fillId="13" borderId="1" xfId="0" applyNumberFormat="1" applyFont="1" applyFill="1" applyBorder="1" applyAlignment="1">
      <alignment horizontal="right" vertical="center"/>
    </xf>
    <xf numFmtId="0" fontId="106" fillId="3" borderId="1" xfId="0" applyFont="1" applyFill="1" applyBorder="1" applyAlignment="1">
      <alignment horizontal="center" vertical="center" wrapText="1"/>
    </xf>
    <xf numFmtId="0" fontId="3" fillId="10" borderId="1" xfId="0" applyFont="1" applyFill="1" applyBorder="1" applyAlignment="1">
      <alignment horizontal="center" vertical="center"/>
    </xf>
    <xf numFmtId="0" fontId="3" fillId="10" borderId="1" xfId="0" applyFont="1" applyFill="1" applyBorder="1" applyAlignment="1">
      <alignment horizontal="left" vertical="center"/>
    </xf>
    <xf numFmtId="0" fontId="3" fillId="10" borderId="1" xfId="0" applyNumberFormat="1" applyFont="1" applyFill="1" applyBorder="1" applyAlignment="1">
      <alignment horizontal="center" vertical="center"/>
    </xf>
    <xf numFmtId="3" fontId="3" fillId="10" borderId="1" xfId="0" applyNumberFormat="1" applyFont="1" applyFill="1" applyBorder="1" applyAlignment="1">
      <alignment horizontal="center" vertical="center" wrapText="1"/>
    </xf>
    <xf numFmtId="0" fontId="3" fillId="10" borderId="0" xfId="0" applyFont="1" applyFill="1" applyAlignment="1">
      <alignment horizontal="center" vertical="center"/>
    </xf>
    <xf numFmtId="0" fontId="105" fillId="10" borderId="1" xfId="0" applyFont="1" applyFill="1" applyBorder="1" applyAlignment="1">
      <alignment horizontal="center" vertical="center"/>
    </xf>
    <xf numFmtId="3" fontId="105" fillId="10" borderId="1" xfId="0" applyNumberFormat="1" applyFont="1" applyFill="1" applyBorder="1" applyAlignment="1">
      <alignment horizontal="center" vertical="center" wrapText="1"/>
    </xf>
    <xf numFmtId="0" fontId="105" fillId="10" borderId="1" xfId="0" applyNumberFormat="1" applyFont="1" applyFill="1" applyBorder="1" applyAlignment="1">
      <alignment horizontal="center" vertical="center" wrapText="1"/>
    </xf>
    <xf numFmtId="0" fontId="104" fillId="13" borderId="1" xfId="0" applyFont="1" applyFill="1" applyBorder="1" applyAlignment="1">
      <alignment horizontal="center" vertical="center" wrapText="1"/>
    </xf>
    <xf numFmtId="2" fontId="114" fillId="13" borderId="1" xfId="356" applyNumberFormat="1" applyFont="1" applyFill="1" applyBorder="1" applyAlignment="1">
      <alignment vertical="center" wrapText="1"/>
    </xf>
    <xf numFmtId="41" fontId="105" fillId="13" borderId="1" xfId="356" applyNumberFormat="1" applyFont="1" applyFill="1" applyBorder="1" applyAlignment="1">
      <alignment horizontal="right" vertical="center" wrapText="1"/>
    </xf>
    <xf numFmtId="0" fontId="0" fillId="13" borderId="1" xfId="0" applyFont="1" applyFill="1" applyBorder="1" applyAlignment="1">
      <alignment vertical="center" wrapText="1"/>
    </xf>
    <xf numFmtId="0" fontId="0" fillId="13" borderId="0" xfId="0" applyFont="1" applyFill="1" applyAlignment="1">
      <alignment vertical="center" wrapText="1"/>
    </xf>
    <xf numFmtId="0" fontId="104" fillId="10" borderId="1" xfId="0" applyFont="1" applyFill="1" applyBorder="1" applyAlignment="1">
      <alignment horizontal="center" vertical="center" wrapText="1"/>
    </xf>
    <xf numFmtId="2" fontId="114" fillId="10" borderId="1" xfId="356" applyNumberFormat="1" applyFont="1" applyFill="1" applyBorder="1" applyAlignment="1">
      <alignment vertical="center" wrapText="1"/>
    </xf>
    <xf numFmtId="2" fontId="112" fillId="10" borderId="1" xfId="356" applyNumberFormat="1" applyFont="1" applyFill="1" applyBorder="1" applyAlignment="1">
      <alignment horizontal="center" vertical="center" wrapText="1"/>
    </xf>
    <xf numFmtId="41" fontId="105" fillId="10" borderId="1" xfId="356" applyNumberFormat="1" applyFont="1" applyFill="1" applyBorder="1" applyAlignment="1">
      <alignment horizontal="right" vertical="center" wrapText="1"/>
    </xf>
    <xf numFmtId="0" fontId="105" fillId="10" borderId="1" xfId="356" applyFont="1" applyFill="1" applyBorder="1" applyAlignment="1">
      <alignment horizontal="right" vertical="center" wrapText="1"/>
    </xf>
    <xf numFmtId="0" fontId="0" fillId="10" borderId="1" xfId="0" applyFont="1" applyFill="1" applyBorder="1" applyAlignment="1">
      <alignment vertical="center" wrapText="1"/>
    </xf>
    <xf numFmtId="0" fontId="0" fillId="10" borderId="0" xfId="0" applyFont="1" applyFill="1" applyAlignment="1">
      <alignment vertical="center" wrapText="1"/>
    </xf>
    <xf numFmtId="1" fontId="112" fillId="10" borderId="1" xfId="356" applyNumberFormat="1" applyFont="1" applyFill="1" applyBorder="1" applyAlignment="1">
      <alignment horizontal="center" vertical="center" wrapText="1"/>
    </xf>
    <xf numFmtId="1" fontId="112" fillId="13" borderId="1" xfId="356" applyNumberFormat="1" applyFont="1" applyFill="1" applyBorder="1" applyAlignment="1">
      <alignment horizontal="center" vertical="center" wrapText="1"/>
    </xf>
    <xf numFmtId="0" fontId="115" fillId="10" borderId="1" xfId="0" applyFont="1" applyFill="1" applyBorder="1" applyAlignment="1">
      <alignment horizontal="center" vertical="center" wrapText="1"/>
    </xf>
    <xf numFmtId="0" fontId="62" fillId="10" borderId="1" xfId="0" applyFont="1" applyFill="1" applyBorder="1" applyAlignment="1">
      <alignment vertical="center" wrapText="1"/>
    </xf>
    <xf numFmtId="3" fontId="105" fillId="10" borderId="1" xfId="356" applyNumberFormat="1" applyFont="1" applyFill="1" applyBorder="1" applyAlignment="1">
      <alignment horizontal="right" vertical="center" wrapText="1"/>
    </xf>
    <xf numFmtId="0" fontId="114" fillId="10" borderId="1" xfId="0" applyFont="1" applyFill="1" applyBorder="1" applyAlignment="1">
      <alignment vertical="center" wrapText="1"/>
    </xf>
    <xf numFmtId="0" fontId="0" fillId="3" borderId="1" xfId="0" applyFont="1" applyFill="1" applyBorder="1" applyAlignment="1">
      <alignment vertical="center" wrapText="1"/>
    </xf>
    <xf numFmtId="2" fontId="114" fillId="10" borderId="1" xfId="0" applyNumberFormat="1" applyFont="1" applyFill="1" applyBorder="1" applyAlignment="1">
      <alignment vertical="center" wrapText="1"/>
    </xf>
    <xf numFmtId="0" fontId="114" fillId="10" borderId="1" xfId="0" applyFont="1" applyFill="1" applyBorder="1" applyAlignment="1">
      <alignment horizontal="center" vertical="center" wrapText="1"/>
    </xf>
    <xf numFmtId="0" fontId="140" fillId="10" borderId="1" xfId="0" applyFont="1" applyFill="1" applyBorder="1" applyAlignment="1">
      <alignment vertical="center" wrapText="1"/>
    </xf>
    <xf numFmtId="2" fontId="141" fillId="10" borderId="1" xfId="356" applyNumberFormat="1" applyFont="1" applyFill="1" applyBorder="1" applyAlignment="1">
      <alignment horizontal="center" vertical="center" wrapText="1"/>
    </xf>
    <xf numFmtId="0" fontId="140" fillId="10" borderId="1" xfId="0" applyFont="1" applyFill="1" applyBorder="1" applyAlignment="1">
      <alignment horizontal="center" vertical="center" wrapText="1"/>
    </xf>
    <xf numFmtId="0" fontId="0" fillId="8" borderId="1" xfId="0" applyFill="1" applyBorder="1" applyAlignment="1">
      <alignment vertical="center"/>
    </xf>
    <xf numFmtId="0" fontId="0" fillId="0" borderId="1" xfId="0" applyBorder="1" applyAlignment="1">
      <alignment vertical="center"/>
    </xf>
    <xf numFmtId="0" fontId="0" fillId="13" borderId="1" xfId="0" applyFill="1" applyBorder="1" applyAlignment="1">
      <alignment vertical="center"/>
    </xf>
    <xf numFmtId="0" fontId="12" fillId="0" borderId="1" xfId="0" applyFont="1" applyBorder="1" applyAlignment="1">
      <alignment vertical="center"/>
    </xf>
    <xf numFmtId="0" fontId="1" fillId="3" borderId="1" xfId="0" applyFont="1" applyFill="1" applyBorder="1" applyAlignment="1">
      <alignment vertical="center" wrapText="1"/>
    </xf>
    <xf numFmtId="0" fontId="0" fillId="9" borderId="1" xfId="0" applyFont="1" applyFill="1" applyBorder="1" applyAlignment="1">
      <alignment vertical="center" wrapText="1"/>
    </xf>
    <xf numFmtId="0" fontId="121" fillId="8" borderId="1" xfId="0" applyFont="1" applyFill="1" applyBorder="1" applyAlignment="1">
      <alignment horizontal="center" vertical="center"/>
    </xf>
    <xf numFmtId="0" fontId="12" fillId="6" borderId="1" xfId="0" applyFont="1" applyFill="1" applyBorder="1" applyAlignment="1">
      <alignment vertical="center" wrapText="1"/>
    </xf>
    <xf numFmtId="0" fontId="2" fillId="8" borderId="1" xfId="0" applyFont="1" applyFill="1" applyBorder="1" applyAlignment="1">
      <alignment vertical="center" wrapText="1"/>
    </xf>
    <xf numFmtId="0" fontId="0" fillId="10" borderId="1" xfId="0" applyFill="1" applyBorder="1" applyAlignment="1">
      <alignment vertical="center"/>
    </xf>
    <xf numFmtId="0" fontId="0" fillId="11" borderId="1" xfId="0" applyFill="1" applyBorder="1"/>
    <xf numFmtId="0" fontId="0" fillId="12" borderId="1" xfId="0" applyFill="1" applyBorder="1"/>
    <xf numFmtId="2" fontId="105" fillId="10" borderId="1" xfId="356" applyNumberFormat="1" applyFont="1" applyFill="1" applyBorder="1" applyAlignment="1">
      <alignment vertical="center" wrapText="1"/>
    </xf>
    <xf numFmtId="2" fontId="105" fillId="10" borderId="1" xfId="0" applyNumberFormat="1" applyFont="1" applyFill="1" applyBorder="1" applyAlignment="1">
      <alignment vertical="center" wrapText="1"/>
    </xf>
    <xf numFmtId="0" fontId="3" fillId="10" borderId="1" xfId="0" applyFont="1" applyFill="1" applyBorder="1" applyAlignment="1">
      <alignment vertical="center" wrapText="1"/>
    </xf>
    <xf numFmtId="3" fontId="103" fillId="10" borderId="1" xfId="0" applyNumberFormat="1" applyFont="1" applyFill="1" applyBorder="1" applyAlignment="1">
      <alignment horizontal="right" vertical="center" wrapText="1"/>
    </xf>
    <xf numFmtId="41" fontId="114" fillId="10" borderId="1" xfId="356" applyNumberFormat="1" applyFont="1" applyFill="1" applyBorder="1" applyAlignment="1">
      <alignment horizontal="right" vertical="center" wrapText="1"/>
    </xf>
    <xf numFmtId="2" fontId="3" fillId="10" borderId="1" xfId="0" applyNumberFormat="1" applyFont="1" applyFill="1" applyBorder="1" applyAlignment="1">
      <alignment vertical="center" wrapText="1"/>
    </xf>
    <xf numFmtId="0" fontId="138" fillId="10" borderId="1" xfId="0" applyFont="1" applyFill="1" applyBorder="1" applyAlignment="1">
      <alignment horizontal="center" vertical="center" wrapText="1"/>
    </xf>
    <xf numFmtId="0" fontId="1" fillId="10" borderId="1" xfId="0" applyFont="1" applyFill="1" applyBorder="1" applyAlignment="1">
      <alignment vertical="center" wrapText="1"/>
    </xf>
    <xf numFmtId="41" fontId="3" fillId="10" borderId="1" xfId="356" applyNumberFormat="1" applyFont="1" applyFill="1" applyBorder="1" applyAlignment="1">
      <alignment horizontal="right" vertical="center" wrapText="1"/>
    </xf>
    <xf numFmtId="0" fontId="1" fillId="10" borderId="0" xfId="0" applyFont="1" applyFill="1" applyAlignment="1">
      <alignment vertical="center" wrapText="1"/>
    </xf>
    <xf numFmtId="2" fontId="108" fillId="10" borderId="1" xfId="0" applyNumberFormat="1" applyFont="1" applyFill="1" applyBorder="1" applyAlignment="1">
      <alignment vertical="center" wrapText="1"/>
    </xf>
    <xf numFmtId="2" fontId="114" fillId="10" borderId="1" xfId="0" applyNumberFormat="1" applyFont="1" applyFill="1" applyBorder="1" applyAlignment="1">
      <alignment horizontal="left" vertical="center" wrapText="1"/>
    </xf>
    <xf numFmtId="0" fontId="1" fillId="10" borderId="18" xfId="0" applyFont="1" applyFill="1" applyBorder="1" applyAlignment="1">
      <alignment vertical="center" wrapText="1"/>
    </xf>
    <xf numFmtId="0" fontId="117" fillId="10" borderId="1" xfId="0" applyFont="1" applyFill="1" applyBorder="1" applyAlignment="1">
      <alignment horizontal="center" vertical="center" wrapText="1"/>
    </xf>
    <xf numFmtId="0" fontId="1" fillId="10" borderId="19" xfId="0" applyFont="1" applyFill="1" applyBorder="1" applyAlignment="1">
      <alignment vertical="center" wrapText="1"/>
    </xf>
    <xf numFmtId="0" fontId="1" fillId="10" borderId="20" xfId="0" applyFont="1" applyFill="1" applyBorder="1" applyAlignment="1">
      <alignment vertical="center" wrapText="1"/>
    </xf>
    <xf numFmtId="2" fontId="112" fillId="10" borderId="1" xfId="356" applyNumberFormat="1" applyFont="1" applyFill="1" applyBorder="1" applyAlignment="1">
      <alignment vertical="center" wrapText="1"/>
    </xf>
    <xf numFmtId="2" fontId="112" fillId="10" borderId="1" xfId="0" applyNumberFormat="1" applyFont="1" applyFill="1" applyBorder="1" applyAlignment="1">
      <alignment vertical="center" wrapText="1"/>
    </xf>
    <xf numFmtId="3" fontId="139" fillId="10" borderId="1" xfId="0" applyNumberFormat="1" applyFont="1" applyFill="1" applyBorder="1" applyAlignment="1">
      <alignment vertical="center" wrapText="1"/>
    </xf>
    <xf numFmtId="3" fontId="139" fillId="10" borderId="1" xfId="0" applyNumberFormat="1" applyFont="1" applyFill="1" applyBorder="1" applyAlignment="1">
      <alignment horizontal="right" vertical="center" wrapText="1"/>
    </xf>
    <xf numFmtId="0" fontId="2" fillId="10" borderId="1" xfId="0" applyFont="1" applyFill="1" applyBorder="1" applyAlignment="1">
      <alignment horizontal="center" vertical="center"/>
    </xf>
    <xf numFmtId="0" fontId="2" fillId="10" borderId="1" xfId="0" applyFont="1" applyFill="1" applyBorder="1" applyAlignment="1">
      <alignment horizontal="left" vertical="center"/>
    </xf>
    <xf numFmtId="3" fontId="2" fillId="10" borderId="1" xfId="0" applyNumberFormat="1" applyFont="1" applyFill="1" applyBorder="1" applyAlignment="1">
      <alignment horizontal="right" vertical="center"/>
    </xf>
    <xf numFmtId="0" fontId="2" fillId="10" borderId="1" xfId="0" applyFont="1" applyFill="1" applyBorder="1" applyAlignment="1">
      <alignment horizontal="left" vertical="center" wrapText="1"/>
    </xf>
    <xf numFmtId="0" fontId="3" fillId="10" borderId="1" xfId="0" applyFont="1" applyFill="1" applyBorder="1" applyAlignment="1">
      <alignment horizontal="left" vertical="center" wrapText="1"/>
    </xf>
    <xf numFmtId="3" fontId="62" fillId="10" borderId="1" xfId="0" applyNumberFormat="1" applyFont="1" applyFill="1" applyBorder="1" applyAlignment="1">
      <alignment horizontal="right" vertical="center"/>
    </xf>
    <xf numFmtId="3" fontId="3" fillId="10" borderId="1" xfId="255" applyNumberFormat="1" applyFont="1" applyFill="1" applyBorder="1" applyAlignment="1">
      <alignment horizontal="right" vertical="center"/>
    </xf>
    <xf numFmtId="0" fontId="101" fillId="10" borderId="1" xfId="0" applyFont="1" applyFill="1" applyBorder="1" applyAlignment="1">
      <alignment horizontal="center" vertical="center" wrapText="1"/>
    </xf>
    <xf numFmtId="0" fontId="105" fillId="10" borderId="1" xfId="0" applyFont="1" applyFill="1" applyBorder="1" applyAlignment="1">
      <alignment vertical="center" wrapText="1"/>
    </xf>
    <xf numFmtId="3" fontId="105" fillId="10" borderId="1" xfId="255" applyNumberFormat="1" applyFont="1" applyFill="1" applyBorder="1" applyAlignment="1">
      <alignment horizontal="right" vertical="center" wrapText="1"/>
    </xf>
    <xf numFmtId="3" fontId="105" fillId="10" borderId="1" xfId="0" applyNumberFormat="1" applyFont="1" applyFill="1" applyBorder="1" applyAlignment="1">
      <alignment horizontal="right" vertical="center"/>
    </xf>
    <xf numFmtId="3" fontId="120" fillId="10" borderId="1" xfId="0" applyNumberFormat="1" applyFont="1" applyFill="1" applyBorder="1" applyAlignment="1">
      <alignment horizontal="right" vertical="center"/>
    </xf>
    <xf numFmtId="0" fontId="101" fillId="10" borderId="1" xfId="0" applyFont="1" applyFill="1" applyBorder="1" applyAlignment="1">
      <alignment horizontal="justify" vertical="center" wrapText="1"/>
    </xf>
    <xf numFmtId="0" fontId="2" fillId="10" borderId="1" xfId="0" applyNumberFormat="1" applyFont="1" applyFill="1" applyBorder="1" applyAlignment="1">
      <alignment horizontal="left" vertical="center" wrapText="1"/>
    </xf>
    <xf numFmtId="2" fontId="62" fillId="10" borderId="1" xfId="0" applyNumberFormat="1" applyFont="1" applyFill="1" applyBorder="1" applyAlignment="1">
      <alignment horizontal="center" vertical="center" wrapText="1"/>
    </xf>
    <xf numFmtId="0" fontId="3" fillId="10" borderId="1" xfId="354" applyNumberFormat="1" applyFont="1" applyFill="1" applyBorder="1" applyAlignment="1">
      <alignment horizontal="left" vertical="center" wrapText="1"/>
    </xf>
    <xf numFmtId="3" fontId="119" fillId="10" borderId="1" xfId="0" applyNumberFormat="1" applyFont="1" applyFill="1" applyBorder="1" applyAlignment="1">
      <alignment horizontal="right" vertical="center"/>
    </xf>
    <xf numFmtId="3" fontId="2" fillId="10" borderId="1" xfId="0" quotePrefix="1" applyNumberFormat="1" applyFont="1" applyFill="1" applyBorder="1" applyAlignment="1">
      <alignment horizontal="right" vertical="center" wrapText="1"/>
    </xf>
    <xf numFmtId="0" fontId="101" fillId="10" borderId="1" xfId="0" quotePrefix="1" applyFont="1" applyFill="1" applyBorder="1" applyAlignment="1">
      <alignment horizontal="center" vertical="center"/>
    </xf>
    <xf numFmtId="0" fontId="101" fillId="10" borderId="1" xfId="0" applyFont="1" applyFill="1" applyBorder="1" applyAlignment="1">
      <alignment horizontal="left" vertical="center" wrapText="1"/>
    </xf>
    <xf numFmtId="0" fontId="123" fillId="10" borderId="1" xfId="0" applyFont="1" applyFill="1" applyBorder="1" applyAlignment="1">
      <alignment vertical="center"/>
    </xf>
    <xf numFmtId="0" fontId="105" fillId="10" borderId="1" xfId="0" applyFont="1" applyFill="1" applyBorder="1" applyAlignment="1">
      <alignment horizontal="right" vertical="center" wrapText="1"/>
    </xf>
    <xf numFmtId="0" fontId="101" fillId="10" borderId="1" xfId="0" applyFont="1" applyFill="1" applyBorder="1" applyAlignment="1">
      <alignment horizontal="right" vertical="center" wrapText="1"/>
    </xf>
    <xf numFmtId="0" fontId="101" fillId="10" borderId="1" xfId="0" applyFont="1" applyFill="1" applyBorder="1" applyAlignment="1">
      <alignment horizontal="center" vertical="center"/>
    </xf>
    <xf numFmtId="17" fontId="62" fillId="10" borderId="1" xfId="0" applyNumberFormat="1" applyFont="1" applyFill="1" applyBorder="1" applyAlignment="1">
      <alignment horizontal="center" vertical="center" wrapText="1"/>
    </xf>
    <xf numFmtId="0" fontId="3" fillId="10" borderId="1" xfId="0" applyFont="1" applyFill="1" applyBorder="1" applyAlignment="1">
      <alignment horizontal="right" vertical="center" wrapText="1"/>
    </xf>
    <xf numFmtId="3" fontId="101" fillId="10" borderId="1" xfId="0" applyNumberFormat="1" applyFont="1" applyFill="1" applyBorder="1" applyAlignment="1">
      <alignment horizontal="right" vertical="center"/>
    </xf>
    <xf numFmtId="0" fontId="112" fillId="10" borderId="1" xfId="0" applyFont="1" applyFill="1" applyBorder="1" applyAlignment="1">
      <alignment horizontal="center" vertical="center"/>
    </xf>
    <xf numFmtId="0" fontId="105" fillId="10" borderId="1" xfId="0" applyFont="1" applyFill="1" applyBorder="1" applyAlignment="1">
      <alignment horizontal="right" vertical="center"/>
    </xf>
    <xf numFmtId="0" fontId="101" fillId="10" borderId="1" xfId="0" applyFont="1" applyFill="1" applyBorder="1" applyAlignment="1">
      <alignment horizontal="right" vertical="center"/>
    </xf>
    <xf numFmtId="0" fontId="130" fillId="10" borderId="1" xfId="0" applyFont="1" applyFill="1" applyBorder="1" applyAlignment="1">
      <alignment horizontal="center" vertical="center" wrapText="1"/>
    </xf>
    <xf numFmtId="0" fontId="101" fillId="10" borderId="1" xfId="0" applyFont="1" applyFill="1" applyBorder="1" applyAlignment="1">
      <alignment horizontal="left" vertical="center"/>
    </xf>
    <xf numFmtId="177" fontId="3" fillId="10" borderId="1" xfId="255" applyNumberFormat="1" applyFont="1" applyFill="1" applyBorder="1" applyAlignment="1">
      <alignment horizontal="right" vertical="center"/>
    </xf>
    <xf numFmtId="1" fontId="3" fillId="10" borderId="1" xfId="0" applyNumberFormat="1" applyFont="1" applyFill="1" applyBorder="1" applyAlignment="1">
      <alignment horizontal="right" vertical="center"/>
    </xf>
    <xf numFmtId="0" fontId="3" fillId="10" borderId="1" xfId="0" applyFont="1" applyFill="1" applyBorder="1" applyAlignment="1">
      <alignment horizontal="right" vertical="center"/>
    </xf>
    <xf numFmtId="0" fontId="2" fillId="10" borderId="1" xfId="0" applyFont="1" applyFill="1" applyBorder="1" applyAlignment="1">
      <alignment horizontal="right" vertical="center"/>
    </xf>
    <xf numFmtId="228" fontId="3" fillId="10" borderId="1" xfId="255" applyNumberFormat="1" applyFont="1" applyFill="1" applyBorder="1" applyAlignment="1">
      <alignment horizontal="right" vertical="center"/>
    </xf>
    <xf numFmtId="0" fontId="124" fillId="10" borderId="1" xfId="0" applyFont="1" applyFill="1" applyBorder="1" applyAlignment="1">
      <alignment horizontal="right" vertical="center"/>
    </xf>
    <xf numFmtId="0" fontId="102" fillId="10" borderId="1" xfId="0" applyFont="1" applyFill="1" applyBorder="1" applyAlignment="1">
      <alignment horizontal="right" vertical="center"/>
    </xf>
    <xf numFmtId="0" fontId="96" fillId="10" borderId="1" xfId="0" applyFont="1" applyFill="1" applyBorder="1" applyAlignment="1">
      <alignment horizontal="center" vertical="center" wrapText="1"/>
    </xf>
    <xf numFmtId="49" fontId="101" fillId="10" borderId="1" xfId="0" applyNumberFormat="1" applyFont="1" applyFill="1" applyBorder="1" applyAlignment="1">
      <alignment horizontal="left" vertical="center" wrapText="1"/>
    </xf>
    <xf numFmtId="0" fontId="110" fillId="10" borderId="1" xfId="0" applyFont="1" applyFill="1" applyBorder="1" applyAlignment="1">
      <alignment horizontal="center" vertical="center" wrapText="1"/>
    </xf>
    <xf numFmtId="0" fontId="109" fillId="10" borderId="1" xfId="0" applyFont="1" applyFill="1" applyBorder="1" applyAlignment="1">
      <alignment horizontal="right" vertical="center" wrapText="1"/>
    </xf>
    <xf numFmtId="0" fontId="96" fillId="10" borderId="1" xfId="0" applyFont="1" applyFill="1" applyBorder="1" applyAlignment="1">
      <alignment horizontal="right" vertical="center"/>
    </xf>
    <xf numFmtId="0" fontId="94" fillId="10" borderId="1" xfId="0" applyFont="1" applyFill="1" applyBorder="1" applyAlignment="1">
      <alignment horizontal="center" vertical="center"/>
    </xf>
    <xf numFmtId="0" fontId="111" fillId="10" borderId="1" xfId="0" applyFont="1" applyFill="1" applyBorder="1" applyAlignment="1">
      <alignment horizontal="center" vertical="center" wrapText="1"/>
    </xf>
    <xf numFmtId="0" fontId="111" fillId="10" borderId="1" xfId="0" applyFont="1" applyFill="1" applyBorder="1" applyAlignment="1">
      <alignment horizontal="center" vertical="center"/>
    </xf>
    <xf numFmtId="3" fontId="106" fillId="10" borderId="1" xfId="0" applyNumberFormat="1" applyFont="1" applyFill="1" applyBorder="1" applyAlignment="1">
      <alignment horizontal="right" vertical="center"/>
    </xf>
    <xf numFmtId="3" fontId="123" fillId="10" borderId="1" xfId="0" applyNumberFormat="1" applyFont="1" applyFill="1" applyBorder="1" applyAlignment="1">
      <alignment horizontal="right" vertical="center"/>
    </xf>
    <xf numFmtId="3" fontId="94" fillId="10" borderId="1" xfId="0" applyNumberFormat="1" applyFont="1" applyFill="1" applyBorder="1" applyAlignment="1">
      <alignment horizontal="right" vertical="center"/>
    </xf>
    <xf numFmtId="49" fontId="105" fillId="10" borderId="1" xfId="0" applyNumberFormat="1" applyFont="1" applyFill="1" applyBorder="1" applyAlignment="1">
      <alignment horizontal="left" vertical="center" wrapText="1"/>
    </xf>
    <xf numFmtId="0" fontId="94" fillId="10" borderId="1" xfId="0" applyFont="1" applyFill="1" applyBorder="1" applyAlignment="1">
      <alignment horizontal="left" vertical="center"/>
    </xf>
    <xf numFmtId="0" fontId="113" fillId="10" borderId="1" xfId="0" applyFont="1" applyFill="1" applyBorder="1" applyAlignment="1">
      <alignment horizontal="center" vertical="center" wrapText="1"/>
    </xf>
    <xf numFmtId="0" fontId="113" fillId="10" borderId="1" xfId="0" applyFont="1" applyFill="1" applyBorder="1" applyAlignment="1">
      <alignment horizontal="center" vertical="center"/>
    </xf>
    <xf numFmtId="0" fontId="3" fillId="10" borderId="1" xfId="0" applyFont="1" applyFill="1" applyBorder="1" applyAlignment="1">
      <alignment vertical="center"/>
    </xf>
    <xf numFmtId="0" fontId="103" fillId="14" borderId="1" xfId="0" applyFont="1" applyFill="1" applyBorder="1" applyAlignment="1">
      <alignment horizontal="center" vertical="center" wrapText="1"/>
    </xf>
    <xf numFmtId="0" fontId="103" fillId="14" borderId="1" xfId="0" applyFont="1" applyFill="1" applyBorder="1" applyAlignment="1">
      <alignment vertical="center" wrapText="1"/>
    </xf>
    <xf numFmtId="0" fontId="62" fillId="14" borderId="1" xfId="0" applyFont="1" applyFill="1" applyBorder="1" applyAlignment="1">
      <alignment horizontal="center" vertical="center" wrapText="1"/>
    </xf>
    <xf numFmtId="3" fontId="3" fillId="14" borderId="1" xfId="0" applyNumberFormat="1" applyFont="1" applyFill="1" applyBorder="1" applyAlignment="1">
      <alignment horizontal="right" vertical="center" wrapText="1"/>
    </xf>
    <xf numFmtId="0" fontId="0" fillId="14" borderId="1" xfId="0" applyFont="1" applyFill="1" applyBorder="1" applyAlignment="1">
      <alignment vertical="center" wrapText="1"/>
    </xf>
    <xf numFmtId="0" fontId="0" fillId="14" borderId="0" xfId="0" applyFont="1" applyFill="1" applyAlignment="1">
      <alignment vertical="center" wrapText="1"/>
    </xf>
    <xf numFmtId="14" fontId="62" fillId="10" borderId="1" xfId="0" applyNumberFormat="1" applyFont="1" applyFill="1" applyBorder="1" applyAlignment="1">
      <alignment horizontal="center" vertical="center"/>
    </xf>
    <xf numFmtId="3" fontId="62" fillId="10" borderId="1" xfId="0" applyNumberFormat="1" applyFont="1" applyFill="1" applyBorder="1" applyAlignment="1">
      <alignment horizontal="center" vertical="center" wrapText="1"/>
    </xf>
    <xf numFmtId="0" fontId="106" fillId="10" borderId="1" xfId="0" applyFont="1" applyFill="1" applyBorder="1" applyAlignment="1">
      <alignment horizontal="center" vertical="center"/>
    </xf>
    <xf numFmtId="0" fontId="106" fillId="10" borderId="0" xfId="0" applyFont="1" applyFill="1" applyAlignment="1">
      <alignment horizontal="center" vertical="center"/>
    </xf>
    <xf numFmtId="3" fontId="106" fillId="10" borderId="1" xfId="0" applyNumberFormat="1" applyFont="1" applyFill="1" applyBorder="1" applyAlignment="1">
      <alignment horizontal="center" vertical="center" wrapText="1"/>
    </xf>
    <xf numFmtId="3" fontId="3" fillId="10" borderId="1" xfId="0" applyNumberFormat="1" applyFont="1" applyFill="1" applyBorder="1" applyAlignment="1">
      <alignment horizontal="left" vertical="center" wrapText="1"/>
    </xf>
    <xf numFmtId="0" fontId="3" fillId="10" borderId="1" xfId="0" applyNumberFormat="1" applyFont="1" applyFill="1" applyBorder="1" applyAlignment="1">
      <alignment horizontal="center" vertical="center" wrapText="1"/>
    </xf>
    <xf numFmtId="0" fontId="3" fillId="10" borderId="1" xfId="0" applyFont="1" applyFill="1" applyBorder="1" applyAlignment="1">
      <alignment horizontal="center" vertical="center" wrapText="1"/>
    </xf>
    <xf numFmtId="3" fontId="101" fillId="10" borderId="1" xfId="0" applyNumberFormat="1" applyFont="1" applyFill="1" applyBorder="1" applyAlignment="1">
      <alignment horizontal="right" vertical="center" wrapText="1"/>
    </xf>
    <xf numFmtId="3" fontId="2" fillId="10" borderId="1" xfId="0" applyNumberFormat="1" applyFont="1" applyFill="1" applyBorder="1" applyAlignment="1">
      <alignment horizontal="center" vertical="center" wrapText="1"/>
    </xf>
    <xf numFmtId="0" fontId="2" fillId="10" borderId="0" xfId="0" applyFont="1" applyFill="1" applyAlignment="1">
      <alignment horizontal="center" vertical="center"/>
    </xf>
    <xf numFmtId="3" fontId="123" fillId="10" borderId="1" xfId="0" applyNumberFormat="1" applyFont="1" applyFill="1" applyBorder="1" applyAlignment="1">
      <alignment horizontal="center" vertical="center" wrapText="1"/>
    </xf>
    <xf numFmtId="49" fontId="3" fillId="10" borderId="1" xfId="0" applyNumberFormat="1" applyFont="1" applyFill="1" applyBorder="1" applyAlignment="1">
      <alignment horizontal="left" vertical="center" wrapText="1"/>
    </xf>
    <xf numFmtId="49" fontId="3" fillId="10" borderId="1" xfId="0" applyNumberFormat="1" applyFont="1" applyFill="1" applyBorder="1" applyAlignment="1">
      <alignment horizontal="center" vertical="center" wrapText="1"/>
    </xf>
    <xf numFmtId="233" fontId="105" fillId="10" borderId="1" xfId="0" applyNumberFormat="1" applyFont="1" applyFill="1" applyBorder="1" applyAlignment="1">
      <alignment horizontal="right" vertical="center" wrapText="1"/>
    </xf>
    <xf numFmtId="3" fontId="3" fillId="10" borderId="1" xfId="255" applyNumberFormat="1" applyFont="1" applyFill="1" applyBorder="1" applyAlignment="1">
      <alignment vertical="center" wrapText="1"/>
    </xf>
    <xf numFmtId="49" fontId="3" fillId="10" borderId="1" xfId="0" applyNumberFormat="1" applyFont="1" applyFill="1" applyBorder="1" applyAlignment="1">
      <alignment horizontal="right" vertical="center" wrapText="1"/>
    </xf>
    <xf numFmtId="0" fontId="20" fillId="10" borderId="1" xfId="0" applyFont="1" applyFill="1" applyBorder="1" applyAlignment="1">
      <alignment horizontal="left" vertical="center" wrapText="1"/>
    </xf>
    <xf numFmtId="0" fontId="62" fillId="10" borderId="1" xfId="0" applyNumberFormat="1" applyFont="1" applyFill="1" applyBorder="1" applyAlignment="1">
      <alignment horizontal="center" vertical="center" wrapText="1"/>
    </xf>
    <xf numFmtId="3" fontId="3" fillId="10" borderId="1" xfId="341" applyNumberFormat="1" applyFont="1" applyFill="1" applyBorder="1" applyAlignment="1">
      <alignment horizontal="right" vertical="center" wrapText="1"/>
    </xf>
    <xf numFmtId="0" fontId="103" fillId="10" borderId="0" xfId="0" applyFont="1" applyFill="1" applyAlignment="1">
      <alignment vertical="center"/>
    </xf>
    <xf numFmtId="3" fontId="3" fillId="10" borderId="1" xfId="350" applyNumberFormat="1" applyFont="1" applyFill="1" applyBorder="1" applyAlignment="1">
      <alignment horizontal="right" vertical="center" wrapText="1"/>
    </xf>
    <xf numFmtId="49" fontId="103" fillId="10" borderId="1" xfId="346" applyNumberFormat="1" applyFont="1" applyFill="1" applyBorder="1" applyAlignment="1">
      <alignment horizontal="center" vertical="center" wrapText="1"/>
    </xf>
    <xf numFmtId="0" fontId="103" fillId="10" borderId="1" xfId="346" applyNumberFormat="1" applyFont="1" applyFill="1" applyBorder="1" applyAlignment="1">
      <alignment horizontal="left" vertical="center" wrapText="1"/>
    </xf>
    <xf numFmtId="0" fontId="62" fillId="10" borderId="1" xfId="346" applyNumberFormat="1" applyFont="1" applyFill="1" applyBorder="1" applyAlignment="1">
      <alignment horizontal="center" vertical="center" wrapText="1"/>
    </xf>
    <xf numFmtId="49" fontId="62" fillId="10" borderId="1" xfId="346" applyNumberFormat="1" applyFont="1" applyFill="1" applyBorder="1" applyAlignment="1">
      <alignment horizontal="center" vertical="center" wrapText="1"/>
    </xf>
    <xf numFmtId="3" fontId="3" fillId="10" borderId="1" xfId="346" applyNumberFormat="1" applyFont="1" applyFill="1" applyBorder="1" applyAlignment="1">
      <alignment horizontal="right" vertical="center" wrapText="1"/>
    </xf>
    <xf numFmtId="49" fontId="3" fillId="10" borderId="1" xfId="346" applyNumberFormat="1" applyFont="1" applyFill="1" applyBorder="1" applyAlignment="1">
      <alignment horizontal="center" vertical="center" wrapText="1"/>
    </xf>
    <xf numFmtId="0" fontId="3" fillId="10" borderId="1" xfId="346" applyNumberFormat="1" applyFont="1" applyFill="1" applyBorder="1" applyAlignment="1">
      <alignment horizontal="left" vertical="center" wrapText="1"/>
    </xf>
    <xf numFmtId="3" fontId="3" fillId="10" borderId="1" xfId="268" applyNumberFormat="1" applyFont="1" applyFill="1" applyBorder="1" applyAlignment="1">
      <alignment horizontal="right" vertical="center" wrapText="1"/>
    </xf>
    <xf numFmtId="49" fontId="3" fillId="10" borderId="1" xfId="346" applyNumberFormat="1" applyFont="1" applyFill="1" applyBorder="1" applyAlignment="1">
      <alignment horizontal="left" vertical="center" wrapText="1"/>
    </xf>
    <xf numFmtId="0" fontId="3" fillId="10" borderId="1" xfId="346" quotePrefix="1" applyNumberFormat="1" applyFont="1" applyFill="1" applyBorder="1" applyAlignment="1">
      <alignment horizontal="center" vertical="center" wrapText="1"/>
    </xf>
    <xf numFmtId="49" fontId="103" fillId="10" borderId="1" xfId="0" applyNumberFormat="1" applyFont="1" applyFill="1" applyBorder="1" applyAlignment="1">
      <alignment horizontal="center" vertical="center" wrapText="1"/>
    </xf>
    <xf numFmtId="0" fontId="103" fillId="10" borderId="1" xfId="0" applyNumberFormat="1" applyFont="1" applyFill="1" applyBorder="1" applyAlignment="1">
      <alignment horizontal="left" vertical="center" wrapText="1"/>
    </xf>
    <xf numFmtId="49" fontId="62" fillId="10" borderId="1" xfId="0" applyNumberFormat="1" applyFont="1" applyFill="1" applyBorder="1" applyAlignment="1">
      <alignment horizontal="center" vertical="center" wrapText="1"/>
    </xf>
    <xf numFmtId="0" fontId="108" fillId="10" borderId="1" xfId="346" applyNumberFormat="1" applyFont="1" applyFill="1" applyBorder="1" applyAlignment="1">
      <alignment horizontal="left" vertical="center" wrapText="1"/>
    </xf>
    <xf numFmtId="0" fontId="146" fillId="0" borderId="1" xfId="0" applyNumberFormat="1" applyFont="1" applyFill="1" applyBorder="1" applyAlignment="1">
      <alignment horizontal="center" vertical="center"/>
    </xf>
    <xf numFmtId="0" fontId="146" fillId="0" borderId="1" xfId="0" applyNumberFormat="1" applyFont="1" applyBorder="1" applyAlignment="1">
      <alignment horizontal="left" vertical="center" wrapText="1"/>
    </xf>
    <xf numFmtId="0" fontId="148" fillId="0" borderId="1" xfId="0" applyNumberFormat="1" applyFont="1" applyBorder="1" applyAlignment="1">
      <alignment horizontal="center" vertical="center" wrapText="1"/>
    </xf>
    <xf numFmtId="0" fontId="148" fillId="0" borderId="1" xfId="0" applyNumberFormat="1" applyFont="1" applyBorder="1" applyAlignment="1">
      <alignment horizontal="center" vertical="center"/>
    </xf>
    <xf numFmtId="232" fontId="149" fillId="0" borderId="1" xfId="0" applyNumberFormat="1" applyFont="1" applyBorder="1" applyAlignment="1">
      <alignment vertical="center" wrapText="1"/>
    </xf>
    <xf numFmtId="0" fontId="150" fillId="0" borderId="1" xfId="0" applyFont="1" applyBorder="1"/>
    <xf numFmtId="232" fontId="151" fillId="0" borderId="1" xfId="0" applyNumberFormat="1" applyFont="1" applyBorder="1" applyAlignment="1">
      <alignment vertical="center" wrapText="1"/>
    </xf>
    <xf numFmtId="3" fontId="152" fillId="0" borderId="1" xfId="0" applyNumberFormat="1" applyFont="1" applyFill="1" applyBorder="1" applyAlignment="1">
      <alignment horizontal="right" vertical="center" wrapText="1"/>
    </xf>
    <xf numFmtId="0" fontId="150" fillId="0" borderId="0" xfId="0" applyFont="1"/>
    <xf numFmtId="0" fontId="149" fillId="10" borderId="1" xfId="0" applyFont="1" applyFill="1" applyBorder="1" applyAlignment="1">
      <alignment horizontal="center" vertical="center"/>
    </xf>
    <xf numFmtId="0" fontId="149" fillId="10" borderId="1" xfId="0" applyFont="1" applyFill="1" applyBorder="1" applyAlignment="1">
      <alignment horizontal="left" vertical="center"/>
    </xf>
    <xf numFmtId="0" fontId="149" fillId="10" borderId="1" xfId="0" applyNumberFormat="1" applyFont="1" applyFill="1" applyBorder="1" applyAlignment="1">
      <alignment horizontal="center" vertical="center"/>
    </xf>
    <xf numFmtId="3" fontId="149" fillId="10" borderId="1" xfId="0" applyNumberFormat="1" applyFont="1" applyFill="1" applyBorder="1" applyAlignment="1">
      <alignment horizontal="right" vertical="center" wrapText="1"/>
    </xf>
    <xf numFmtId="0" fontId="149" fillId="10" borderId="1" xfId="0" applyFont="1" applyFill="1" applyBorder="1" applyAlignment="1">
      <alignment horizontal="right" vertical="center"/>
    </xf>
    <xf numFmtId="3" fontId="149" fillId="10" borderId="1" xfId="350" applyNumberFormat="1" applyFont="1" applyFill="1" applyBorder="1" applyAlignment="1">
      <alignment horizontal="right" vertical="center" wrapText="1"/>
    </xf>
    <xf numFmtId="3" fontId="151" fillId="10" borderId="1" xfId="0" applyNumberFormat="1" applyFont="1" applyFill="1" applyBorder="1" applyAlignment="1">
      <alignment horizontal="center" vertical="center" wrapText="1"/>
    </xf>
    <xf numFmtId="0" fontId="149" fillId="10" borderId="0" xfId="0" applyFont="1" applyFill="1" applyAlignment="1">
      <alignment horizontal="center" vertical="center"/>
    </xf>
    <xf numFmtId="0" fontId="62" fillId="10" borderId="1" xfId="346" applyNumberFormat="1" applyFont="1" applyFill="1" applyBorder="1" applyAlignment="1">
      <alignment horizontal="left" vertical="center" wrapText="1"/>
    </xf>
    <xf numFmtId="0" fontId="41" fillId="10" borderId="1" xfId="0" applyFont="1" applyFill="1" applyBorder="1" applyAlignment="1">
      <alignment vertical="center" wrapText="1"/>
    </xf>
    <xf numFmtId="3" fontId="106" fillId="10" borderId="1" xfId="0" applyNumberFormat="1" applyFont="1" applyFill="1" applyBorder="1" applyAlignment="1">
      <alignment horizontal="right" vertical="center" wrapText="1"/>
    </xf>
    <xf numFmtId="0" fontId="146" fillId="10" borderId="1" xfId="0" applyFont="1" applyFill="1" applyBorder="1" applyAlignment="1">
      <alignment horizontal="center" vertical="center" wrapText="1"/>
    </xf>
    <xf numFmtId="0" fontId="146" fillId="10" borderId="1" xfId="0" applyFont="1" applyFill="1" applyBorder="1" applyAlignment="1">
      <alignment horizontal="left" vertical="center" wrapText="1"/>
    </xf>
    <xf numFmtId="0" fontId="148" fillId="10" borderId="1" xfId="0" applyFont="1" applyFill="1" applyBorder="1" applyAlignment="1">
      <alignment horizontal="center" vertical="center" wrapText="1"/>
    </xf>
    <xf numFmtId="3" fontId="149" fillId="10" borderId="1" xfId="266" applyNumberFormat="1" applyFont="1" applyFill="1" applyBorder="1" applyAlignment="1">
      <alignment horizontal="right" vertical="center" wrapText="1"/>
    </xf>
    <xf numFmtId="0" fontId="150" fillId="10" borderId="1" xfId="0" applyFont="1" applyFill="1" applyBorder="1" applyAlignment="1">
      <alignment vertical="center"/>
    </xf>
    <xf numFmtId="0" fontId="150" fillId="10" borderId="1" xfId="0" applyFont="1" applyFill="1" applyBorder="1" applyAlignment="1">
      <alignment horizontal="center" vertical="center" wrapText="1"/>
    </xf>
    <xf numFmtId="0" fontId="150" fillId="10" borderId="0" xfId="0" applyFont="1" applyFill="1" applyAlignment="1">
      <alignment vertical="center"/>
    </xf>
    <xf numFmtId="3" fontId="2" fillId="10" borderId="1" xfId="0" applyNumberFormat="1" applyFont="1" applyFill="1" applyBorder="1" applyAlignment="1">
      <alignment vertical="center"/>
    </xf>
    <xf numFmtId="177" fontId="146" fillId="0" borderId="1" xfId="267" applyNumberFormat="1" applyFont="1" applyFill="1" applyBorder="1" applyAlignment="1" applyProtection="1">
      <alignment horizontal="left" vertical="center" wrapText="1"/>
    </xf>
    <xf numFmtId="0" fontId="153" fillId="0" borderId="1" xfId="0" applyFont="1" applyBorder="1" applyAlignment="1">
      <alignment horizontal="center" vertical="center"/>
    </xf>
    <xf numFmtId="177" fontId="148" fillId="0" borderId="1" xfId="267" applyNumberFormat="1" applyFont="1" applyBorder="1" applyAlignment="1">
      <alignment horizontal="center" vertical="center" wrapText="1"/>
    </xf>
    <xf numFmtId="3" fontId="149" fillId="0" borderId="1" xfId="267" applyNumberFormat="1" applyFont="1" applyBorder="1" applyAlignment="1">
      <alignment horizontal="right" vertical="center"/>
    </xf>
    <xf numFmtId="0" fontId="150" fillId="0" borderId="1" xfId="0" applyFont="1" applyBorder="1" applyAlignment="1">
      <alignment vertical="center"/>
    </xf>
    <xf numFmtId="3" fontId="149" fillId="0" borderId="1" xfId="0" applyNumberFormat="1" applyFont="1" applyBorder="1" applyAlignment="1">
      <alignment horizontal="right" vertical="center" wrapText="1"/>
    </xf>
    <xf numFmtId="3" fontId="151" fillId="0" borderId="1" xfId="0" applyNumberFormat="1" applyFont="1" applyBorder="1" applyAlignment="1">
      <alignment horizontal="right" vertical="center" wrapText="1"/>
    </xf>
    <xf numFmtId="0" fontId="152" fillId="0" borderId="1" xfId="0" applyFont="1" applyFill="1" applyBorder="1" applyAlignment="1">
      <alignment vertical="center"/>
    </xf>
    <xf numFmtId="0" fontId="150" fillId="0" borderId="0" xfId="0" applyFont="1" applyAlignment="1">
      <alignment vertical="center"/>
    </xf>
    <xf numFmtId="0" fontId="150" fillId="10" borderId="1" xfId="0" applyFont="1" applyFill="1" applyBorder="1" applyAlignment="1">
      <alignment horizontal="center" vertical="center"/>
    </xf>
    <xf numFmtId="0" fontId="150" fillId="10" borderId="1" xfId="0" applyFont="1" applyFill="1" applyBorder="1" applyAlignment="1">
      <alignment horizontal="left" vertical="center" wrapText="1"/>
    </xf>
    <xf numFmtId="14" fontId="148" fillId="10" borderId="1" xfId="0" applyNumberFormat="1" applyFont="1" applyFill="1" applyBorder="1" applyAlignment="1">
      <alignment horizontal="center" vertical="center"/>
    </xf>
    <xf numFmtId="3" fontId="149" fillId="10" borderId="1" xfId="0" applyNumberFormat="1" applyFont="1" applyFill="1" applyBorder="1" applyAlignment="1">
      <alignment horizontal="right" vertical="center"/>
    </xf>
    <xf numFmtId="3" fontId="150" fillId="10" borderId="1" xfId="0" applyNumberFormat="1" applyFont="1" applyFill="1" applyBorder="1" applyAlignment="1">
      <alignment horizontal="right" vertical="center"/>
    </xf>
    <xf numFmtId="0" fontId="41" fillId="10" borderId="1" xfId="0" applyFont="1" applyFill="1" applyBorder="1" applyAlignment="1">
      <alignment horizontal="right" vertical="center" wrapText="1"/>
    </xf>
    <xf numFmtId="0" fontId="105" fillId="10" borderId="1" xfId="0" applyFont="1" applyFill="1" applyBorder="1" applyAlignment="1">
      <alignment horizontal="left" vertical="center" wrapText="1"/>
    </xf>
    <xf numFmtId="0" fontId="27" fillId="10" borderId="1" xfId="0" applyFont="1" applyFill="1" applyBorder="1" applyAlignment="1">
      <alignment horizontal="center" vertical="center"/>
    </xf>
    <xf numFmtId="3" fontId="3" fillId="10" borderId="1" xfId="267" applyNumberFormat="1" applyFont="1" applyFill="1" applyBorder="1" applyAlignment="1">
      <alignment horizontal="right" vertical="center"/>
    </xf>
    <xf numFmtId="49" fontId="113" fillId="10" borderId="1" xfId="354" applyNumberFormat="1" applyFont="1" applyFill="1" applyBorder="1" applyAlignment="1">
      <alignment horizontal="center" vertical="center" wrapText="1"/>
    </xf>
    <xf numFmtId="3" fontId="123" fillId="10" borderId="1" xfId="354" applyNumberFormat="1" applyFont="1" applyFill="1" applyBorder="1" applyAlignment="1">
      <alignment horizontal="right" vertical="center" wrapText="1"/>
    </xf>
    <xf numFmtId="0" fontId="119" fillId="10" borderId="1" xfId="0" applyFont="1" applyFill="1" applyBorder="1" applyAlignment="1">
      <alignment vertical="center"/>
    </xf>
    <xf numFmtId="0" fontId="2" fillId="10" borderId="1" xfId="0" quotePrefix="1" applyFont="1" applyFill="1" applyBorder="1" applyAlignment="1">
      <alignment vertical="center" wrapText="1"/>
    </xf>
    <xf numFmtId="0" fontId="147" fillId="0" borderId="1" xfId="0" applyFont="1" applyFill="1" applyBorder="1" applyAlignment="1">
      <alignment horizontal="center" vertical="center"/>
    </xf>
    <xf numFmtId="3" fontId="146" fillId="0" borderId="1" xfId="0" applyNumberFormat="1" applyFont="1" applyBorder="1" applyAlignment="1">
      <alignment horizontal="left" vertical="center" wrapText="1"/>
    </xf>
    <xf numFmtId="3" fontId="148" fillId="0" borderId="1" xfId="0" applyNumberFormat="1" applyFont="1" applyBorder="1" applyAlignment="1">
      <alignment horizontal="center" vertical="center" wrapText="1"/>
    </xf>
    <xf numFmtId="1" fontId="148" fillId="0" borderId="1" xfId="0" applyNumberFormat="1" applyFont="1" applyBorder="1" applyAlignment="1">
      <alignment horizontal="center" vertical="center" wrapText="1"/>
    </xf>
    <xf numFmtId="3" fontId="114" fillId="10" borderId="1" xfId="0" applyNumberFormat="1" applyFont="1" applyFill="1" applyBorder="1" applyAlignment="1">
      <alignment vertical="center" wrapText="1"/>
    </xf>
    <xf numFmtId="231" fontId="2" fillId="10" borderId="1" xfId="255" applyNumberFormat="1" applyFont="1" applyFill="1" applyBorder="1" applyAlignment="1">
      <alignment horizontal="right" vertical="center" wrapText="1"/>
    </xf>
    <xf numFmtId="177" fontId="62" fillId="10" borderId="1" xfId="267" applyNumberFormat="1" applyFont="1" applyFill="1" applyBorder="1" applyAlignment="1" applyProtection="1">
      <alignment horizontal="left" vertical="center" wrapText="1"/>
    </xf>
    <xf numFmtId="3" fontId="3" fillId="10" borderId="1" xfId="355" applyNumberFormat="1" applyFont="1" applyFill="1" applyBorder="1" applyAlignment="1">
      <alignment horizontal="right" vertical="center"/>
    </xf>
    <xf numFmtId="177" fontId="3" fillId="10" borderId="1" xfId="267" applyNumberFormat="1" applyFont="1" applyFill="1" applyBorder="1" applyAlignment="1" applyProtection="1">
      <alignment horizontal="left" vertical="center" wrapText="1"/>
    </xf>
    <xf numFmtId="0" fontId="2" fillId="10" borderId="1" xfId="0" applyFont="1" applyFill="1" applyBorder="1" applyAlignment="1">
      <alignment horizontal="right" wrapText="1"/>
    </xf>
    <xf numFmtId="0" fontId="105" fillId="10" borderId="1" xfId="0" applyNumberFormat="1" applyFont="1" applyFill="1" applyBorder="1" applyAlignment="1">
      <alignment horizontal="left" vertical="center" wrapText="1"/>
    </xf>
    <xf numFmtId="3" fontId="12" fillId="10" borderId="1" xfId="341" applyNumberFormat="1" applyFont="1" applyFill="1" applyBorder="1" applyAlignment="1">
      <alignment horizontal="right" vertical="center" wrapText="1"/>
    </xf>
    <xf numFmtId="0" fontId="96" fillId="10" borderId="1" xfId="0" applyFont="1" applyFill="1" applyBorder="1" applyAlignment="1">
      <alignment horizontal="right" vertical="center" wrapText="1"/>
    </xf>
    <xf numFmtId="0" fontId="126" fillId="10" borderId="1" xfId="0" applyNumberFormat="1" applyFont="1" applyFill="1" applyBorder="1" applyAlignment="1">
      <alignment horizontal="center" vertical="center" wrapText="1"/>
    </xf>
    <xf numFmtId="0" fontId="136" fillId="10" borderId="1" xfId="0" applyNumberFormat="1" applyFont="1" applyFill="1" applyBorder="1" applyAlignment="1">
      <alignment horizontal="left" vertical="center" wrapText="1"/>
    </xf>
    <xf numFmtId="3" fontId="2" fillId="0" borderId="1" xfId="352" applyNumberFormat="1" applyFont="1" applyFill="1" applyBorder="1" applyAlignment="1">
      <alignment vertical="center" wrapText="1"/>
    </xf>
    <xf numFmtId="3" fontId="2" fillId="0" borderId="1" xfId="343" applyNumberFormat="1" applyFont="1" applyFill="1" applyBorder="1" applyAlignment="1">
      <alignment horizontal="right" vertical="center" wrapText="1"/>
    </xf>
    <xf numFmtId="3" fontId="2" fillId="0" borderId="1" xfId="343" applyNumberFormat="1" applyFont="1" applyFill="1" applyBorder="1" applyAlignment="1">
      <alignment horizontal="right" vertical="center"/>
    </xf>
    <xf numFmtId="0" fontId="106" fillId="0" borderId="1" xfId="0" applyFont="1" applyFill="1" applyBorder="1" applyAlignment="1">
      <alignment vertical="center" wrapText="1"/>
    </xf>
    <xf numFmtId="0" fontId="2" fillId="10" borderId="0" xfId="0" applyFont="1" applyFill="1" applyAlignment="1">
      <alignment vertical="center"/>
    </xf>
    <xf numFmtId="0" fontId="2" fillId="10" borderId="0" xfId="0" applyFont="1" applyFill="1" applyAlignment="1">
      <alignment vertical="center" wrapText="1"/>
    </xf>
    <xf numFmtId="0" fontId="19" fillId="0" borderId="1" xfId="343" applyFont="1" applyFill="1" applyBorder="1" applyAlignment="1">
      <alignment horizontal="center" vertical="center" wrapText="1"/>
    </xf>
    <xf numFmtId="3" fontId="2" fillId="0" borderId="1" xfId="343" applyNumberFormat="1" applyFont="1" applyFill="1" applyBorder="1" applyAlignment="1">
      <alignment vertical="center" wrapText="1"/>
    </xf>
    <xf numFmtId="0" fontId="2" fillId="0" borderId="1" xfId="0" applyFont="1" applyBorder="1" applyAlignment="1">
      <alignment horizontal="right" vertical="center"/>
    </xf>
    <xf numFmtId="0" fontId="2" fillId="0" borderId="1" xfId="343" applyFont="1" applyFill="1" applyBorder="1" applyAlignment="1">
      <alignment vertical="center"/>
    </xf>
    <xf numFmtId="0" fontId="2" fillId="0" borderId="1" xfId="0" applyFont="1" applyBorder="1" applyAlignment="1">
      <alignment horizontal="left" vertical="center"/>
    </xf>
    <xf numFmtId="0" fontId="12" fillId="0" borderId="1" xfId="0" quotePrefix="1" applyFont="1" applyBorder="1" applyAlignment="1">
      <alignment horizontal="center" vertical="center"/>
    </xf>
    <xf numFmtId="0" fontId="96" fillId="0" borderId="0" xfId="0" applyFont="1"/>
    <xf numFmtId="0" fontId="2" fillId="0" borderId="14" xfId="0" applyFont="1" applyFill="1" applyBorder="1" applyAlignment="1">
      <alignment horizontal="left" vertical="center"/>
    </xf>
    <xf numFmtId="3" fontId="12" fillId="0" borderId="1" xfId="0" applyNumberFormat="1" applyFont="1" applyBorder="1" applyAlignment="1">
      <alignment horizontal="center" vertical="center"/>
    </xf>
    <xf numFmtId="3" fontId="157" fillId="0" borderId="1" xfId="0" applyNumberFormat="1" applyFont="1" applyBorder="1" applyAlignment="1">
      <alignment horizontal="right" vertical="center"/>
    </xf>
    <xf numFmtId="0" fontId="145" fillId="0" borderId="0" xfId="347" applyFont="1" applyFill="1" applyAlignment="1">
      <alignment horizontal="center" vertical="center" wrapText="1"/>
    </xf>
    <xf numFmtId="0" fontId="158" fillId="0" borderId="0" xfId="347" applyFont="1" applyFill="1" applyAlignment="1">
      <alignment vertical="center"/>
    </xf>
    <xf numFmtId="0" fontId="145" fillId="0" borderId="0" xfId="347" applyFont="1" applyFill="1" applyAlignment="1">
      <alignment vertical="center" wrapText="1"/>
    </xf>
    <xf numFmtId="0" fontId="158" fillId="0" borderId="0" xfId="347" applyFont="1" applyFill="1" applyAlignment="1">
      <alignment horizontal="right" vertical="center"/>
    </xf>
    <xf numFmtId="0" fontId="160" fillId="0" borderId="0" xfId="347" applyFont="1" applyFill="1" applyAlignment="1">
      <alignment horizontal="center" vertical="center" wrapText="1"/>
    </xf>
    <xf numFmtId="0" fontId="159" fillId="0" borderId="0" xfId="347" applyFont="1" applyFill="1" applyAlignment="1">
      <alignment vertical="center" wrapText="1"/>
    </xf>
    <xf numFmtId="0" fontId="145" fillId="0" borderId="1" xfId="347" applyFont="1" applyFill="1" applyBorder="1" applyAlignment="1">
      <alignment horizontal="center" vertical="center" wrapText="1"/>
    </xf>
    <xf numFmtId="0" fontId="145" fillId="8" borderId="1" xfId="347" applyFont="1" applyFill="1" applyBorder="1" applyAlignment="1">
      <alignment horizontal="center" vertical="center" wrapText="1"/>
    </xf>
    <xf numFmtId="0" fontId="159" fillId="8" borderId="1" xfId="347" applyFont="1" applyFill="1" applyBorder="1" applyAlignment="1">
      <alignment horizontal="center" vertical="center"/>
    </xf>
    <xf numFmtId="0" fontId="159" fillId="8" borderId="1" xfId="347" applyFont="1" applyFill="1" applyBorder="1" applyAlignment="1">
      <alignment horizontal="center" vertical="center" wrapText="1"/>
    </xf>
    <xf numFmtId="0" fontId="159" fillId="8" borderId="1" xfId="347" applyFont="1" applyFill="1" applyBorder="1" applyAlignment="1">
      <alignment horizontal="left" vertical="center"/>
    </xf>
    <xf numFmtId="1" fontId="144" fillId="0" borderId="1" xfId="350" applyNumberFormat="1" applyFont="1" applyFill="1" applyBorder="1" applyAlignment="1">
      <alignment vertical="center"/>
    </xf>
    <xf numFmtId="177" fontId="144" fillId="0" borderId="1" xfId="269" applyNumberFormat="1" applyFont="1" applyFill="1" applyBorder="1" applyAlignment="1">
      <alignment vertical="center"/>
    </xf>
    <xf numFmtId="0" fontId="144" fillId="0" borderId="1" xfId="347" applyFont="1" applyFill="1" applyBorder="1" applyAlignment="1">
      <alignment vertical="center"/>
    </xf>
    <xf numFmtId="0" fontId="160" fillId="0" borderId="1" xfId="347" applyFont="1" applyFill="1" applyBorder="1" applyAlignment="1">
      <alignment horizontal="center" vertical="center" wrapText="1"/>
    </xf>
    <xf numFmtId="1" fontId="156" fillId="0" borderId="1" xfId="350" quotePrefix="1" applyNumberFormat="1" applyFont="1" applyFill="1" applyBorder="1" applyAlignment="1">
      <alignment vertical="center"/>
    </xf>
    <xf numFmtId="177" fontId="156" fillId="0" borderId="1" xfId="269" applyNumberFormat="1" applyFont="1" applyFill="1" applyBorder="1" applyAlignment="1">
      <alignment vertical="center"/>
    </xf>
    <xf numFmtId="0" fontId="156" fillId="0" borderId="1" xfId="347" applyFont="1" applyFill="1" applyBorder="1" applyAlignment="1">
      <alignment vertical="center"/>
    </xf>
    <xf numFmtId="1" fontId="156" fillId="0" borderId="1" xfId="350" applyNumberFormat="1" applyFont="1" applyFill="1" applyBorder="1" applyAlignment="1">
      <alignment vertical="center"/>
    </xf>
    <xf numFmtId="0" fontId="145" fillId="0" borderId="0" xfId="347" applyFont="1" applyFill="1" applyAlignment="1">
      <alignment vertical="center"/>
    </xf>
    <xf numFmtId="177" fontId="156" fillId="0" borderId="1" xfId="347" applyNumberFormat="1" applyFont="1" applyFill="1" applyBorder="1" applyAlignment="1">
      <alignment vertical="center"/>
    </xf>
    <xf numFmtId="177" fontId="144" fillId="0" borderId="1" xfId="347" applyNumberFormat="1" applyFont="1" applyFill="1" applyBorder="1" applyAlignment="1">
      <alignment vertical="center"/>
    </xf>
    <xf numFmtId="177" fontId="145" fillId="0" borderId="1" xfId="347" applyNumberFormat="1" applyFont="1" applyFill="1" applyBorder="1" applyAlignment="1">
      <alignment horizontal="center" vertical="center" wrapText="1"/>
    </xf>
    <xf numFmtId="3" fontId="165" fillId="0" borderId="1" xfId="343" applyNumberFormat="1" applyFont="1" applyFill="1" applyBorder="1" applyAlignment="1">
      <alignment horizontal="left" vertical="center" wrapText="1"/>
    </xf>
    <xf numFmtId="0" fontId="100" fillId="15" borderId="1" xfId="0" applyFont="1" applyFill="1" applyBorder="1" applyAlignment="1">
      <alignment horizontal="left" vertical="center"/>
    </xf>
    <xf numFmtId="3" fontId="95" fillId="15" borderId="1" xfId="0" applyNumberFormat="1" applyFont="1" applyFill="1" applyBorder="1"/>
    <xf numFmtId="0" fontId="19" fillId="0" borderId="1" xfId="0" applyFont="1" applyFill="1" applyBorder="1" applyAlignment="1">
      <alignment horizontal="left" vertical="center"/>
    </xf>
    <xf numFmtId="0" fontId="111" fillId="0" borderId="1" xfId="0" applyFont="1" applyFill="1" applyBorder="1" applyAlignment="1">
      <alignment horizontal="center" vertical="center" wrapText="1"/>
    </xf>
    <xf numFmtId="0" fontId="12" fillId="3" borderId="0" xfId="0" applyFont="1" applyFill="1" applyAlignment="1">
      <alignment vertical="center" wrapText="1"/>
    </xf>
    <xf numFmtId="0" fontId="99" fillId="0" borderId="0" xfId="353" applyFont="1" applyFill="1" applyBorder="1" applyAlignment="1">
      <alignment vertical="center" wrapText="1"/>
    </xf>
    <xf numFmtId="3" fontId="106" fillId="0" borderId="13" xfId="341" applyNumberFormat="1" applyFont="1" applyFill="1" applyBorder="1" applyAlignment="1">
      <alignment horizontal="center" vertical="center" wrapText="1"/>
    </xf>
    <xf numFmtId="0" fontId="0" fillId="0" borderId="0" xfId="0" applyAlignment="1">
      <alignment horizontal="center"/>
    </xf>
    <xf numFmtId="0" fontId="100" fillId="15" borderId="1" xfId="0" applyFont="1" applyFill="1" applyBorder="1" applyAlignment="1">
      <alignment horizontal="center" vertical="center"/>
    </xf>
    <xf numFmtId="3" fontId="164" fillId="0" borderId="1" xfId="343" applyNumberFormat="1" applyFont="1" applyFill="1" applyBorder="1" applyAlignment="1">
      <alignment horizontal="right" vertical="center" wrapText="1"/>
    </xf>
    <xf numFmtId="3" fontId="2" fillId="0" borderId="5" xfId="343" applyNumberFormat="1" applyFont="1" applyFill="1" applyBorder="1" applyAlignment="1">
      <alignment horizontal="left" vertical="center"/>
    </xf>
    <xf numFmtId="0" fontId="155" fillId="0" borderId="1" xfId="343" applyFont="1" applyFill="1" applyBorder="1" applyAlignment="1">
      <alignment horizontal="center" vertical="center" wrapText="1"/>
    </xf>
    <xf numFmtId="0" fontId="19" fillId="0" borderId="1" xfId="343" applyFont="1" applyFill="1" applyBorder="1" applyAlignment="1">
      <alignment horizontal="center" vertical="center"/>
    </xf>
    <xf numFmtId="3" fontId="12" fillId="0" borderId="1" xfId="343" applyNumberFormat="1" applyFont="1" applyFill="1" applyBorder="1" applyAlignment="1">
      <alignment horizontal="right" vertical="center" wrapText="1"/>
    </xf>
    <xf numFmtId="3" fontId="19" fillId="0" borderId="5" xfId="343" applyNumberFormat="1" applyFont="1" applyFill="1" applyBorder="1" applyAlignment="1">
      <alignment horizontal="center" vertical="center"/>
    </xf>
    <xf numFmtId="3" fontId="154" fillId="0" borderId="1" xfId="343" applyNumberFormat="1" applyFont="1" applyFill="1" applyBorder="1" applyAlignment="1">
      <alignment horizontal="right" vertical="center" wrapText="1"/>
    </xf>
    <xf numFmtId="0" fontId="2" fillId="0" borderId="1" xfId="343" applyFont="1" applyFill="1" applyBorder="1"/>
    <xf numFmtId="0" fontId="2" fillId="0" borderId="0" xfId="343" applyFont="1" applyFill="1"/>
    <xf numFmtId="3" fontId="106" fillId="0" borderId="1" xfId="343" applyNumberFormat="1" applyFont="1" applyFill="1" applyBorder="1" applyAlignment="1">
      <alignment horizontal="right" vertical="center" wrapText="1"/>
    </xf>
    <xf numFmtId="3" fontId="3" fillId="0" borderId="1" xfId="343" applyNumberFormat="1" applyFont="1" applyFill="1" applyBorder="1" applyAlignment="1">
      <alignment horizontal="left" vertical="center"/>
    </xf>
    <xf numFmtId="3" fontId="2" fillId="0" borderId="0" xfId="343" applyNumberFormat="1" applyFont="1" applyFill="1" applyBorder="1" applyAlignment="1">
      <alignment vertical="center" wrapText="1"/>
    </xf>
    <xf numFmtId="3" fontId="2" fillId="0" borderId="0" xfId="343" applyNumberFormat="1" applyFont="1" applyFill="1" applyBorder="1" applyAlignment="1">
      <alignment horizontal="right" vertical="center" wrapText="1"/>
    </xf>
    <xf numFmtId="3" fontId="2" fillId="0" borderId="21" xfId="343" applyNumberFormat="1" applyFont="1" applyFill="1" applyBorder="1" applyAlignment="1">
      <alignment vertical="center" wrapText="1"/>
    </xf>
    <xf numFmtId="0" fontId="3" fillId="0" borderId="0" xfId="343" applyFont="1" applyFill="1" applyBorder="1" applyAlignment="1">
      <alignment horizontal="left" vertical="center" wrapText="1"/>
    </xf>
    <xf numFmtId="0" fontId="3" fillId="0" borderId="21" xfId="343" applyFont="1" applyFill="1" applyBorder="1" applyAlignment="1">
      <alignment horizontal="left" vertical="center" wrapText="1"/>
    </xf>
    <xf numFmtId="0" fontId="165" fillId="0" borderId="21" xfId="343" applyFont="1" applyFill="1" applyBorder="1" applyAlignment="1">
      <alignment horizontal="left" vertical="center" wrapText="1"/>
    </xf>
    <xf numFmtId="3" fontId="2" fillId="0" borderId="21" xfId="343" applyNumberFormat="1" applyFont="1" applyFill="1" applyBorder="1" applyAlignment="1">
      <alignment horizontal="left" vertical="center"/>
    </xf>
    <xf numFmtId="0" fontId="20" fillId="0" borderId="21" xfId="343" applyFont="1" applyFill="1" applyBorder="1" applyAlignment="1">
      <alignment horizontal="center" vertical="center"/>
    </xf>
    <xf numFmtId="3" fontId="2" fillId="0" borderId="21" xfId="343" applyNumberFormat="1" applyFont="1" applyFill="1" applyBorder="1" applyAlignment="1">
      <alignment horizontal="right" vertical="center" wrapText="1"/>
    </xf>
    <xf numFmtId="0" fontId="3" fillId="0" borderId="21" xfId="343" applyFont="1" applyFill="1" applyBorder="1" applyAlignment="1">
      <alignment horizontal="center" vertical="center" wrapText="1"/>
    </xf>
    <xf numFmtId="0" fontId="155" fillId="0" borderId="21" xfId="343" applyFont="1" applyFill="1" applyBorder="1" applyAlignment="1">
      <alignment horizontal="center" vertical="center" wrapText="1"/>
    </xf>
    <xf numFmtId="0" fontId="2" fillId="0" borderId="21" xfId="343" applyFont="1" applyFill="1" applyBorder="1" applyAlignment="1">
      <alignment vertical="center"/>
    </xf>
    <xf numFmtId="3" fontId="2" fillId="0" borderId="21" xfId="352" applyNumberFormat="1" applyFont="1" applyFill="1" applyBorder="1" applyAlignment="1">
      <alignment vertical="center" wrapText="1"/>
    </xf>
    <xf numFmtId="3" fontId="2" fillId="0" borderId="21" xfId="343" applyNumberFormat="1" applyFont="1" applyFill="1" applyBorder="1" applyAlignment="1">
      <alignment horizontal="right" vertical="center"/>
    </xf>
    <xf numFmtId="3" fontId="164" fillId="0" borderId="21" xfId="343" applyNumberFormat="1" applyFont="1" applyFill="1" applyBorder="1" applyAlignment="1">
      <alignment horizontal="right" vertical="center" wrapText="1"/>
    </xf>
    <xf numFmtId="3" fontId="3" fillId="0" borderId="0" xfId="343" applyNumberFormat="1" applyFont="1" applyFill="1" applyBorder="1" applyAlignment="1">
      <alignment vertical="center" wrapText="1"/>
    </xf>
    <xf numFmtId="3" fontId="12" fillId="0" borderId="1" xfId="343" applyNumberFormat="1" applyFont="1" applyFill="1" applyBorder="1" applyAlignment="1">
      <alignment horizontal="right" vertical="center"/>
    </xf>
    <xf numFmtId="0" fontId="19" fillId="0" borderId="1" xfId="343" applyFont="1" applyFill="1" applyBorder="1" applyAlignment="1">
      <alignment vertical="center" wrapText="1"/>
    </xf>
    <xf numFmtId="0" fontId="12" fillId="0" borderId="5" xfId="343" applyFont="1" applyFill="1" applyBorder="1" applyAlignment="1">
      <alignment vertical="center"/>
    </xf>
    <xf numFmtId="3" fontId="154" fillId="0" borderId="1" xfId="343" applyNumberFormat="1" applyFont="1" applyFill="1" applyBorder="1" applyAlignment="1">
      <alignment horizontal="right" vertical="center"/>
    </xf>
    <xf numFmtId="3" fontId="106" fillId="0" borderId="1" xfId="343" applyNumberFormat="1" applyFont="1" applyFill="1" applyBorder="1" applyAlignment="1">
      <alignment horizontal="right" vertical="center"/>
    </xf>
    <xf numFmtId="0" fontId="12" fillId="0" borderId="1" xfId="343" applyFont="1" applyFill="1" applyBorder="1" applyAlignment="1">
      <alignment horizontal="center" vertical="center"/>
    </xf>
    <xf numFmtId="0" fontId="2" fillId="0" borderId="1" xfId="343" applyFont="1" applyFill="1" applyBorder="1" applyAlignment="1">
      <alignment horizontal="center" vertical="center"/>
    </xf>
    <xf numFmtId="3" fontId="2" fillId="0" borderId="1" xfId="343" applyNumberFormat="1" applyFont="1" applyFill="1" applyBorder="1" applyAlignment="1">
      <alignment horizontal="center" vertical="center"/>
    </xf>
    <xf numFmtId="3" fontId="12" fillId="0" borderId="22" xfId="343" applyNumberFormat="1" applyFont="1" applyFill="1" applyBorder="1" applyAlignment="1">
      <alignment horizontal="right" vertical="center" wrapText="1"/>
    </xf>
    <xf numFmtId="3" fontId="12" fillId="0" borderId="22" xfId="343" applyNumberFormat="1" applyFont="1" applyFill="1" applyBorder="1" applyAlignment="1">
      <alignment horizontal="right" vertical="center"/>
    </xf>
    <xf numFmtId="3" fontId="2" fillId="0" borderId="22" xfId="343" applyNumberFormat="1" applyFont="1" applyFill="1" applyBorder="1" applyAlignment="1">
      <alignment vertical="center" wrapText="1"/>
    </xf>
    <xf numFmtId="3" fontId="12" fillId="0" borderId="0" xfId="343" applyNumberFormat="1" applyFont="1" applyFill="1" applyBorder="1" applyAlignment="1">
      <alignment horizontal="right" vertical="center" wrapText="1"/>
    </xf>
    <xf numFmtId="3" fontId="12" fillId="0" borderId="0" xfId="343" applyNumberFormat="1" applyFont="1" applyFill="1" applyBorder="1" applyAlignment="1">
      <alignment horizontal="right" vertical="center"/>
    </xf>
    <xf numFmtId="0" fontId="99" fillId="0" borderId="0" xfId="341" applyFont="1" applyFill="1" applyAlignment="1"/>
    <xf numFmtId="0" fontId="20" fillId="0" borderId="0" xfId="0" applyFont="1" applyFill="1" applyAlignment="1">
      <alignment wrapText="1"/>
    </xf>
    <xf numFmtId="0" fontId="2" fillId="0" borderId="0" xfId="0" applyFont="1" applyFill="1" applyAlignment="1">
      <alignment horizontal="center" wrapText="1"/>
    </xf>
    <xf numFmtId="0" fontId="2" fillId="0" borderId="0" xfId="0" applyFont="1" applyFill="1"/>
    <xf numFmtId="3" fontId="2" fillId="0" borderId="0" xfId="0" applyNumberFormat="1" applyFont="1" applyFill="1"/>
    <xf numFmtId="0" fontId="164" fillId="0" borderId="0" xfId="0" applyFont="1" applyFill="1"/>
    <xf numFmtId="0" fontId="3" fillId="0" borderId="0" xfId="0" applyFont="1" applyFill="1" applyAlignment="1">
      <alignment horizontal="left" wrapText="1"/>
    </xf>
    <xf numFmtId="0" fontId="3" fillId="0" borderId="0" xfId="0" applyFont="1" applyFill="1" applyBorder="1" applyAlignment="1">
      <alignment horizontal="left" wrapText="1"/>
    </xf>
    <xf numFmtId="0" fontId="165" fillId="0" borderId="0" xfId="0" applyFont="1" applyFill="1" applyAlignment="1">
      <alignment horizontal="left" wrapText="1"/>
    </xf>
    <xf numFmtId="0" fontId="2" fillId="0" borderId="0" xfId="0" applyFont="1" applyFill="1" applyAlignment="1"/>
    <xf numFmtId="0" fontId="20" fillId="0" borderId="0" xfId="0" applyFont="1" applyFill="1"/>
    <xf numFmtId="0" fontId="2" fillId="0" borderId="0" xfId="0" applyFont="1" applyFill="1" applyAlignment="1">
      <alignment wrapText="1"/>
    </xf>
    <xf numFmtId="0" fontId="155" fillId="0" borderId="0" xfId="0" applyFont="1" applyFill="1" applyAlignment="1">
      <alignment wrapText="1"/>
    </xf>
    <xf numFmtId="0" fontId="2" fillId="0" borderId="0" xfId="0" applyFont="1" applyFill="1" applyBorder="1"/>
    <xf numFmtId="0" fontId="150" fillId="0" borderId="0" xfId="0" applyFont="1" applyFill="1"/>
    <xf numFmtId="0" fontId="161" fillId="0" borderId="0" xfId="0" applyFont="1" applyFill="1" applyBorder="1" applyAlignment="1">
      <alignment horizontal="center" vertical="center" wrapText="1"/>
    </xf>
    <xf numFmtId="0" fontId="161" fillId="0" borderId="0" xfId="0" applyFont="1" applyFill="1" applyAlignment="1">
      <alignment horizontal="center" vertical="center" wrapText="1"/>
    </xf>
    <xf numFmtId="0" fontId="142" fillId="0" borderId="0" xfId="0" applyFont="1" applyFill="1" applyAlignment="1">
      <alignment horizontal="center" vertical="center" wrapText="1"/>
    </xf>
    <xf numFmtId="0" fontId="19" fillId="0" borderId="0" xfId="0" applyFont="1" applyFill="1" applyAlignment="1">
      <alignment vertical="center"/>
    </xf>
    <xf numFmtId="0" fontId="19" fillId="0" borderId="0" xfId="0" applyFont="1" applyFill="1" applyAlignment="1">
      <alignment vertical="center" wrapText="1"/>
    </xf>
    <xf numFmtId="3" fontId="96" fillId="0" borderId="0" xfId="0" applyNumberFormat="1" applyFont="1" applyFill="1" applyBorder="1" applyAlignment="1">
      <alignment horizontal="right"/>
    </xf>
    <xf numFmtId="3" fontId="96" fillId="0" borderId="16" xfId="0" applyNumberFormat="1" applyFont="1" applyFill="1" applyBorder="1" applyAlignment="1">
      <alignment horizontal="right"/>
    </xf>
    <xf numFmtId="3" fontId="96" fillId="0" borderId="16" xfId="0" applyNumberFormat="1" applyFont="1" applyFill="1" applyBorder="1" applyAlignment="1"/>
    <xf numFmtId="0" fontId="19" fillId="0" borderId="1" xfId="343" applyFont="1" applyFill="1" applyBorder="1" applyAlignment="1">
      <alignment horizontal="left" vertical="center" wrapText="1"/>
    </xf>
    <xf numFmtId="3" fontId="12" fillId="0" borderId="1" xfId="343" applyNumberFormat="1" applyFont="1" applyFill="1" applyBorder="1" applyAlignment="1">
      <alignment vertical="center" wrapText="1"/>
    </xf>
    <xf numFmtId="3" fontId="12" fillId="0" borderId="0" xfId="343" applyNumberFormat="1" applyFont="1" applyFill="1" applyBorder="1" applyAlignment="1">
      <alignment vertical="center" wrapText="1"/>
    </xf>
    <xf numFmtId="3" fontId="12" fillId="0" borderId="22" xfId="343" applyNumberFormat="1" applyFont="1" applyFill="1" applyBorder="1" applyAlignment="1">
      <alignment vertical="center" wrapText="1"/>
    </xf>
    <xf numFmtId="3" fontId="3" fillId="0" borderId="1" xfId="343" applyNumberFormat="1" applyFont="1" applyFill="1" applyBorder="1" applyAlignment="1">
      <alignment horizontal="left" vertical="center" wrapText="1"/>
    </xf>
    <xf numFmtId="0" fontId="12" fillId="0" borderId="5" xfId="343" applyFont="1" applyFill="1" applyBorder="1" applyAlignment="1">
      <alignment horizontal="left" vertical="center"/>
    </xf>
    <xf numFmtId="3" fontId="106" fillId="0" borderId="1" xfId="343" applyNumberFormat="1" applyFont="1" applyFill="1" applyBorder="1" applyAlignment="1">
      <alignment vertical="center" wrapText="1"/>
    </xf>
    <xf numFmtId="3" fontId="154" fillId="0" borderId="1" xfId="343" applyNumberFormat="1" applyFont="1" applyFill="1" applyBorder="1" applyAlignment="1">
      <alignment vertical="center" wrapText="1"/>
    </xf>
    <xf numFmtId="3" fontId="104" fillId="0" borderId="1" xfId="343" applyNumberFormat="1" applyFont="1" applyFill="1" applyBorder="1" applyAlignment="1">
      <alignment vertical="center" wrapText="1"/>
    </xf>
    <xf numFmtId="3" fontId="12" fillId="0" borderId="21" xfId="343" applyNumberFormat="1" applyFont="1" applyFill="1" applyBorder="1" applyAlignment="1">
      <alignment vertical="center" wrapText="1"/>
    </xf>
    <xf numFmtId="0" fontId="155" fillId="0" borderId="0" xfId="343" applyFont="1" applyFill="1" applyBorder="1" applyAlignment="1">
      <alignment horizontal="center" vertical="center" wrapText="1"/>
    </xf>
    <xf numFmtId="3" fontId="3" fillId="0" borderId="21" xfId="343" applyNumberFormat="1" applyFont="1" applyFill="1" applyBorder="1" applyAlignment="1">
      <alignment horizontal="right" vertical="center" wrapText="1"/>
    </xf>
    <xf numFmtId="0" fontId="2" fillId="0" borderId="1" xfId="0" applyFont="1" applyFill="1" applyBorder="1"/>
    <xf numFmtId="0" fontId="19" fillId="0" borderId="0"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20" fillId="0" borderId="1" xfId="0" applyFont="1" applyFill="1" applyBorder="1" applyAlignment="1">
      <alignment horizontal="center"/>
    </xf>
    <xf numFmtId="3" fontId="19" fillId="0" borderId="1" xfId="341" applyNumberFormat="1" applyFont="1" applyFill="1" applyBorder="1" applyAlignment="1">
      <alignment horizontal="center" vertical="center" wrapText="1"/>
    </xf>
    <xf numFmtId="0" fontId="20" fillId="0" borderId="0" xfId="0" applyFont="1" applyFill="1" applyAlignment="1">
      <alignment horizontal="center"/>
    </xf>
    <xf numFmtId="0" fontId="19" fillId="0" borderId="25"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19" fillId="0" borderId="26" xfId="0" applyFont="1" applyFill="1" applyBorder="1" applyAlignment="1">
      <alignment horizontal="center" vertical="center" wrapText="1"/>
    </xf>
    <xf numFmtId="0" fontId="19" fillId="0" borderId="17"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66" fillId="0" borderId="0" xfId="0" applyFont="1" applyAlignment="1">
      <alignment horizontal="justify" vertical="center"/>
    </xf>
    <xf numFmtId="0" fontId="2" fillId="0" borderId="1" xfId="343" applyFont="1" applyFill="1" applyBorder="1" applyAlignment="1">
      <alignment horizontal="center" vertical="center" wrapText="1"/>
    </xf>
    <xf numFmtId="3" fontId="2" fillId="0" borderId="1" xfId="352" applyNumberFormat="1" applyFont="1" applyFill="1" applyBorder="1" applyAlignment="1">
      <alignment horizontal="left" vertical="center" wrapText="1"/>
    </xf>
    <xf numFmtId="3" fontId="2" fillId="0" borderId="1" xfId="343" applyNumberFormat="1" applyFont="1" applyFill="1" applyBorder="1" applyAlignment="1">
      <alignment horizontal="left" vertical="center" wrapText="1"/>
    </xf>
    <xf numFmtId="3" fontId="2" fillId="0" borderId="0" xfId="343" applyNumberFormat="1" applyFont="1" applyFill="1" applyBorder="1" applyAlignment="1">
      <alignment horizontal="left" vertical="center" wrapText="1"/>
    </xf>
    <xf numFmtId="3" fontId="2" fillId="0" borderId="22" xfId="343" applyNumberFormat="1" applyFont="1" applyFill="1" applyBorder="1" applyAlignment="1">
      <alignment horizontal="left" vertical="center" wrapText="1"/>
    </xf>
    <xf numFmtId="3" fontId="2" fillId="0" borderId="5" xfId="343" applyNumberFormat="1" applyFont="1" applyFill="1" applyBorder="1" applyAlignment="1">
      <alignment horizontal="left" vertical="center" wrapText="1"/>
    </xf>
    <xf numFmtId="3" fontId="12" fillId="0" borderId="1" xfId="343" applyNumberFormat="1" applyFont="1" applyFill="1" applyBorder="1" applyAlignment="1">
      <alignment horizontal="left" vertical="center" wrapText="1"/>
    </xf>
    <xf numFmtId="0" fontId="2" fillId="0" borderId="1" xfId="343" applyFont="1" applyFill="1" applyBorder="1" applyAlignment="1">
      <alignment horizontal="left" vertical="center" wrapText="1"/>
    </xf>
    <xf numFmtId="3" fontId="164" fillId="0" borderId="1" xfId="343" applyNumberFormat="1" applyFont="1" applyFill="1" applyBorder="1" applyAlignment="1">
      <alignment horizontal="left" vertical="center" wrapText="1"/>
    </xf>
    <xf numFmtId="0" fontId="2" fillId="0" borderId="0" xfId="343" applyFont="1" applyFill="1" applyAlignment="1">
      <alignment horizontal="left" vertical="center" wrapText="1"/>
    </xf>
    <xf numFmtId="3" fontId="2" fillId="0" borderId="1" xfId="352" applyNumberFormat="1" applyFont="1" applyFill="1" applyBorder="1" applyAlignment="1">
      <alignment horizontal="right" vertical="center" wrapText="1"/>
    </xf>
    <xf numFmtId="0" fontId="2" fillId="0" borderId="0" xfId="0" applyFont="1" applyAlignment="1">
      <alignment horizontal="left" vertical="center" wrapText="1"/>
    </xf>
    <xf numFmtId="0" fontId="2" fillId="0" borderId="1" xfId="0" quotePrefix="1" applyFont="1" applyBorder="1" applyAlignment="1">
      <alignment horizontal="left" vertical="center" wrapText="1"/>
    </xf>
    <xf numFmtId="0" fontId="164" fillId="0" borderId="1" xfId="343" applyFont="1" applyFill="1" applyBorder="1" applyAlignment="1">
      <alignment horizontal="left" vertical="center" wrapText="1"/>
    </xf>
    <xf numFmtId="0" fontId="2" fillId="0" borderId="0" xfId="0" applyFont="1" applyAlignment="1">
      <alignment horizontal="center" vertical="center" wrapText="1"/>
    </xf>
    <xf numFmtId="0" fontId="2" fillId="0" borderId="0" xfId="343" applyFont="1" applyFill="1" applyBorder="1" applyAlignment="1">
      <alignment horizontal="left" vertical="center" wrapText="1"/>
    </xf>
    <xf numFmtId="0" fontId="2" fillId="0" borderId="21" xfId="343" applyFont="1" applyFill="1" applyBorder="1" applyAlignment="1">
      <alignment horizontal="left" vertical="center" wrapText="1"/>
    </xf>
    <xf numFmtId="0" fontId="164" fillId="0" borderId="21" xfId="343" applyFont="1" applyFill="1" applyBorder="1" applyAlignment="1">
      <alignment horizontal="left" vertical="center" wrapText="1"/>
    </xf>
    <xf numFmtId="0" fontId="2" fillId="0" borderId="21" xfId="343" applyFont="1" applyFill="1" applyBorder="1" applyAlignment="1">
      <alignment horizontal="center" vertical="center"/>
    </xf>
    <xf numFmtId="0" fontId="2" fillId="0" borderId="21" xfId="343" applyFont="1" applyFill="1" applyBorder="1" applyAlignment="1">
      <alignment horizontal="center" vertical="center" wrapText="1"/>
    </xf>
    <xf numFmtId="0" fontId="2" fillId="0" borderId="0" xfId="343"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quotePrefix="1" applyFont="1" applyBorder="1" applyAlignment="1">
      <alignment horizontal="center" vertical="center" wrapText="1"/>
    </xf>
    <xf numFmtId="3" fontId="103" fillId="0" borderId="1" xfId="343" applyNumberFormat="1" applyFont="1" applyFill="1" applyBorder="1" applyAlignment="1">
      <alignment horizontal="center" vertical="center" wrapText="1"/>
    </xf>
    <xf numFmtId="3" fontId="103" fillId="0" borderId="1" xfId="343" applyNumberFormat="1" applyFont="1" applyFill="1" applyBorder="1" applyAlignment="1">
      <alignment vertical="center" wrapText="1"/>
    </xf>
    <xf numFmtId="0" fontId="3" fillId="0" borderId="1" xfId="0" applyFont="1" applyFill="1" applyBorder="1" applyAlignment="1">
      <alignment horizontal="left" wrapText="1"/>
    </xf>
    <xf numFmtId="0" fontId="2" fillId="0" borderId="0" xfId="343" applyFont="1" applyFill="1" applyBorder="1" applyAlignment="1">
      <alignment horizontal="center" vertical="center"/>
    </xf>
    <xf numFmtId="0" fontId="164" fillId="0" borderId="0" xfId="343" applyFont="1" applyFill="1" applyBorder="1" applyAlignment="1">
      <alignment horizontal="left" vertical="center" wrapText="1"/>
    </xf>
    <xf numFmtId="3" fontId="2" fillId="0" borderId="0" xfId="343" applyNumberFormat="1" applyFont="1" applyFill="1" applyBorder="1" applyAlignment="1">
      <alignment horizontal="left" vertical="center"/>
    </xf>
    <xf numFmtId="0" fontId="2" fillId="0" borderId="0" xfId="343" applyFont="1" applyFill="1" applyBorder="1" applyAlignment="1">
      <alignment vertical="center"/>
    </xf>
    <xf numFmtId="3" fontId="2" fillId="0" borderId="0" xfId="352" applyNumberFormat="1" applyFont="1" applyFill="1" applyBorder="1" applyAlignment="1">
      <alignment vertical="center" wrapText="1"/>
    </xf>
    <xf numFmtId="3" fontId="2" fillId="0" borderId="0" xfId="343" applyNumberFormat="1" applyFont="1" applyFill="1" applyBorder="1" applyAlignment="1">
      <alignment horizontal="right" vertical="center"/>
    </xf>
    <xf numFmtId="3" fontId="164" fillId="0" borderId="0" xfId="343" applyNumberFormat="1" applyFont="1" applyFill="1" applyBorder="1" applyAlignment="1">
      <alignment horizontal="right" vertical="center" wrapText="1"/>
    </xf>
    <xf numFmtId="3" fontId="3" fillId="0" borderId="1" xfId="343"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19" fillId="0" borderId="27" xfId="0" applyFont="1" applyFill="1" applyBorder="1" applyAlignment="1">
      <alignment horizontal="center" vertical="center" wrapText="1"/>
    </xf>
    <xf numFmtId="3" fontId="12" fillId="0" borderId="27" xfId="343" applyNumberFormat="1" applyFont="1" applyFill="1" applyBorder="1" applyAlignment="1">
      <alignment horizontal="right" vertical="center" wrapText="1"/>
    </xf>
    <xf numFmtId="3" fontId="12" fillId="0" borderId="27" xfId="343" applyNumberFormat="1" applyFont="1" applyFill="1" applyBorder="1" applyAlignment="1">
      <alignment horizontal="right" vertical="center"/>
    </xf>
    <xf numFmtId="3" fontId="2" fillId="0" borderId="27" xfId="343" applyNumberFormat="1" applyFont="1" applyFill="1" applyBorder="1" applyAlignment="1">
      <alignment horizontal="left" vertical="center" wrapText="1"/>
    </xf>
    <xf numFmtId="3" fontId="12" fillId="0" borderId="27" xfId="343" applyNumberFormat="1" applyFont="1" applyFill="1" applyBorder="1" applyAlignment="1">
      <alignment vertical="center" wrapText="1"/>
    </xf>
    <xf numFmtId="3" fontId="2" fillId="0" borderId="27" xfId="343" applyNumberFormat="1" applyFont="1" applyFill="1" applyBorder="1" applyAlignment="1">
      <alignment vertical="center" wrapText="1"/>
    </xf>
    <xf numFmtId="0" fontId="3" fillId="0" borderId="27" xfId="0" applyFont="1" applyFill="1" applyBorder="1" applyAlignment="1">
      <alignment horizontal="left" wrapText="1"/>
    </xf>
    <xf numFmtId="3" fontId="19" fillId="0" borderId="1" xfId="341" applyNumberFormat="1" applyFont="1" applyFill="1" applyBorder="1" applyAlignment="1">
      <alignment horizontal="center" vertical="center" wrapText="1"/>
    </xf>
    <xf numFmtId="3" fontId="19" fillId="0" borderId="13" xfId="341" applyNumberFormat="1" applyFont="1" applyFill="1" applyBorder="1" applyAlignment="1">
      <alignment horizontal="center" vertical="center" wrapText="1"/>
    </xf>
    <xf numFmtId="3" fontId="19" fillId="0" borderId="17" xfId="341"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19" fillId="0" borderId="17" xfId="0" applyFont="1" applyFill="1" applyBorder="1" applyAlignment="1">
      <alignment horizontal="center" vertical="center" wrapText="1"/>
    </xf>
    <xf numFmtId="0" fontId="142" fillId="0" borderId="0" xfId="0" applyFont="1" applyFill="1" applyAlignment="1">
      <alignment horizontal="center" vertical="center" wrapText="1"/>
    </xf>
    <xf numFmtId="3" fontId="96" fillId="0" borderId="16" xfId="0" applyNumberFormat="1" applyFont="1" applyFill="1" applyBorder="1" applyAlignment="1">
      <alignment horizontal="right"/>
    </xf>
    <xf numFmtId="0" fontId="19" fillId="0" borderId="5" xfId="0" applyFont="1" applyFill="1" applyBorder="1" applyAlignment="1">
      <alignment horizontal="center" vertical="center"/>
    </xf>
    <xf numFmtId="0" fontId="106" fillId="0" borderId="1" xfId="0" applyFont="1" applyFill="1" applyBorder="1" applyAlignment="1">
      <alignment horizontal="center" vertical="center" wrapText="1"/>
    </xf>
    <xf numFmtId="3" fontId="106" fillId="0" borderId="10" xfId="341" applyNumberFormat="1" applyFont="1" applyFill="1" applyBorder="1" applyAlignment="1">
      <alignment horizontal="center" vertical="center" wrapText="1"/>
    </xf>
    <xf numFmtId="3" fontId="106" fillId="0" borderId="5" xfId="341" applyNumberFormat="1" applyFont="1" applyFill="1" applyBorder="1" applyAlignment="1">
      <alignment horizontal="center" vertical="center" wrapText="1"/>
    </xf>
    <xf numFmtId="3" fontId="106" fillId="0" borderId="22" xfId="341" applyNumberFormat="1" applyFont="1" applyFill="1" applyBorder="1" applyAlignment="1">
      <alignment horizontal="center" vertical="center" wrapText="1"/>
    </xf>
    <xf numFmtId="0" fontId="106" fillId="0" borderId="10" xfId="0" applyFont="1" applyFill="1" applyBorder="1" applyAlignment="1">
      <alignment horizontal="center" vertical="center" wrapText="1"/>
    </xf>
    <xf numFmtId="0" fontId="106" fillId="0" borderId="5" xfId="0" applyFont="1" applyFill="1" applyBorder="1" applyAlignment="1">
      <alignment horizontal="center" vertical="center" wrapText="1"/>
    </xf>
    <xf numFmtId="0" fontId="106" fillId="0" borderId="22" xfId="0" applyFont="1" applyFill="1" applyBorder="1" applyAlignment="1">
      <alignment horizontal="center" vertical="center" wrapText="1"/>
    </xf>
    <xf numFmtId="3" fontId="106" fillId="0" borderId="13" xfId="341" applyNumberFormat="1" applyFont="1" applyFill="1" applyBorder="1" applyAlignment="1">
      <alignment horizontal="center" vertical="center" wrapText="1"/>
    </xf>
    <xf numFmtId="3" fontId="106" fillId="0" borderId="17" xfId="341" applyNumberFormat="1" applyFont="1" applyFill="1" applyBorder="1" applyAlignment="1">
      <alignment horizontal="center" vertical="center" wrapText="1"/>
    </xf>
    <xf numFmtId="0" fontId="159" fillId="0" borderId="0" xfId="347" applyFont="1" applyFill="1" applyAlignment="1">
      <alignment horizontal="center" vertical="center" wrapText="1"/>
    </xf>
    <xf numFmtId="0" fontId="160" fillId="0" borderId="0" xfId="347" applyFont="1" applyFill="1" applyAlignment="1">
      <alignment horizontal="center" vertical="center" wrapText="1"/>
    </xf>
    <xf numFmtId="0" fontId="98" fillId="0" borderId="0" xfId="347" applyFont="1" applyFill="1" applyAlignment="1">
      <alignment horizontal="center" vertical="center" wrapText="1"/>
    </xf>
    <xf numFmtId="0" fontId="145" fillId="0" borderId="13" xfId="347" applyFont="1" applyFill="1" applyBorder="1" applyAlignment="1">
      <alignment horizontal="center" vertical="center" wrapText="1"/>
    </xf>
    <xf numFmtId="0" fontId="145" fillId="0" borderId="14" xfId="347" applyFont="1" applyFill="1" applyBorder="1" applyAlignment="1">
      <alignment horizontal="center" vertical="center" wrapText="1"/>
    </xf>
    <xf numFmtId="0" fontId="145" fillId="0" borderId="17" xfId="347" applyFont="1" applyFill="1" applyBorder="1" applyAlignment="1">
      <alignment horizontal="center" vertical="center" wrapText="1"/>
    </xf>
    <xf numFmtId="0" fontId="145" fillId="0" borderId="1" xfId="347" applyFont="1" applyFill="1" applyBorder="1" applyAlignment="1">
      <alignment horizontal="center" vertical="center"/>
    </xf>
    <xf numFmtId="0" fontId="145" fillId="0" borderId="1" xfId="347" applyFont="1" applyFill="1" applyBorder="1" applyAlignment="1">
      <alignment horizontal="center" vertical="center" wrapText="1"/>
    </xf>
    <xf numFmtId="0" fontId="145" fillId="0" borderId="24" xfId="347" applyFont="1" applyFill="1" applyBorder="1" applyAlignment="1">
      <alignment horizontal="center" vertical="center" wrapText="1"/>
    </xf>
    <xf numFmtId="0" fontId="145" fillId="0" borderId="23" xfId="347" applyFont="1" applyFill="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0" xfId="0" applyFont="1" applyAlignment="1">
      <alignment horizontal="center"/>
    </xf>
    <xf numFmtId="0" fontId="156" fillId="0" borderId="0" xfId="0" applyFont="1" applyAlignment="1">
      <alignment horizontal="center" wrapText="1"/>
    </xf>
    <xf numFmtId="0" fontId="142" fillId="0" borderId="0" xfId="0" applyFont="1" applyAlignment="1">
      <alignment horizontal="center" wrapText="1"/>
    </xf>
    <xf numFmtId="0" fontId="12" fillId="0" borderId="10"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22" xfId="0" applyFont="1" applyBorder="1" applyAlignment="1">
      <alignment horizontal="center" vertical="center" wrapText="1"/>
    </xf>
    <xf numFmtId="0" fontId="19" fillId="3" borderId="1" xfId="0" applyFont="1" applyFill="1" applyBorder="1" applyAlignment="1">
      <alignment horizontal="center" vertical="center"/>
    </xf>
    <xf numFmtId="0" fontId="104" fillId="3" borderId="1" xfId="0" applyFont="1" applyFill="1" applyBorder="1" applyAlignment="1">
      <alignment horizontal="center" vertical="center" wrapText="1"/>
    </xf>
    <xf numFmtId="3" fontId="104" fillId="0" borderId="1" xfId="341" applyNumberFormat="1" applyFont="1" applyFill="1" applyBorder="1" applyAlignment="1">
      <alignment horizontal="center" vertical="center" wrapText="1"/>
    </xf>
    <xf numFmtId="0" fontId="12" fillId="3" borderId="0" xfId="0" applyFont="1" applyFill="1" applyAlignment="1">
      <alignment horizontal="center" vertical="center" wrapText="1"/>
    </xf>
    <xf numFmtId="0" fontId="96" fillId="3" borderId="0" xfId="0" applyFont="1" applyFill="1" applyAlignment="1">
      <alignment horizontal="center" vertical="center" wrapText="1"/>
    </xf>
    <xf numFmtId="0" fontId="104" fillId="3" borderId="1" xfId="0" applyFont="1" applyFill="1" applyBorder="1" applyAlignment="1">
      <alignment horizontal="center" vertical="center"/>
    </xf>
    <xf numFmtId="177" fontId="2" fillId="0" borderId="1" xfId="255" applyNumberFormat="1" applyFont="1" applyFill="1" applyBorder="1" applyAlignment="1">
      <alignment vertical="center"/>
    </xf>
  </cellXfs>
  <cellStyles count="483">
    <cellStyle name="_x0001_" xfId="1"/>
    <cellStyle name="          _x000d__x000a_shell=progman.exe_x000d__x000a_m" xfId="2"/>
    <cellStyle name="#,##0" xfId="3"/>
    <cellStyle name="??" xfId="4"/>
    <cellStyle name="?? [0.00]_      " xfId="5"/>
    <cellStyle name="?? [0]" xfId="6"/>
    <cellStyle name="?_x001d_??%U©÷u&amp;H©÷9_x0008_? s_x000a__x0007__x0001__x0001_" xfId="7"/>
    <cellStyle name="???? [0.00]_      " xfId="8"/>
    <cellStyle name="????_      " xfId="9"/>
    <cellStyle name="???[0]_?? DI" xfId="10"/>
    <cellStyle name="???_?? DI" xfId="11"/>
    <cellStyle name="??[0]_BRE" xfId="12"/>
    <cellStyle name="??_      " xfId="13"/>
    <cellStyle name="??_kc-elec system check list" xfId="14"/>
    <cellStyle name="??_kc-elec system check list_Book1" xfId="15"/>
    <cellStyle name="??A? [0]_laroux_1_¢¬???¢â? " xfId="16"/>
    <cellStyle name="??A?_laroux_1_¢¬???¢â? " xfId="17"/>
    <cellStyle name="?¡±¢¥?_?¨ù??¢´¢¥_¢¬???¢â? " xfId="18"/>
    <cellStyle name="_x0001_?¶æµ_x001b_ºß­ " xfId="19"/>
    <cellStyle name="_x0001_?¶æµ_x001b_ºß­_" xfId="20"/>
    <cellStyle name="?ðÇ%U?&amp;H?_x0008_?s_x000a__x0007__x0001__x0001_" xfId="21"/>
    <cellStyle name="_x0001_\Ô" xfId="22"/>
    <cellStyle name="_05a" xfId="23"/>
    <cellStyle name="_Book1" xfId="24"/>
    <cellStyle name="_Book1_1" xfId="25"/>
    <cellStyle name="_Book1_Book1" xfId="26"/>
    <cellStyle name="_Book1_THUY DIEN DA KHAI THAM DINH" xfId="27"/>
    <cellStyle name="_Goi 1 A tham tra" xfId="28"/>
    <cellStyle name="_KT (2)" xfId="29"/>
    <cellStyle name="_KT (2)_1" xfId="30"/>
    <cellStyle name="_KT (2)_2" xfId="31"/>
    <cellStyle name="_KT (2)_2_TG-TH" xfId="32"/>
    <cellStyle name="_KT (2)_2_TG-TH_Book1" xfId="33"/>
    <cellStyle name="_KT (2)_2_TG-TH_THUY DIEN DA KHAI THAM DINH" xfId="34"/>
    <cellStyle name="_KT (2)_3" xfId="35"/>
    <cellStyle name="_KT (2)_3_TG-TH" xfId="36"/>
    <cellStyle name="_KT (2)_3_TG-TH_Book1" xfId="37"/>
    <cellStyle name="_KT (2)_3_TG-TH_THUY DIEN DA KHAI THAM DINH" xfId="38"/>
    <cellStyle name="_KT (2)_4" xfId="39"/>
    <cellStyle name="_KT (2)_4_Book1" xfId="40"/>
    <cellStyle name="_KT (2)_4_TG-TH" xfId="41"/>
    <cellStyle name="_KT (2)_4_THUY DIEN DA KHAI THAM DINH" xfId="42"/>
    <cellStyle name="_KT (2)_5" xfId="43"/>
    <cellStyle name="_KT (2)_5_Book1" xfId="44"/>
    <cellStyle name="_KT (2)_5_THUY DIEN DA KHAI THAM DINH" xfId="45"/>
    <cellStyle name="_KT (2)_Book1" xfId="46"/>
    <cellStyle name="_KT (2)_TG-TH" xfId="47"/>
    <cellStyle name="_KT (2)_THUY DIEN DA KHAI THAM DINH" xfId="48"/>
    <cellStyle name="_KT_TG" xfId="49"/>
    <cellStyle name="_KT_TG_1" xfId="50"/>
    <cellStyle name="_KT_TG_1_Book1" xfId="51"/>
    <cellStyle name="_KT_TG_1_THUY DIEN DA KHAI THAM DINH" xfId="52"/>
    <cellStyle name="_KT_TG_2" xfId="53"/>
    <cellStyle name="_KT_TG_2_Book1" xfId="54"/>
    <cellStyle name="_KT_TG_2_THUY DIEN DA KHAI THAM DINH" xfId="55"/>
    <cellStyle name="_KT_TG_3" xfId="56"/>
    <cellStyle name="_KT_TG_4" xfId="57"/>
    <cellStyle name="_TG-TH" xfId="58"/>
    <cellStyle name="_TG-TH_1" xfId="59"/>
    <cellStyle name="_TG-TH_1_Book1" xfId="60"/>
    <cellStyle name="_TG-TH_1_THUY DIEN DA KHAI THAM DINH" xfId="61"/>
    <cellStyle name="_TG-TH_2" xfId="62"/>
    <cellStyle name="_TG-TH_2_Book1" xfId="63"/>
    <cellStyle name="_TG-TH_2_THUY DIEN DA KHAI THAM DINH" xfId="64"/>
    <cellStyle name="_TG-TH_3" xfId="65"/>
    <cellStyle name="_TG-TH_4" xfId="66"/>
    <cellStyle name="_THUY DIEN DA KHAI THAM DINH" xfId="67"/>
    <cellStyle name="_ÿÿÿÿÿ" xfId="68"/>
    <cellStyle name="_x0001_¨c^ " xfId="69"/>
    <cellStyle name="_x0001_¨c^[" xfId="70"/>
    <cellStyle name="_x0001_¨c^_" xfId="71"/>
    <cellStyle name="_x0001_¨Œc^ " xfId="72"/>
    <cellStyle name="_x0001_¨Œc^[" xfId="73"/>
    <cellStyle name="_x0001_¨Œc^_" xfId="74"/>
    <cellStyle name="_x0001_µÑTÖ " xfId="75"/>
    <cellStyle name="_x0001_µÑTÖ_" xfId="76"/>
    <cellStyle name="•W€_’·Šú‰p•¶" xfId="77"/>
    <cellStyle name="•W_’·Šú‰p•¶" xfId="78"/>
    <cellStyle name="W_MARINE" xfId="79"/>
    <cellStyle name="0.0" xfId="80"/>
    <cellStyle name="0.00" xfId="81"/>
    <cellStyle name="1" xfId="82"/>
    <cellStyle name="1_Bang tong hop khoi luong" xfId="83"/>
    <cellStyle name="1_Book1" xfId="84"/>
    <cellStyle name="1_Book1_1" xfId="85"/>
    <cellStyle name="1_Book1_Bang noi suy KL dao dat da" xfId="86"/>
    <cellStyle name="1_Book1_Book1" xfId="87"/>
    <cellStyle name="1_Cau Hua Trai (TT 04)" xfId="88"/>
    <cellStyle name="1_Cau thuy dien Ban La (Cu Anh)" xfId="89"/>
    <cellStyle name="1_DIEN" xfId="90"/>
    <cellStyle name="1_DT KT ngay 10-9-2005" xfId="91"/>
    <cellStyle name="1_DTXL goi 11(20-9-05)" xfId="92"/>
    <cellStyle name="1_Du toan (23-05-2005) Tham dinh" xfId="93"/>
    <cellStyle name="1_Du toan (5 - 04 - 2004)" xfId="94"/>
    <cellStyle name="1_Du toan 558 (Km17+508.12 - Km 22)" xfId="95"/>
    <cellStyle name="1_Du toan bo sung (11-2004)" xfId="96"/>
    <cellStyle name="1_Du toan Goi 1" xfId="97"/>
    <cellStyle name="1_Du toan Goi 2" xfId="98"/>
    <cellStyle name="1_Du toan ngay 1-9-2004 (version 1)" xfId="99"/>
    <cellStyle name="1_Duyet DT-KTTC(GDI)QD so 790" xfId="100"/>
    <cellStyle name="1_Gia_VLQL48_duyet " xfId="101"/>
    <cellStyle name="1_goi 1" xfId="102"/>
    <cellStyle name="1_Goi 1 (TT04)" xfId="103"/>
    <cellStyle name="1_Goi1N206" xfId="104"/>
    <cellStyle name="1_Goi2N206" xfId="105"/>
    <cellStyle name="1_Goi4N216" xfId="106"/>
    <cellStyle name="1_Goi5N216" xfId="107"/>
    <cellStyle name="1_Hoi Song" xfId="108"/>
    <cellStyle name="1_Kl6-6-05" xfId="109"/>
    <cellStyle name="1_KlQdinhduyet" xfId="110"/>
    <cellStyle name="1_Kltayth" xfId="111"/>
    <cellStyle name="1_Kluong4-2004" xfId="112"/>
    <cellStyle name="1_TDT VINH - DUYET (CAU+DUONG)" xfId="113"/>
    <cellStyle name="1_TRUNG PMU 5" xfId="114"/>
    <cellStyle name="1_ÿÿÿÿÿ" xfId="115"/>
    <cellStyle name="1_ÿÿÿÿÿ_Book1" xfId="116"/>
    <cellStyle name="_x0001_1¼„½(" xfId="117"/>
    <cellStyle name="_x0001_1¼½(" xfId="118"/>
    <cellStyle name="¹éºÐÀ²_      " xfId="119"/>
    <cellStyle name="2" xfId="120"/>
    <cellStyle name="2_Bang tong hop khoi luong" xfId="121"/>
    <cellStyle name="2_Book1" xfId="122"/>
    <cellStyle name="2_Book1_1" xfId="123"/>
    <cellStyle name="2_Book1_Bang noi suy KL dao dat da" xfId="124"/>
    <cellStyle name="2_Book1_Book1" xfId="125"/>
    <cellStyle name="2_Cau Hua Trai (TT 04)" xfId="126"/>
    <cellStyle name="2_Cau thuy dien Ban La (Cu Anh)" xfId="127"/>
    <cellStyle name="2_DIEN" xfId="128"/>
    <cellStyle name="2_DT KT ngay 10-9-2005" xfId="129"/>
    <cellStyle name="2_DTXL goi 11(20-9-05)" xfId="130"/>
    <cellStyle name="2_Du toan (23-05-2005) Tham dinh" xfId="131"/>
    <cellStyle name="2_Du toan (5 - 04 - 2004)" xfId="132"/>
    <cellStyle name="2_Du toan 558 (Km17+508.12 - Km 22)" xfId="133"/>
    <cellStyle name="2_Du toan bo sung (11-2004)" xfId="134"/>
    <cellStyle name="2_Du toan Goi 1" xfId="135"/>
    <cellStyle name="2_Du toan Goi 2" xfId="136"/>
    <cellStyle name="2_Du toan ngay 1-9-2004 (version 1)" xfId="137"/>
    <cellStyle name="2_Duyet DT-KTTC(GDI)QD so 790" xfId="138"/>
    <cellStyle name="2_Gia_VLQL48_duyet " xfId="139"/>
    <cellStyle name="2_goi 1" xfId="140"/>
    <cellStyle name="2_Goi 1 (TT04)" xfId="141"/>
    <cellStyle name="2_Goi1N206" xfId="142"/>
    <cellStyle name="2_Goi2N206" xfId="143"/>
    <cellStyle name="2_Goi4N216" xfId="144"/>
    <cellStyle name="2_Goi5N216" xfId="145"/>
    <cellStyle name="2_Hoi Song" xfId="146"/>
    <cellStyle name="2_Kl6-6-05" xfId="147"/>
    <cellStyle name="2_KlQdinhduyet" xfId="148"/>
    <cellStyle name="2_Kltayth" xfId="149"/>
    <cellStyle name="2_Kluong4-2004" xfId="150"/>
    <cellStyle name="2_TDT VINH - DUYET (CAU+DUONG)" xfId="151"/>
    <cellStyle name="2_TRUNG PMU 5" xfId="152"/>
    <cellStyle name="2_ÿÿÿÿÿ" xfId="153"/>
    <cellStyle name="2_ÿÿÿÿÿ_Book1" xfId="154"/>
    <cellStyle name="20" xfId="155"/>
    <cellStyle name="3" xfId="156"/>
    <cellStyle name="3_Bang tong hop khoi luong" xfId="157"/>
    <cellStyle name="3_Book1" xfId="158"/>
    <cellStyle name="3_Book1_1" xfId="159"/>
    <cellStyle name="3_Book1_Bang noi suy KL dao dat da" xfId="160"/>
    <cellStyle name="3_Book1_Book1" xfId="161"/>
    <cellStyle name="3_Cau Hua Trai (TT 04)" xfId="162"/>
    <cellStyle name="3_Cau thuy dien Ban La (Cu Anh)" xfId="163"/>
    <cellStyle name="3_DIEN" xfId="164"/>
    <cellStyle name="3_DT KT ngay 10-9-2005" xfId="165"/>
    <cellStyle name="3_DTXL goi 11(20-9-05)" xfId="166"/>
    <cellStyle name="3_Du toan (23-05-2005) Tham dinh" xfId="167"/>
    <cellStyle name="3_Du toan (5 - 04 - 2004)" xfId="168"/>
    <cellStyle name="3_Du toan 558 (Km17+508.12 - Km 22)" xfId="169"/>
    <cellStyle name="3_Du toan bo sung (11-2004)" xfId="170"/>
    <cellStyle name="3_Du toan Goi 1" xfId="171"/>
    <cellStyle name="3_Du toan Goi 2" xfId="172"/>
    <cellStyle name="3_Du toan ngay 1-9-2004 (version 1)" xfId="173"/>
    <cellStyle name="3_Duyet DT-KTTC(GDI)QD so 790" xfId="174"/>
    <cellStyle name="3_Gia_VLQL48_duyet " xfId="175"/>
    <cellStyle name="3_goi 1" xfId="176"/>
    <cellStyle name="3_Goi 1 (TT04)" xfId="177"/>
    <cellStyle name="3_Goi1N206" xfId="178"/>
    <cellStyle name="3_Goi2N206" xfId="179"/>
    <cellStyle name="3_Goi4N216" xfId="180"/>
    <cellStyle name="3_Goi5N216" xfId="181"/>
    <cellStyle name="3_Hoi Song" xfId="182"/>
    <cellStyle name="3_Kl6-6-05" xfId="183"/>
    <cellStyle name="3_KlQdinhduyet" xfId="184"/>
    <cellStyle name="3_Kltayth" xfId="185"/>
    <cellStyle name="3_Kluong4-2004" xfId="186"/>
    <cellStyle name="3_TDT VINH - DUYET (CAU+DUONG)" xfId="187"/>
    <cellStyle name="3_ÿÿÿÿÿ" xfId="188"/>
    <cellStyle name="4" xfId="189"/>
    <cellStyle name="4_Bang tong hop khoi luong" xfId="190"/>
    <cellStyle name="4_Book1" xfId="191"/>
    <cellStyle name="4_Book1_1" xfId="192"/>
    <cellStyle name="4_Book1_Bang noi suy KL dao dat da" xfId="193"/>
    <cellStyle name="4_Book1_Book1" xfId="194"/>
    <cellStyle name="4_Cau Hua Trai (TT 04)" xfId="195"/>
    <cellStyle name="4_Cau thuy dien Ban La (Cu Anh)" xfId="196"/>
    <cellStyle name="4_DIEN" xfId="197"/>
    <cellStyle name="4_DT KT ngay 10-9-2005" xfId="198"/>
    <cellStyle name="4_DTXL goi 11(20-9-05)" xfId="199"/>
    <cellStyle name="4_Du toan (23-05-2005) Tham dinh" xfId="200"/>
    <cellStyle name="4_Du toan (5 - 04 - 2004)" xfId="201"/>
    <cellStyle name="4_Du toan 558 (Km17+508.12 - Km 22)" xfId="202"/>
    <cellStyle name="4_Du toan bo sung (11-2004)" xfId="203"/>
    <cellStyle name="4_Du toan Goi 1" xfId="204"/>
    <cellStyle name="4_Du toan Goi 2" xfId="205"/>
    <cellStyle name="4_Du toan ngay 1-9-2004 (version 1)" xfId="206"/>
    <cellStyle name="4_Duyet DT-KTTC(GDI)QD so 790" xfId="207"/>
    <cellStyle name="4_Gia_VLQL48_duyet " xfId="208"/>
    <cellStyle name="4_goi 1" xfId="209"/>
    <cellStyle name="4_Goi 1 (TT04)" xfId="210"/>
    <cellStyle name="4_Goi1N206" xfId="211"/>
    <cellStyle name="4_Goi2N206" xfId="212"/>
    <cellStyle name="4_Goi4N216" xfId="213"/>
    <cellStyle name="4_Goi5N216" xfId="214"/>
    <cellStyle name="4_Hoi Song" xfId="215"/>
    <cellStyle name="4_Kl6-6-05" xfId="216"/>
    <cellStyle name="4_KlQdinhduyet" xfId="217"/>
    <cellStyle name="4_Kltayth" xfId="218"/>
    <cellStyle name="4_Kluong4-2004" xfId="219"/>
    <cellStyle name="4_TDT VINH - DUYET (CAU+DUONG)" xfId="220"/>
    <cellStyle name="4_ÿÿÿÿÿ" xfId="221"/>
    <cellStyle name="6" xfId="222"/>
    <cellStyle name="_x0001_Å»_x001e_´ " xfId="223"/>
    <cellStyle name="_x0001_Å»_x001e_´_" xfId="224"/>
    <cellStyle name="ÅëÈ­ [0]_      " xfId="225"/>
    <cellStyle name="AeE­ [0]_INQUIRY ¿?¾÷AßAø " xfId="226"/>
    <cellStyle name="ÅëÈ­ [0]_S" xfId="227"/>
    <cellStyle name="ÅëÈ­_      " xfId="228"/>
    <cellStyle name="AeE­_INQUIRY ¿?¾÷AßAø " xfId="229"/>
    <cellStyle name="ÅëÈ­_L601CPT" xfId="230"/>
    <cellStyle name="args.style" xfId="231"/>
    <cellStyle name="ÄÞ¸¶ [0]_      " xfId="232"/>
    <cellStyle name="AÞ¸¶ [0]_INQUIRY ¿?¾÷AßAø " xfId="233"/>
    <cellStyle name="ÄÞ¸¶ [0]_L601CPT" xfId="234"/>
    <cellStyle name="ÄÞ¸¶_      " xfId="235"/>
    <cellStyle name="AÞ¸¶_INQUIRY ¿?¾÷AßAø " xfId="236"/>
    <cellStyle name="ÄÞ¸¶_L601CPT" xfId="237"/>
    <cellStyle name="AutoFormat Options" xfId="238"/>
    <cellStyle name="Body" xfId="239"/>
    <cellStyle name="C?AØ_¿?¾÷CoE² " xfId="240"/>
    <cellStyle name="Ç¥ÁØ_      " xfId="241"/>
    <cellStyle name="C￥AØ_¿μ¾÷CoE² " xfId="242"/>
    <cellStyle name="Ç¥ÁØ_±³°¢¼ö·®" xfId="243"/>
    <cellStyle name="C￥AØ_Sheet1_¿μ¾÷CoE² " xfId="244"/>
    <cellStyle name="Calc Currency (0)" xfId="245"/>
    <cellStyle name="Calc Currency (2)" xfId="246"/>
    <cellStyle name="Calc Percent (0)" xfId="247"/>
    <cellStyle name="Calc Percent (1)" xfId="248"/>
    <cellStyle name="Calc Percent (2)" xfId="249"/>
    <cellStyle name="Calc Units (0)" xfId="250"/>
    <cellStyle name="Calc Units (1)" xfId="251"/>
    <cellStyle name="Calc Units (2)" xfId="252"/>
    <cellStyle name="category" xfId="253"/>
    <cellStyle name="Cerrency_Sheet2_XANGDAU" xfId="254"/>
    <cellStyle name="Comma" xfId="255" builtinId="3"/>
    <cellStyle name="Comma  - Style1" xfId="256"/>
    <cellStyle name="Comma  - Style2" xfId="257"/>
    <cellStyle name="Comma  - Style3" xfId="258"/>
    <cellStyle name="Comma  - Style4" xfId="259"/>
    <cellStyle name="Comma  - Style5" xfId="260"/>
    <cellStyle name="Comma  - Style6" xfId="261"/>
    <cellStyle name="Comma  - Style7" xfId="262"/>
    <cellStyle name="Comma  - Style8" xfId="263"/>
    <cellStyle name="Comma [ ,]" xfId="264"/>
    <cellStyle name="Comma [00]" xfId="265"/>
    <cellStyle name="Comma 2" xfId="266"/>
    <cellStyle name="Comma 3" xfId="267"/>
    <cellStyle name="Comma 4" xfId="268"/>
    <cellStyle name="Comma 5" xfId="269"/>
    <cellStyle name="comma zerodec" xfId="270"/>
    <cellStyle name="Comma0" xfId="271"/>
    <cellStyle name="Copied" xfId="272"/>
    <cellStyle name="Cࡵrrency_Sheet1_PRODUCTĠ" xfId="273"/>
    <cellStyle name="_x0001_CS_x0006_RMO[" xfId="274"/>
    <cellStyle name="_x0001_CS_x0006_RMO_" xfId="275"/>
    <cellStyle name="ct xuyen a" xfId="276"/>
    <cellStyle name="Currency [00]" xfId="277"/>
    <cellStyle name="Currency0" xfId="278"/>
    <cellStyle name="Currency1" xfId="279"/>
    <cellStyle name="D1" xfId="280"/>
    <cellStyle name="Date" xfId="281"/>
    <cellStyle name="Date Short" xfId="282"/>
    <cellStyle name="Date_Book1" xfId="283"/>
    <cellStyle name="Dezimal [0]_NEGS" xfId="284"/>
    <cellStyle name="Dezimal_NEGS" xfId="285"/>
    <cellStyle name="_x0001_dÏÈ¹ " xfId="286"/>
    <cellStyle name="_x0001_dÏÈ¹_" xfId="287"/>
    <cellStyle name="Dollar (zero dec)" xfId="288"/>
    <cellStyle name="e" xfId="289"/>
    <cellStyle name="Enter Currency (0)" xfId="290"/>
    <cellStyle name="Enter Currency (2)" xfId="291"/>
    <cellStyle name="Enter Units (0)" xfId="292"/>
    <cellStyle name="Enter Units (1)" xfId="293"/>
    <cellStyle name="Enter Units (2)" xfId="294"/>
    <cellStyle name="Entered" xfId="295"/>
    <cellStyle name="f" xfId="296"/>
    <cellStyle name="Fixed" xfId="297"/>
    <cellStyle name="Grey" xfId="298"/>
    <cellStyle name="ha" xfId="299"/>
    <cellStyle name="Head 1" xfId="300"/>
    <cellStyle name="HEADER" xfId="301"/>
    <cellStyle name="Header1" xfId="302"/>
    <cellStyle name="Header2" xfId="303"/>
    <cellStyle name="Heading 1" xfId="304" builtinId="16" customBuiltin="1"/>
    <cellStyle name="Heading 2" xfId="305" builtinId="17" customBuiltin="1"/>
    <cellStyle name="Heading1" xfId="306"/>
    <cellStyle name="Heading2" xfId="307"/>
    <cellStyle name="HEADINGS" xfId="308"/>
    <cellStyle name="HEADINGSTOP" xfId="309"/>
    <cellStyle name="Hoa-Scholl" xfId="310"/>
    <cellStyle name="i·0" xfId="311"/>
    <cellStyle name="_x0001_í½?" xfId="312"/>
    <cellStyle name="_x0001_íå_x001b_ô " xfId="313"/>
    <cellStyle name="_x0001_íå_x001b_ô_" xfId="314"/>
    <cellStyle name="Input [yellow]" xfId="315"/>
    <cellStyle name="Ledger 17 x 11 in" xfId="316"/>
    <cellStyle name="Link Currency (0)" xfId="317"/>
    <cellStyle name="Link Currency (2)" xfId="318"/>
    <cellStyle name="Link Units (0)" xfId="319"/>
    <cellStyle name="Link Units (1)" xfId="320"/>
    <cellStyle name="Link Units (2)" xfId="321"/>
    <cellStyle name="Millares [0]_Well Timing" xfId="322"/>
    <cellStyle name="Millares_Well Timing" xfId="323"/>
    <cellStyle name="Milliers [0]_AR1194" xfId="324"/>
    <cellStyle name="Milliers_AR1194" xfId="325"/>
    <cellStyle name="Model" xfId="326"/>
    <cellStyle name="moi" xfId="327"/>
    <cellStyle name="Moneda [0]_Well Timing" xfId="328"/>
    <cellStyle name="Moneda_Well Timing" xfId="329"/>
    <cellStyle name="Monétaire [0]_AR1194" xfId="330"/>
    <cellStyle name="Monétaire_AR1194" xfId="331"/>
    <cellStyle name="n" xfId="332"/>
    <cellStyle name="New" xfId="333"/>
    <cellStyle name="New Times Roman" xfId="334"/>
    <cellStyle name="no dec" xfId="335"/>
    <cellStyle name="Normal" xfId="0" builtinId="0"/>
    <cellStyle name="Normal - Style1" xfId="336"/>
    <cellStyle name="Normal - 유형1" xfId="337"/>
    <cellStyle name="Normal 2" xfId="338"/>
    <cellStyle name="Normal 2 2" xfId="339"/>
    <cellStyle name="Normal 2_PHU LỤC HUONG DAN THUC HIEN 2015 (24-12)" xfId="340"/>
    <cellStyle name="Normal 3" xfId="341"/>
    <cellStyle name="Normal 3 2" xfId="342"/>
    <cellStyle name="Normal 4" xfId="343"/>
    <cellStyle name="Normal 5" xfId="344"/>
    <cellStyle name="Normal 6" xfId="345"/>
    <cellStyle name="Normal 7" xfId="346"/>
    <cellStyle name="Normal 8" xfId="347"/>
    <cellStyle name="Normal 9" xfId="348"/>
    <cellStyle name="Normal 9_KH dau tu cong trung hạn 2016,2020" xfId="349"/>
    <cellStyle name="Normal_Bieu mau (CV ) 2" xfId="350"/>
    <cellStyle name="Normal_Bieu mau (CV ) 2_KH dau tu cong trung hạn 2016,2020" xfId="351"/>
    <cellStyle name="Normal_Dự kiến phân bổ kinh phí sự nghiệp năm 2010 cho các cơ quan, đơn vị" xfId="352"/>
    <cellStyle name="Normal_KH Bai ngang chu Thao gui 31.12" xfId="353"/>
    <cellStyle name="Normal_Sheet1" xfId="354"/>
    <cellStyle name="Normal_Sheet1 (2)" xfId="355"/>
    <cellStyle name="Normal_So lieu kem theo Nghi quyet" xfId="356"/>
    <cellStyle name="Normal1" xfId="357"/>
    <cellStyle name="Œ…‹æØ‚è [0.00]_laroux" xfId="358"/>
    <cellStyle name="Œ…‹æØ‚è_laroux" xfId="359"/>
    <cellStyle name="oft Excel]_x000d__x000a_Comment=open=/f ‚ðw’è‚·‚é‚ÆAƒ†[ƒU[’è‹`ŠÖ”‚ðŠÖ”“\‚è•t‚¯‚Ìˆê——‚É“o˜^‚·‚é‚±‚Æ‚ª‚Å‚«‚Ü‚·B_x000d__x000a_Maximized" xfId="360"/>
    <cellStyle name="oft Excel]_x000d__x000a_Comment=The open=/f lines load custom functions into the Paste Function list._x000d__x000a_Maximized=2_x000d__x000a_Basics=1_x000d__x000a_A" xfId="361"/>
    <cellStyle name="oft Excel]_x000d__x000a_Comment=The open=/f lines load custom functions into the Paste Function list._x000d__x000a_Maximized=3_x000d__x000a_Basics=1_x000d__x000a_A" xfId="362"/>
    <cellStyle name="omma [0]_Mktg Prog" xfId="363"/>
    <cellStyle name="ormal_Sheet1_1" xfId="364"/>
    <cellStyle name="per.style" xfId="365"/>
    <cellStyle name="Percent [0]" xfId="366"/>
    <cellStyle name="Percent [00]" xfId="367"/>
    <cellStyle name="Percent [2]" xfId="368"/>
    <cellStyle name="PERCENTAGE" xfId="369"/>
    <cellStyle name="PrePop Currency (0)" xfId="370"/>
    <cellStyle name="PrePop Currency (2)" xfId="371"/>
    <cellStyle name="PrePop Units (0)" xfId="372"/>
    <cellStyle name="PrePop Units (1)" xfId="373"/>
    <cellStyle name="PrePop Units (2)" xfId="374"/>
    <cellStyle name="pricing" xfId="375"/>
    <cellStyle name="PSChar" xfId="376"/>
    <cellStyle name="PSHeading" xfId="377"/>
    <cellStyle name="regstoresfromspecstores" xfId="378"/>
    <cellStyle name="RevList" xfId="379"/>
    <cellStyle name="S—_x0008_" xfId="380"/>
    <cellStyle name="s]_x000d__x000a_spooler=yes_x000d__x000a_load=_x000d__x000a_Beep=yes_x000d__x000a_NullPort=None_x000d__x000a_BorderWidth=3_x000d__x000a_CursorBlinkRate=1200_x000d__x000a_DoubleClickSpeed=452_x000d__x000a_Programs=co" xfId="381"/>
    <cellStyle name="s1" xfId="382"/>
    <cellStyle name="_x0001_sç?" xfId="383"/>
    <cellStyle name="serJet 1200 Series PCL 6" xfId="384"/>
    <cellStyle name="SHADEDSTORES" xfId="385"/>
    <cellStyle name="specstores" xfId="386"/>
    <cellStyle name="Standard_NEGS" xfId="387"/>
    <cellStyle name="Style 1" xfId="388"/>
    <cellStyle name="Style 10" xfId="389"/>
    <cellStyle name="Style 11" xfId="390"/>
    <cellStyle name="Style 12" xfId="391"/>
    <cellStyle name="Style 13" xfId="392"/>
    <cellStyle name="Style 14" xfId="393"/>
    <cellStyle name="Style 15" xfId="394"/>
    <cellStyle name="Style 16" xfId="395"/>
    <cellStyle name="Style 17" xfId="396"/>
    <cellStyle name="Style 18" xfId="397"/>
    <cellStyle name="Style 19" xfId="398"/>
    <cellStyle name="Style 2" xfId="399"/>
    <cellStyle name="Style 20" xfId="400"/>
    <cellStyle name="Style 21" xfId="401"/>
    <cellStyle name="Style 22" xfId="402"/>
    <cellStyle name="Style 23" xfId="403"/>
    <cellStyle name="Style 24" xfId="404"/>
    <cellStyle name="Style 25" xfId="405"/>
    <cellStyle name="Style 26" xfId="406"/>
    <cellStyle name="Style 27" xfId="407"/>
    <cellStyle name="Style 3" xfId="408"/>
    <cellStyle name="Style 4" xfId="409"/>
    <cellStyle name="Style 5" xfId="410"/>
    <cellStyle name="Style 6" xfId="411"/>
    <cellStyle name="Style 7" xfId="412"/>
    <cellStyle name="Style 8" xfId="413"/>
    <cellStyle name="Style 9" xfId="414"/>
    <cellStyle name="style_1" xfId="415"/>
    <cellStyle name="subhead" xfId="416"/>
    <cellStyle name="Subtotal" xfId="417"/>
    <cellStyle name="T" xfId="418"/>
    <cellStyle name="T_05a" xfId="419"/>
    <cellStyle name="T_bieu 05Acuoi cung" xfId="420"/>
    <cellStyle name="T_Book1" xfId="421"/>
    <cellStyle name="T_Book1_1" xfId="422"/>
    <cellStyle name="T_Book1_Book1" xfId="423"/>
    <cellStyle name="T_denbu" xfId="424"/>
    <cellStyle name="T_NS Xa(Phuong) TT Hue (05f)" xfId="425"/>
    <cellStyle name="T_Phu bieu 04 04a 04b" xfId="426"/>
    <cellStyle name="T_Phu bieu KHKT_ STC" xfId="427"/>
    <cellStyle name="Text Indent A" xfId="428"/>
    <cellStyle name="Text Indent B" xfId="429"/>
    <cellStyle name="Text Indent C" xfId="430"/>
    <cellStyle name="th" xfId="431"/>
    <cellStyle name="þ_x001d_ð¤_x000c_¯þ_x0014__x000d_¨þU_x0001_À_x0004_ _x0015__x000f__x0001__x0001_" xfId="432"/>
    <cellStyle name="þ_x001d_ð·_x000c_æþ'_x000d_ßþU_x0001_Ø_x0005_ü_x0014__x0007__x0001__x0001_" xfId="433"/>
    <cellStyle name="þ_x001d_ðK_x000c_Fý_x001b__x000d_9ýU_x0001_Ð_x0008_¦)_x0007__x0001__x0001_" xfId="434"/>
    <cellStyle name="Thuyet minh" xfId="435"/>
    <cellStyle name="Total" xfId="436" builtinId="25" customBuiltin="1"/>
    <cellStyle name="tuan" xfId="437"/>
    <cellStyle name="tuan1" xfId="438"/>
    <cellStyle name="tuan2" xfId="439"/>
    <cellStyle name="tuan3" xfId="440"/>
    <cellStyle name="tuan4" xfId="441"/>
    <cellStyle name="viet" xfId="442"/>
    <cellStyle name="viet2" xfId="443"/>
    <cellStyle name="vnhead1" xfId="444"/>
    <cellStyle name="vnhead3" xfId="445"/>
    <cellStyle name="vntxt1" xfId="446"/>
    <cellStyle name="vntxt2" xfId="447"/>
    <cellStyle name="Währung [0]_UXO VII" xfId="448"/>
    <cellStyle name="Währung_UXO VII" xfId="449"/>
    <cellStyle name="xuan" xfId="450"/>
    <cellStyle name=" [0.00]_ Att. 1- Cover" xfId="451"/>
    <cellStyle name="_ Att. 1- Cover" xfId="452"/>
    <cellStyle name="?_ Att. 1- Cover" xfId="453"/>
    <cellStyle name="똿뗦먛귟 [0.00]_PRODUCT DETAIL Q1" xfId="454"/>
    <cellStyle name="똿뗦먛귟_PRODUCT DETAIL Q1" xfId="455"/>
    <cellStyle name="믅됞 [0.00]_PRODUCT DETAIL Q1" xfId="456"/>
    <cellStyle name="믅됞_PRODUCT DETAIL Q1" xfId="457"/>
    <cellStyle name="백분율_95" xfId="458"/>
    <cellStyle name="뷭?_BOOKSHIP" xfId="459"/>
    <cellStyle name="안건회계법인" xfId="460"/>
    <cellStyle name="콤마 [ - 유형1" xfId="461"/>
    <cellStyle name="콤마 [ - 유형2" xfId="462"/>
    <cellStyle name="콤마 [ - 유형3" xfId="463"/>
    <cellStyle name="콤마 [ - 유형4" xfId="464"/>
    <cellStyle name="콤마 [ - 유형5" xfId="465"/>
    <cellStyle name="콤마 [ - 유형6" xfId="466"/>
    <cellStyle name="콤마 [ - 유형7" xfId="467"/>
    <cellStyle name="콤마 [ - 유형8" xfId="468"/>
    <cellStyle name="콤마 [0]_ 비목별 월별기술 " xfId="469"/>
    <cellStyle name="콤마_ 비목별 월별기술 " xfId="470"/>
    <cellStyle name="통화 [0]_1202" xfId="471"/>
    <cellStyle name="통화_1202" xfId="472"/>
    <cellStyle name="표준_(정보부문)월별인원계획" xfId="473"/>
    <cellStyle name="표준_kc-elec system check list" xfId="474"/>
    <cellStyle name="一般_00Q3902REV.1" xfId="475"/>
    <cellStyle name="千分位[0]_00Q3902REV.1" xfId="476"/>
    <cellStyle name="千分位_00Q3902REV.1" xfId="477"/>
    <cellStyle name="桁区切り_工費" xfId="478"/>
    <cellStyle name="標準_MARINE" xfId="479"/>
    <cellStyle name="貨幣 [0]_00Q3902REV.1" xfId="480"/>
    <cellStyle name="貨幣[0]_BRE" xfId="481"/>
    <cellStyle name="貨幣_00Q3902REV.1" xfId="48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MGT-DRT\MGT-IMPR\MGT-SC@\BA0397\INSULT'N\INS\ASK\PIPE-03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03E"/>
      <sheetName val="Sheet1"/>
      <sheetName val="Sheet2"/>
      <sheetName val="Sheet3"/>
      <sheetName val="Sheet4"/>
      <sheetName val="Sheet5"/>
      <sheetName val="Sheet6"/>
      <sheetName val="Sheet7"/>
      <sheetName val="Sheet8"/>
      <sheetName val="Sheet9"/>
      <sheetName val="Sheet10"/>
      <sheetName val="Sheet11"/>
      <sheetName val="Sheet12"/>
      <sheetName val="LUAN CHUYEN"/>
      <sheetName val="KE QUY"/>
      <sheetName val="CPC"/>
      <sheetName val="LUONGGIAN TIEP"/>
      <sheetName val="CLUONG"/>
      <sheetName val="VAY VON"/>
      <sheetName val="O.THAO"/>
      <sheetName val="Q.TRUNG"/>
      <sheetName val="THUY"/>
      <sheetName val="Y.THANH"/>
      <sheetName val="621"/>
      <sheetName val="333"/>
      <sheetName val="627"/>
      <sheetName val="TTLUONG"/>
      <sheetName val="Chart1"/>
      <sheetName val="Interim payment"/>
      <sheetName val="Letter"/>
      <sheetName val="Bid Sum"/>
      <sheetName val="Item B"/>
      <sheetName val="Dg A"/>
      <sheetName val="Dg B&amp;C"/>
      <sheetName val="Rates&amp;Prices"/>
      <sheetName val="Material at site"/>
      <sheetName val="XL4Poppy"/>
      <sheetName val="Gia VL"/>
      <sheetName val="Bang gia ca may"/>
      <sheetName val="Bang luong CB"/>
      <sheetName val="Bang P.tich CT"/>
      <sheetName val="D.toan chi tiet"/>
      <sheetName val="Bang TH Dtoan"/>
      <sheetName val="XXXXXXXX"/>
      <sheetName val="Van chuyen"/>
      <sheetName val="THKP (2)"/>
      <sheetName val="THKP"/>
      <sheetName val="T.Bi"/>
      <sheetName val="Thiet ke"/>
      <sheetName val="CT"/>
      <sheetName val="K.luong"/>
      <sheetName val="TT L2"/>
      <sheetName val="TT L1"/>
      <sheetName val="Thue Ngoai"/>
      <sheetName val="KLHT"/>
      <sheetName val="KL XL2000"/>
      <sheetName val="KLXL2001"/>
      <sheetName val="THKP2001"/>
      <sheetName val="KLphanbo"/>
      <sheetName val="Chiet tinh"/>
      <sheetName val="KH"/>
      <sheetName val="DM"/>
      <sheetName val="DD&amp;TV"/>
      <sheetName val="CDSL"/>
      <sheetName val="PTSL"/>
      <sheetName val="THCP"/>
      <sheetName val="VT"/>
      <sheetName val="NL"/>
      <sheetName val="SoSanh"/>
      <sheetName val="QTVT"/>
      <sheetName val="QTNC"/>
      <sheetName val="BC_KKTSCD"/>
      <sheetName val="Chitiet"/>
      <sheetName val="Sheet2 (2)"/>
      <sheetName val="Mau_BC_KKTSCD"/>
      <sheetName val="Chi tiet - Dv lap"/>
      <sheetName val="TH KHTC"/>
      <sheetName val="000"/>
      <sheetName val="00000000"/>
      <sheetName val="MD"/>
      <sheetName val="ND"/>
      <sheetName val="CONG"/>
      <sheetName val="DGCT"/>
      <sheetName val="BCC (2)"/>
      <sheetName val="Bao cao"/>
      <sheetName val="Bao cao 2"/>
      <sheetName val="BC3"/>
      <sheetName val="THKL"/>
      <sheetName val="Khoi luong"/>
      <sheetName val="Khoi luong mat"/>
      <sheetName val="Bang ke"/>
      <sheetName val="KLCL"/>
      <sheetName val="T.HopKL"/>
      <sheetName val="S.Luong"/>
      <sheetName val="PTCP2"/>
      <sheetName val="CPBVTC2"/>
      <sheetName val="D.Dap"/>
      <sheetName val="Q.Toan"/>
      <sheetName val="NCong"/>
      <sheetName val="Phan tich chi phi"/>
      <sheetName val="Chi phi nen theo BVTC"/>
      <sheetName val="CPTBVTC3"/>
      <sheetName val="nhan cong phu"/>
      <sheetName val="nhan cong Hung"/>
      <sheetName val="Nhan cong"/>
      <sheetName val="CCD2"/>
      <sheetName val="BCC"/>
      <sheetName val="Doi2"/>
      <sheetName val="Khoi luong nen theo BVTC"/>
      <sheetName val="116(300)"/>
      <sheetName val="116(200)"/>
      <sheetName val="116(150)"/>
      <sheetName val="DTHH"/>
      <sheetName val="Bang1"/>
      <sheetName val="TAI TRONG"/>
      <sheetName val="NOI LUC"/>
      <sheetName val="TINH DUYET THTT CHINH"/>
      <sheetName val="TDUYET THTT PHU"/>
      <sheetName val="TINH DAO DONG VA DO VONG"/>
      <sheetName val="TINH NEO"/>
      <sheetName val="KH 2003 (moi max)"/>
      <sheetName val="372+132-181"/>
      <sheetName val="372+00-025-T"/>
      <sheetName val="371+920-1000-T"/>
      <sheetName val="371-340-386"/>
      <sheetName val="371+036-175"/>
      <sheetName val="371+920-1000-P"/>
      <sheetName val="371+650-800"/>
      <sheetName val="371+340-386"/>
      <sheetName val="371+00-150"/>
      <sheetName val="370+625-720"/>
      <sheetName val="370+402-550"/>
      <sheetName val="370+227-300"/>
      <sheetName val="370+00-10"/>
      <sheetName val="370+933-1000"/>
      <sheetName val="370+421-550"/>
      <sheetName val="370+246-280"/>
      <sheetName val="370+135-160"/>
      <sheetName val="369+700-730"/>
      <sheetName val="369+592-700"/>
      <sheetName val="369+400-542"/>
      <sheetName val="369+940-008"/>
      <sheetName val="369+800-908"/>
      <sheetName val="369+606-722"/>
      <sheetName val="369+411-526"/>
      <sheetName val="368+517-580"/>
      <sheetName val="368+822-900"/>
      <sheetName val="368+530-687"/>
      <sheetName val="368+00-25"/>
      <sheetName val="369+"/>
      <sheetName val="AC PC"/>
      <sheetName val="LT"/>
      <sheetName val="LP"/>
      <sheetName val="Dao-P"/>
      <sheetName val="AC66-436"/>
      <sheetName val="Dao-T"/>
      <sheetName val="1"/>
      <sheetName val="Dong Dau"/>
      <sheetName val="Dong Dau (2)"/>
      <sheetName val="Sau dong"/>
      <sheetName val="Ma xa"/>
      <sheetName val="My dinh"/>
      <sheetName val="Tong cong"/>
      <sheetName val="VL"/>
      <sheetName val="CTXD"/>
      <sheetName val=".."/>
      <sheetName val="CTDN"/>
      <sheetName val="san vuon"/>
      <sheetName val="khu phu tro"/>
      <sheetName val="TH"/>
      <sheetName val="Phu luc"/>
      <sheetName val="Gia trÞ"/>
      <sheetName val="Chart2"/>
      <sheetName val="CT Duong"/>
      <sheetName val="Bia"/>
      <sheetName val="D.gia"/>
      <sheetName val="T.hop"/>
      <sheetName val="Khoan"/>
      <sheetName val="CtP.tro"/>
      <sheetName val="Nha moi"/>
      <sheetName val="NamBanThach"/>
      <sheetName val="KhoanDuong"/>
      <sheetName val="DeNghiDuong"/>
      <sheetName val="TT-BDH-B1"/>
      <sheetName val="TT-T.Tron So 2"/>
      <sheetName val="TT-Doi6-Dot-1"/>
      <sheetName val="ChietTinh"/>
      <sheetName val="Ct.Dam "/>
      <sheetName val="Ct.Duoi"/>
      <sheetName val="Ct.Tren"/>
      <sheetName val="CtVKdam"/>
      <sheetName val="asphal"/>
      <sheetName val="Gvua"/>
      <sheetName val="D.giaMay"/>
      <sheetName val="10000000"/>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Tong hop"/>
      <sheetName val="CT cong"/>
      <sheetName val="dg cong"/>
      <sheetName val="26+180-400.2"/>
      <sheetName val="26+180.Sub1"/>
      <sheetName val="26+180.Sub4"/>
      <sheetName val="26+180-400.5(k95)"/>
      <sheetName val="26+400-620.3(k95)"/>
      <sheetName val="26+400-640.1(k95)"/>
      <sheetName val="26+960-27+150.9"/>
      <sheetName val="26+960-27+150.10"/>
      <sheetName val="26+960-27+150.11"/>
      <sheetName val="26+960-27+150.12"/>
      <sheetName val="26+960-27+150.5(k95)"/>
      <sheetName val="26+960-27+150.4(k95)"/>
      <sheetName val="26+960-27+150.1(k95)"/>
      <sheetName val="27+500-700.5(k95)"/>
      <sheetName val="27+500-700.4(k95)"/>
      <sheetName val="27+500-700.3(k95)"/>
      <sheetName val="27+500-700.1(k95)"/>
      <sheetName val="27+740-920.3(k95)"/>
      <sheetName val="27+740-920.21"/>
      <sheetName val="27+920-28+040.6,7"/>
      <sheetName val="27+920-28+040,8,9"/>
      <sheetName val="27+920-28+040.10"/>
      <sheetName val="27+920-28+040,11"/>
      <sheetName val="27+920-28+160.Su3"/>
      <sheetName val="28+160-28+420,17Top"/>
      <sheetName val="28+160-28+420.5K95"/>
      <sheetName val="28+430-657.7"/>
      <sheetName val="Km28+430-657.8"/>
      <sheetName val="28+430-657.9"/>
      <sheetName val="28+430-667.10"/>
      <sheetName val="28+430-657.11"/>
      <sheetName val="28+430-657.4k95"/>
      <sheetName val="28+500-657.18"/>
      <sheetName val="28+520-657.19"/>
      <sheetName val="be tong"/>
      <sheetName val="Thep"/>
      <sheetName val="Tong hop thep"/>
      <sheetName val="Thuyet minh"/>
      <sheetName val="CQ-HQ"/>
      <sheetName val="Km0-Km1"/>
      <sheetName val="Km1-Km2"/>
      <sheetName val="BU CTPH"/>
      <sheetName val="CTPH"/>
      <sheetName val="BU tran3+360.22"/>
      <sheetName val="Tran3+360.22"/>
      <sheetName val="BU tran2+386.4"/>
      <sheetName val="Tran2+386.4"/>
      <sheetName val="Bu4-5"/>
      <sheetName val="DTcong 4-5"/>
      <sheetName val="BU3-4"/>
      <sheetName val="dtcong3-4"/>
      <sheetName val="bu2-3"/>
      <sheetName val="dtcong2-3"/>
      <sheetName val="Bu 1-2"/>
      <sheetName val="dtcong1-2"/>
      <sheetName val="bu0-1"/>
      <sheetName val="dtcong0-1"/>
      <sheetName val="KLc1"/>
      <sheetName val="klcong"/>
      <sheetName val="Bu 12-13"/>
      <sheetName val="DTcong 12-13"/>
      <sheetName val="BU13-13+"/>
      <sheetName val="DT cong13-13+"/>
      <sheetName val="BU- nhanh"/>
      <sheetName val="Bunh1-2"/>
      <sheetName val="dtcong nh1-2"/>
      <sheetName val="BUnh0-1"/>
      <sheetName val="dtcong nh0-1"/>
      <sheetName val="BU5-6"/>
      <sheetName val="DTcong5-6"/>
      <sheetName val="BU6-7"/>
      <sheetName val="DTcong6-7"/>
      <sheetName val="BU7-8"/>
      <sheetName val="DTcong7-8"/>
      <sheetName val="BU8-9"/>
      <sheetName val="DTcong8-9"/>
      <sheetName val="BU9-10"/>
      <sheetName val="DTcong9-10"/>
      <sheetName val="BU10-11"/>
      <sheetName val="DTcong10-11"/>
      <sheetName val="BU 11-12"/>
      <sheetName val="DTcong 11-12"/>
      <sheetName val="Mnh1-2+80"/>
      <sheetName val="Pr- CC"/>
      <sheetName val="Nnh1-2+80"/>
      <sheetName val="Mnh0-1"/>
      <sheetName val="Nnh0-1"/>
      <sheetName val="MD13-13+334"/>
      <sheetName val="ND13-13+334"/>
      <sheetName val="BU-TK"/>
      <sheetName val="MD12-13"/>
      <sheetName val="ND12-13"/>
      <sheetName val="MD11-12"/>
      <sheetName val="ND11-12"/>
      <sheetName val="MD10-11"/>
      <sheetName val="ND10-11"/>
      <sheetName val="MD9-10"/>
      <sheetName val="ND9-10"/>
      <sheetName val="MD8-9"/>
      <sheetName val="ND8-9"/>
      <sheetName val="MD7-8"/>
      <sheetName val="ND7-8"/>
      <sheetName val="MD6-7"/>
      <sheetName val="ND6-7"/>
      <sheetName val="MD5-6"/>
      <sheetName val="ND5-6"/>
      <sheetName val="MD4-5"/>
      <sheetName val="ND4-5"/>
      <sheetName val="MD 3-4"/>
      <sheetName val="ND 3-4"/>
      <sheetName val="MD2-3"/>
      <sheetName val="ND2-3"/>
      <sheetName val="MD 1-2"/>
      <sheetName val="ND 1-2"/>
      <sheetName val="MD 0-1"/>
      <sheetName val="ND 0-1"/>
      <sheetName val="km11-12"/>
      <sheetName val="km10-11"/>
      <sheetName val="KLN"/>
      <sheetName val="KL tong"/>
      <sheetName val="PTCT"/>
      <sheetName val="CDghino"/>
      <sheetName val="Tonghop"/>
      <sheetName val="TH (T1-6)"/>
      <sheetName val="ThueTB"/>
      <sheetName val="SCD5"/>
      <sheetName val=" NL"/>
      <sheetName val="CPVL-CPM"/>
      <sheetName val="PTVL"/>
      <sheetName val="CD1"/>
      <sheetName val=" NL (2)"/>
      <sheetName val="CDTHCT"/>
      <sheetName val="CDTHCT (3)"/>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phong"/>
      <sheetName val="Congty"/>
      <sheetName val="VPPN"/>
      <sheetName val="XN74"/>
      <sheetName val="XN54"/>
      <sheetName val="XN33"/>
      <sheetName val="NK96"/>
      <sheetName val="XL4Test5"/>
      <sheetName val="KH12"/>
      <sheetName val="CN12"/>
      <sheetName val="HD12"/>
      <sheetName val="KH1"/>
      <sheetName val="cd viaK0-T6"/>
      <sheetName val="cdvia T6-Tc24"/>
      <sheetName val="cdvia Tc24-T46"/>
      <sheetName val="cdbtnL2ko-k0+361"/>
      <sheetName val="cd btnL2k0+361-T19"/>
      <sheetName val="01"/>
      <sheetName val="02"/>
      <sheetName val="03"/>
      <sheetName val="04"/>
      <sheetName val="05"/>
      <sheetName val="Sheet13"/>
      <sheetName val="Sheet14"/>
      <sheetName val="Sheet15"/>
      <sheetName val="Sheet16"/>
      <sheetName val="Sheet17"/>
      <sheetName val="Sheet18"/>
      <sheetName val="Sheet19"/>
      <sheetName val="Sheet20"/>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CHIT"/>
      <sheetName val="THXH"/>
      <sheetName val="BHXH"/>
      <sheetName val="tong hop thanh toan thue"/>
      <sheetName val="bang ke nop thue"/>
      <sheetName val="Tonh hop chi phi"/>
      <sheetName val="BK chi phi"/>
      <sheetName val="KTra DS va thue GTGT"/>
      <sheetName val="Kiãøm tra DS thue GTGT"/>
      <sheetName val="XUAT(gia von)"/>
      <sheetName val="nhap"/>
      <sheetName val="Xuat (gia ban)"/>
      <sheetName val="Dchinh TH N-X-T"/>
      <sheetName val="Tong hop N-X-T"/>
      <sheetName val="thue TH"/>
      <sheetName val="tong hop 2001"/>
      <sheetName val="qUYET TOAN THUE"/>
      <sheetName val="N-X-T=L"/>
      <sheetName val="DT"/>
      <sheetName val="THND"/>
      <sheetName val="THMD"/>
      <sheetName val="Phtro1"/>
      <sheetName val="DTKS1"/>
      <sheetName val="CT1m"/>
      <sheetName val="THCT"/>
      <sheetName val="cap cho cac DT"/>
      <sheetName val="Ung - hoan"/>
      <sheetName val="CP may"/>
      <sheetName val="SS"/>
      <sheetName val="NVL"/>
      <sheetName val="Thep "/>
      <sheetName val="Chi tiet Khoi luong"/>
      <sheetName val="TH khoi luong"/>
      <sheetName val="Chiet tinh vat lieu "/>
      <sheetName val="TH KL VL"/>
      <sheetName val="Quang Tri"/>
      <sheetName val="TTHue"/>
      <sheetName val="Da Nang"/>
      <sheetName val="Quang Nam"/>
      <sheetName val="Quang Ngai"/>
      <sheetName val="TH DH-QN"/>
      <sheetName val="KP HD"/>
      <sheetName val="DB HD"/>
      <sheetName val="THDGK"/>
      <sheetName val="THDGTT"/>
      <sheetName val="Cong hop"/>
      <sheetName val="nt+dd+cl"/>
      <sheetName val="kc+conlaiql"/>
      <sheetName val="kc+clai(107)"/>
      <sheetName val="duong(107)"/>
      <sheetName val="qui1"/>
      <sheetName val="1,3-30,4"/>
      <sheetName val="kldukien"/>
      <sheetName val="kldukien (107)"/>
      <sheetName val="thang4"/>
      <sheetName val="qui1 (2)"/>
      <sheetName val="Caodo"/>
      <sheetName val="Dat"/>
      <sheetName val="KL-CTTK"/>
      <sheetName val="BTH"/>
      <sheetName val="TM"/>
      <sheetName val="BU-gian"/>
      <sheetName val="Bu-Ha"/>
      <sheetName val="PTVT"/>
      <sheetName val="Gia DAN"/>
      <sheetName val="Dan"/>
      <sheetName val="Cuoc"/>
      <sheetName val="Bugia"/>
      <sheetName val="KL57"/>
      <sheetName val="Ke"/>
      <sheetName val="KLTong hop"/>
      <sheetName val="Lan can"/>
      <sheetName val="Ranh doc (2)"/>
      <sheetName val="Ranh doc"/>
      <sheetName val="Coc tieu"/>
      <sheetName val="Bien bao"/>
      <sheetName val="Nan tuyen"/>
      <sheetName val="Lan 1"/>
      <sheetName val="Lan  2"/>
      <sheetName val="Lan 3"/>
      <sheetName val="Gia tri"/>
      <sheetName val="Lan 5"/>
      <sheetName val="DS them luong qui 4-2002"/>
      <sheetName val="Phuc loi 2-9-02"/>
      <sheetName val="PCLB-2002"/>
      <sheetName val="Thuong nhan dip 21-12-02"/>
      <sheetName val="Thuong dip nhan danh hieu AHL§"/>
      <sheetName val="Thang luong thu 13 nam 2002"/>
      <sheetName val="Luong SX# dip Tet Qui Mui(dong)"/>
      <sheetName val="dutoan1"/>
      <sheetName val="Anhtoan"/>
      <sheetName val="dutoan2"/>
      <sheetName val="vat tu"/>
      <sheetName val="Dc Dau"/>
      <sheetName val=" o to Hien 8"/>
      <sheetName val=" o to Hien9"/>
      <sheetName val=" o to Hien10"/>
      <sheetName val=" o to Hien11"/>
      <sheetName val=" o to Hien12)"/>
      <sheetName val=" o to Hien1"/>
      <sheetName val=" o to Hien2"/>
      <sheetName val=" o to Hien3"/>
      <sheetName val=" o to Hien4"/>
      <sheetName val=" o to Hien5"/>
      <sheetName val=" o to Phong 8"/>
      <sheetName val=" o to Phong9"/>
      <sheetName val=" o to Phong10"/>
      <sheetName val=" o to Phong11"/>
      <sheetName val=" o to Phong12)"/>
      <sheetName val=" o to Phong1"/>
      <sheetName val=" o to Phong2"/>
      <sheetName val=" o to Phong3"/>
      <sheetName val=" o to Phong4"/>
      <sheetName val=" o to Phong5"/>
      <sheetName val=" o to Dung 8 "/>
      <sheetName val=" D tt dau8"/>
      <sheetName val=" o to Dung 9"/>
      <sheetName val=" D9 tt dau"/>
      <sheetName val=" D10 tt dau"/>
      <sheetName val=" o to Dung 10"/>
      <sheetName val=" o to Dung 11"/>
      <sheetName val=" o to Dung 12)"/>
      <sheetName val=" o to Dung 1"/>
      <sheetName val=" o to Dung2"/>
      <sheetName val=" o to Dung3"/>
      <sheetName val=" o to Dung4"/>
      <sheetName val=" o totrongT10-12"/>
      <sheetName val=" o totrongT2"/>
      <sheetName val=" o totrungT10-12"/>
      <sheetName val=" o toMinhT10-12 "/>
      <sheetName val=" o toMinhT2"/>
      <sheetName val=" o toTrieuT10-12  "/>
      <sheetName val="Luong 8 SP"/>
      <sheetName val="Luong 9 SP "/>
      <sheetName val="Luong 10 SP "/>
      <sheetName val="Luong 11 SP "/>
      <sheetName val="Luong 12 SP"/>
      <sheetName val="Luong 1 SP1"/>
      <sheetName val="Luong 2 SP2"/>
      <sheetName val="Luong 3 SP3"/>
      <sheetName val="Luong 4 SP4"/>
      <sheetName val="Luong 4 SP5"/>
      <sheetName val="BTTTLT8"/>
      <sheetName val="BTTTLT9"/>
      <sheetName val="BTTTLT10"/>
      <sheetName val="BTTTLT11"/>
      <sheetName val="BTTTLT12"/>
      <sheetName val="BTTTLT1"/>
      <sheetName val="BTTTLT2"/>
      <sheetName val="BTTTLT3"/>
      <sheetName val="BTTTLT4"/>
      <sheetName val="BTTTLT5"/>
      <sheetName val="tscd"/>
      <sheetName val="sent to"/>
      <sheetName val="KL VL"/>
      <sheetName val="KHCTiet"/>
      <sheetName val="QT 9-6"/>
      <sheetName val="Thuong luu HB"/>
      <sheetName val="QT03"/>
      <sheetName val="QT"/>
      <sheetName val="PTmay"/>
      <sheetName val="KK"/>
      <sheetName val="QT Ky T"/>
      <sheetName val="BCKT"/>
      <sheetName val="bc vt TON BAI"/>
      <sheetName val="XXXXXXX0"/>
      <sheetName val="phan tich DG"/>
      <sheetName val="gia vat lieu"/>
      <sheetName val="gia xe may"/>
      <sheetName val="gia nhan cong"/>
      <sheetName val="Q1-02"/>
      <sheetName val="Q2-02"/>
      <sheetName val="Q3-02"/>
      <sheetName val="9"/>
      <sheetName val="10"/>
      <sheetName val="cong Q2"/>
      <sheetName val="T.U luong Q1"/>
      <sheetName val="T.U luong Q2"/>
      <sheetName val="T.U luong Q3"/>
      <sheetName val="KM"/>
      <sheetName val="KHOANMUC"/>
      <sheetName val="CPQL"/>
      <sheetName val="SANLUONG"/>
      <sheetName val="SSCP-SL"/>
      <sheetName val="CPSX"/>
      <sheetName val="KQKD"/>
      <sheetName val="CDSL (2)"/>
      <sheetName val="00000001"/>
      <sheetName val="00000002"/>
      <sheetName val="00000003"/>
      <sheetName val="00000004"/>
      <sheetName val="Xep hang 201"/>
      <sheetName val="toan Cty"/>
      <sheetName val="Cong ty"/>
      <sheetName val="XN 2"/>
      <sheetName val="XN ong CHi"/>
      <sheetName val="N XDCT&amp; XKLD"/>
      <sheetName val="CN HCM"/>
      <sheetName val="HITECO"/>
      <sheetName val="TT XKLD(Nhan)"/>
      <sheetName val="Ong Hong"/>
      <sheetName val="CN hung yen"/>
      <sheetName val="Dong nai"/>
      <sheetName val="LUU1704"/>
      <sheetName val="Phu luc HD"/>
      <sheetName val="Gia du thau"/>
      <sheetName val="PTDG"/>
      <sheetName val="Ca xe"/>
      <sheetName val="CDTHU CHI T1"/>
      <sheetName val="THUCHI 2"/>
      <sheetName val="THU CHI3"/>
      <sheetName val="THU CHI 4"/>
      <sheetName val="THU CHI5"/>
      <sheetName val="THU CHI 6"/>
      <sheetName val="TU CHI 7"/>
      <sheetName val="THU CHI9"/>
      <sheetName val="THU CHI 8"/>
      <sheetName val="THU CHI 10"/>
      <sheetName val="THU CHI 11"/>
      <sheetName val="THU CHI 12"/>
      <sheetName val="binh do"/>
      <sheetName val="cot lieu"/>
      <sheetName val="van khuon"/>
      <sheetName val="CT BT"/>
      <sheetName val="lay mau"/>
      <sheetName val="mat ngoai goi"/>
      <sheetName val="coc tram-bt"/>
      <sheetName val="Tien ung"/>
      <sheetName val="phi luong3"/>
      <sheetName val="Quyet toan"/>
      <sheetName val="Thu hoi"/>
      <sheetName val="Lai vay"/>
      <sheetName val="Tien vay"/>
      <sheetName val="Cong no"/>
      <sheetName val="Cop pha"/>
      <sheetName val="20000000"/>
      <sheetName val="THDT"/>
      <sheetName val="DM-Goc"/>
      <sheetName val="Gia-CT"/>
      <sheetName val="PTCP"/>
      <sheetName val="cphoi"/>
      <sheetName val="T1(T1)04"/>
      <sheetName val="KH-2001"/>
      <sheetName val="KH-2002"/>
      <sheetName val="KH-2003"/>
      <sheetName val="DGTL"/>
      <sheetName val="®¬ngi¸"/>
      <sheetName val="dongle"/>
      <sheetName val="XE DAU"/>
      <sheetName val="XE XANG"/>
      <sheetName val="CT xa"/>
      <sheetName val="TLGC"/>
      <sheetName val="BL"/>
      <sheetName val="Thang 12"/>
      <sheetName val="Thang 1"/>
      <sheetName val="moi"/>
      <sheetName val="Thang 12 (2)"/>
      <sheetName val="Thang 01"/>
      <sheetName val="clvl"/>
      <sheetName val="Chenh lech"/>
      <sheetName val="Kinh phí"/>
      <sheetName val="TH mau moi tu T10"/>
      <sheetName val="Tong hop Quy IV"/>
      <sheetName val="Tong Thu"/>
      <sheetName val="Tong Chi"/>
      <sheetName val="Truong hoc"/>
      <sheetName val="Cty CP"/>
      <sheetName val="G.thau 3B"/>
      <sheetName val="T.Hop Thu-chi"/>
      <sheetName val="KL Tram Cty"/>
      <sheetName val="Gam may Cty"/>
      <sheetName val="KL tram KH"/>
      <sheetName val="Gam may KH"/>
      <sheetName val="Cach dien"/>
      <sheetName val="Mang tai"/>
      <sheetName val="tc"/>
      <sheetName val="DGXDCB"/>
      <sheetName val="DEM"/>
      <sheetName val="KHOILUONG"/>
      <sheetName val="DONGIA"/>
      <sheetName val="CPKSTK"/>
      <sheetName val="THIETBI"/>
      <sheetName val="TDT"/>
      <sheetName val="VC1"/>
      <sheetName val="VC2"/>
      <sheetName val="VC3"/>
      <sheetName val="VC4"/>
      <sheetName val="VC5"/>
      <sheetName val="BaoCao"/>
      <sheetName val="TT"/>
      <sheetName val="CO SO DU LIEU PTVL"/>
      <sheetName val="KL DDK"/>
      <sheetName val="Mang tai DDK"/>
      <sheetName val="KL DDK0,4"/>
      <sheetName val="TT Ky thuat"/>
      <sheetName val="CT moi"/>
      <sheetName val="Tu dien"/>
      <sheetName val="May cat"/>
      <sheetName val="Dao Cly"/>
      <sheetName val="Dao Ptai"/>
      <sheetName val="Tu RMU"/>
      <sheetName val="C.set"/>
      <sheetName val="SI"/>
      <sheetName val="Sco Cap"/>
      <sheetName val="Sco TB"/>
      <sheetName val="TN tram"/>
      <sheetName val="TN C.set"/>
      <sheetName val="TN TD DDay"/>
      <sheetName val="Phan chung"/>
      <sheetName val="C.TIEU"/>
      <sheetName val="CPNLTT"/>
      <sheetName val="T.Luong"/>
      <sheetName val="NCTT"/>
      <sheetName val="QLDN"/>
      <sheetName val="641"/>
      <sheetName val="642"/>
      <sheetName val="T.HAO"/>
      <sheetName val="DT TUYEN"/>
      <sheetName val="DT GIA"/>
      <sheetName val="KHDT"/>
      <sheetName val="KHDT (2)"/>
      <sheetName val="SX-TT"/>
      <sheetName val="CL "/>
      <sheetName val="VTu"/>
      <sheetName val="LDTL"/>
      <sheetName val="KHao"/>
      <sheetName val="LNKD"/>
      <sheetName val="SK"/>
      <sheetName val="TNo"/>
      <sheetName val="CTTH"/>
      <sheetName val="VON"/>
      <sheetName val="VLD"/>
      <sheetName val="KQ (2)"/>
      <sheetName val="Cau 2(3)"/>
      <sheetName val="00000005"/>
      <sheetName val="00000006"/>
      <sheetName val="HTSD6LD"/>
      <sheetName val="HTSDDNN"/>
      <sheetName val="HTSDKT"/>
      <sheetName val="BD"/>
      <sheetName val="HTNT"/>
      <sheetName val="CHART"/>
      <sheetName val="HTDT"/>
      <sheetName val="HTSDD"/>
      <sheetName val="xl"/>
      <sheetName val="NN"/>
      <sheetName val="Tralaivay"/>
      <sheetName val="TBTN"/>
      <sheetName val="CPTV"/>
      <sheetName val="PCCHAY"/>
      <sheetName val="dtks"/>
      <sheetName val="Dec31"/>
      <sheetName val="Jan2"/>
      <sheetName val="Jan3"/>
      <sheetName val="C47-QI-2003"/>
      <sheetName val="ytq1"/>
      <sheetName val="C48-QI-2003"/>
      <sheetName val="cap so lan 2"/>
      <sheetName val="cap so BHXH"/>
      <sheetName val="tru tien"/>
      <sheetName val="C45-2003"/>
      <sheetName val="C47-QII-2003"/>
      <sheetName val="C48-QII-2003"/>
      <sheetName val="yt q2"/>
      <sheetName val="all"/>
      <sheetName val="c45 t3"/>
      <sheetName val="c45 t6"/>
      <sheetName val="BHYT Q3.2003"/>
      <sheetName val="C45 t7"/>
      <sheetName val="C47-t07.2003"/>
      <sheetName val="C45 t8"/>
      <sheetName val="C47-t08.2003"/>
      <sheetName val="C45 t09"/>
      <sheetName val="C47-t09.2003"/>
      <sheetName val="C45T12"/>
      <sheetName val="C47 T12"/>
      <sheetName val="BHYT Q4-2003"/>
      <sheetName val="Jan4"/>
      <sheetName val="Jan6"/>
      <sheetName val="Jan7"/>
      <sheetName val="Jan8"/>
      <sheetName val="Jan9"/>
      <sheetName val="Jan10"/>
      <sheetName val="Jan11"/>
      <sheetName val="Jan13"/>
      <sheetName val="Jan14"/>
      <sheetName val="Jan15"/>
      <sheetName val="Jan16"/>
      <sheetName val="Jan17"/>
      <sheetName val="Jan18"/>
      <sheetName val="Jan20"/>
      <sheetName val="Jan21"/>
      <sheetName val="Jan22"/>
      <sheetName val="Jan23"/>
      <sheetName val="Jan24"/>
      <sheetName val="Jan25"/>
      <sheetName val="Jan27"/>
      <sheetName val="Jan28"/>
      <sheetName val="C45A-BH"/>
      <sheetName val="C46A-BH"/>
      <sheetName val="C47A-BH"/>
      <sheetName val="C48A-BH"/>
      <sheetName val="S-53-1"/>
      <sheetName val="PXuat"/>
      <sheetName val="THVT.T5"/>
      <sheetName val="XL1.t5"/>
      <sheetName val="XL2.T5"/>
      <sheetName val="XL3.T5"/>
      <sheetName val="XL5.T5"/>
      <sheetName val="NRC"/>
      <sheetName val="TH du toan "/>
      <sheetName val="Du toan "/>
      <sheetName val="C.Tinh"/>
      <sheetName val="TK_cap"/>
      <sheetName val="KH 200³ (moi max)"/>
      <sheetName val="C47T11"/>
      <sheetName val="C45T11"/>
      <sheetName val="C45 T10"/>
      <sheetName val="C47-t10"/>
      <sheetName val="DG SOC"/>
      <sheetName val="DG HQ"/>
      <sheetName val="ENFALUX"/>
      <sheetName val="NHXP"/>
      <sheetName val="KGIAT"/>
      <sheetName val="KDR"/>
      <sheetName val="JAVEL"/>
      <sheetName val="vita"/>
      <sheetName val="TPXM"/>
      <sheetName val="XM"/>
      <sheetName val="Bot Giat C"/>
      <sheetName val="Bot Giat P "/>
      <sheetName val="TP"/>
      <sheetName val="BRTAICHE"/>
      <sheetName val="THBKEO"/>
      <sheetName val="PBBKEO"/>
      <sheetName val="THAY THUNG H"/>
      <sheetName val="BBKK"/>
      <sheetName val="thi nghiem"/>
      <sheetName val="CBQT"/>
      <sheetName val="Outlets"/>
      <sheetName val="PGs"/>
      <sheetName val="PIPE-03E.XLS"/>
      <sheetName val="THCCDCXN"/>
      <sheetName val="CC.XL1"/>
      <sheetName val="XL2"/>
      <sheetName val="XL3"/>
      <sheetName val="XL5"/>
      <sheetName val="Cpa"/>
      <sheetName val="khXN"/>
      <sheetName val="KKTS.04"/>
      <sheetName val="nha kct"/>
      <sheetName val="BKVT"/>
      <sheetName val="VËt liÖu"/>
      <sheetName val="THVL"/>
      <sheetName val="K_L­¬ng "/>
      <sheetName val="GTDT "/>
      <sheetName val="Bï VL "/>
      <sheetName val="Tæng Hîp"/>
      <sheetName val="Kinh PhÝ"/>
      <sheetName val="T kÕ"/>
      <sheetName val="chiettinhkenh"/>
      <sheetName val="tÝnh VL"/>
      <sheetName val="thuyetminh"/>
      <sheetName val="KL ®Ëp"/>
      <sheetName val="Lµng Lµ"/>
      <sheetName val="TIEN"/>
      <sheetName val="PHUONG"/>
      <sheetName val="ANH"/>
      <sheetName val="HUYNH"/>
      <sheetName val="TONKHO"/>
      <sheetName val="BANLE"/>
      <sheetName val="NHAPKHO"/>
      <sheetName val="DTCT"/>
      <sheetName val="THVT"/>
      <sheetName val="THGT"/>
      <sheetName val="cong bien t10"/>
      <sheetName val="luong t9 "/>
      <sheetName val="bb t9"/>
      <sheetName val="XETT10-03"/>
      <sheetName val="bxet"/>
      <sheetName val="XN79"/>
      <sheetName val="CTMT"/>
      <sheetName val="N1111"/>
      <sheetName val="C1111"/>
      <sheetName val="1121"/>
      <sheetName val="daura"/>
      <sheetName val="dauvao"/>
      <sheetName val="TK111"/>
      <sheetName val="TK112"/>
      <sheetName val="TK131"/>
      <sheetName val="TK1331"/>
      <sheetName val="TK136"/>
      <sheetName val="TK138"/>
      <sheetName val="TK141"/>
      <sheetName val="TK152"/>
      <sheetName val="TK153"/>
      <sheetName val="TK154"/>
      <sheetName val="TK211"/>
      <sheetName val="TK214"/>
      <sheetName val="TK311"/>
      <sheetName val="TK331"/>
      <sheetName val="TK3331"/>
      <sheetName val="TK3334"/>
      <sheetName val="TK334"/>
      <sheetName val="TK335"/>
      <sheetName val="TK336"/>
      <sheetName val="TK331A"/>
      <sheetName val="TK131B"/>
      <sheetName val="TK131A"/>
      <sheetName val="TK 331c1"/>
      <sheetName val="TK331C"/>
      <sheetName val="CT331-2003"/>
      <sheetName val="CT 331"/>
      <sheetName val="CT131-2003"/>
      <sheetName val="CT 131"/>
      <sheetName val="BKE CT GOC"/>
      <sheetName val="BK-CT"/>
      <sheetName val="CTGS10"/>
      <sheetName val="BKE CT GOC (2)"/>
      <sheetName val="CTGS10 (2)"/>
      <sheetName val="VAT TU NHAN TXQN"/>
      <sheetName val="bang tong ke khoi luong vat tu"/>
      <sheetName val="hcong tkhe"/>
      <sheetName val="VAT TU NHAN TKHE"/>
      <sheetName val="hcong qn"/>
      <sheetName val="VAT TU NHAN (2)"/>
      <sheetName val="bANG THANH TOAN LUONG SC"/>
      <sheetName val="DON GIA TIEN LUONG SXCB"/>
      <sheetName val="bang ke luong sc"/>
      <sheetName val="DICH VU"/>
      <sheetName val="BD LE TET"/>
      <sheetName val="BANG THANH TOAN LUONG TO SO CHE"/>
      <sheetName val="BANG TONG HOP LUONG SP"/>
      <sheetName val="Bang ke tien luong O phong"/>
      <sheetName val="bang ke luong SP"/>
      <sheetName val="tam ung luong ky I"/>
      <sheetName val="bao cao BHXH 6 thang"/>
      <sheetName val="#REF"/>
      <sheetName val="THKL37"/>
      <sheetName val="Cong37"/>
      <sheetName val="VTCY37"/>
      <sheetName val="CLVL37"/>
      <sheetName val="QTC37"/>
      <sheetName val="THKL.H9"/>
      <sheetName val="CongH9"/>
      <sheetName val="VTCYH9"/>
      <sheetName val="CLVTH9"/>
      <sheetName val="QTC9"/>
      <sheetName val="BTCPLT"/>
      <sheetName val="GVL1134"/>
      <sheetName val="BGDHT"/>
      <sheetName val="CongH4"/>
      <sheetName val="THKL.H4"/>
      <sheetName val="VTCYH4"/>
      <sheetName val="CLVLH4"/>
      <sheetName val="QTCCH4"/>
      <sheetName val="Cong13"/>
      <sheetName val="THKL13"/>
      <sheetName val="VTCY13"/>
      <sheetName val="CLVL13"/>
      <sheetName val="QTC13"/>
      <sheetName val="THKLA10"/>
      <sheetName val="CongA10"/>
      <sheetName val="Hat 1"/>
      <sheetName val="H9Bson"/>
      <sheetName val=" H8 duong"/>
      <sheetName val="VP"/>
      <sheetName val="Hat 7dg"/>
      <sheetName val="TH duong 1B"/>
      <sheetName val="TH cau 1B"/>
      <sheetName val="cauH9"/>
      <sheetName val="cauH7"/>
      <sheetName val="cau H1"/>
      <sheetName val="Clech"/>
      <sheetName val="CPVL"/>
      <sheetName val="Son dg"/>
      <sheetName val="h"/>
      <sheetName val="VTCYA10"/>
      <sheetName val="CLVLA10"/>
      <sheetName val="QTA10"/>
      <sheetName val="THKL1"/>
      <sheetName val="Cong1"/>
      <sheetName val="VTCY1"/>
      <sheetName val="CLVL1"/>
      <sheetName val="QTCC1"/>
      <sheetName val="B01b"/>
      <sheetName val="B01a"/>
      <sheetName val="B03a"/>
      <sheetName val="B03b"/>
      <sheetName val="B5"/>
      <sheetName val="B8,1"/>
      <sheetName val="B6b"/>
      <sheetName val="B4a"/>
      <sheetName val="B4b"/>
      <sheetName val="Van chtyen"/>
      <sheetName val="DS dang ky thi dua 2005"/>
      <sheetName val="DS khen thuong2004"/>
      <sheetName val="quy bao lu 05"/>
      <sheetName val="VT co phuong"/>
      <sheetName val="Da hai"/>
      <sheetName val="VT A ma"/>
      <sheetName val="VT van ho"/>
      <sheetName val="Son A Ma"/>
      <sheetName val="Son Co Ph"/>
      <sheetName val="Mau giao"/>
      <sheetName val="Tuan"/>
      <sheetName val="TT TH"/>
      <sheetName val="vat lieu tan hoat"/>
      <sheetName val="KL tonࡧ"/>
      <sheetName val="KTCB"/>
      <sheetName val="T1"/>
      <sheetName val="T2"/>
      <sheetName val="T3"/>
      <sheetName val="T4"/>
      <sheetName val="T5"/>
      <sheetName val="t6"/>
      <sheetName val="T7"/>
      <sheetName val="T8"/>
      <sheetName val="T9"/>
      <sheetName val="T10"/>
      <sheetName val="11"/>
      <sheetName val="THop"/>
      <sheetName val="huy dong von"/>
      <sheetName val="Lai vayxd"/>
      <sheetName val="Lai vayphaitra"/>
      <sheetName val="Lai vay "/>
      <sheetName val="tra von"/>
      <sheetName val="KH chi tiet"/>
      <sheetName val="nguyen lieu"/>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Dutoan"/>
      <sheetName val="congtac vien-uy"/>
      <sheetName val="Nhan luc2001"/>
      <sheetName val="Vattu2"/>
      <sheetName val="Vattu"/>
      <sheetName val="Du toan"/>
      <sheetName val="Phan tich vat tu"/>
      <sheetName val="Tong hop vat tu"/>
      <sheetName val="Gia tri vat tu"/>
      <sheetName val="Chenh lech vat tu"/>
      <sheetName val="Chi phi van chuyen"/>
      <sheetName val="Don gia chi tiet"/>
      <sheetName val="Du thau"/>
      <sheetName val="QUY TM 2004 (3)"/>
      <sheetName val="QUY TM 2004 (2)"/>
      <sheetName val="SO CAI 2004 TK 111 (2)"/>
      <sheetName val="CTGS N111 (2)"/>
      <sheetName val="Can doi TK (2)"/>
      <sheetName val="CTGS Co 111"/>
      <sheetName val="Bang "/>
      <sheetName val="So TGNH  (2)"/>
      <sheetName val="N 111"/>
      <sheetName val="Sheet1 (3)"/>
      <sheetName val="C 111"/>
      <sheetName val="KD Theo YTo"/>
      <sheetName val="Tang giam TSCD"/>
      <sheetName val="TK Ngoai bang"/>
      <sheetName val="TMinh BC TC"/>
      <sheetName val="Can doi TK"/>
      <sheetName val="BCD KToan"/>
      <sheetName val="So TGNH "/>
      <sheetName val="SO CAI TK 112"/>
      <sheetName val="SO CAI 2004 TK 111"/>
      <sheetName val="Tien Vay 311"/>
      <sheetName val="DTCTiet"/>
      <sheetName val="DT BH"/>
      <sheetName val="So QTM 2005"/>
      <sheetName val="QUY TM 2004"/>
      <sheetName val="THGTXL"/>
      <sheetName val="Kenh"/>
      <sheetName val="BVCkenh"/>
      <sheetName val="THKenh"/>
      <sheetName val="congn140"/>
      <sheetName val="BVCc40"/>
      <sheetName val="cong30"/>
      <sheetName val="BVCcong30"/>
      <sheetName val="congQD"/>
      <sheetName val="BVCCQD"/>
      <sheetName val="tran"/>
      <sheetName val="Bvctran"/>
      <sheetName val="PXL+TB"/>
      <sheetName val="TK331B"/>
      <sheetName val="Ca.D"/>
      <sheetName val="Congt}"/>
      <sheetName val="bang ke nop`thue"/>
      <sheetName val="NAM 2004"/>
      <sheetName val="TK 911"/>
      <sheetName val=""/>
      <sheetName val="SILICATE"/>
      <sheetName val="Tong hop kinh phi"/>
      <sheetName val="QT Duoc (Hai)"/>
      <sheetName val="Cua"/>
      <sheetName val="NS"/>
      <sheetName val="H.long"/>
      <sheetName val="C.Mong"/>
      <sheetName val="M.Phu"/>
      <sheetName val="T.Son"/>
      <sheetName val="V.Don"/>
      <sheetName val="Y.Kien"/>
      <sheetName val="V.Quang"/>
      <sheetName val="Q.Lam"/>
      <sheetName val="P.Thu"/>
      <sheetName val="T.Coc"/>
      <sheetName val="D.Nghia"/>
      <sheetName val="TT.DH"/>
      <sheetName val="P.Phu"/>
      <sheetName val="P.Lai"/>
      <sheetName val="N.Xuyen"/>
      <sheetName val="H.quan"/>
      <sheetName val="S.Dang"/>
      <sheetName val="N.Quan"/>
      <sheetName val="C.Dam"/>
      <sheetName val="B.luan"/>
      <sheetName val="M.Luong"/>
      <sheetName val="B.Doan"/>
      <sheetName val="H.Do"/>
      <sheetName val="D.Khe"/>
      <sheetName val="P.Trung"/>
      <sheetName val="V.du"/>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3"/>
      <sheetName val="TK 341vay dai han "/>
      <sheetName val="TK 214"/>
      <sheetName val="TK 212"/>
      <sheetName val="Chi tiet TK 211"/>
      <sheetName val="TK 211"/>
      <sheetName val="TK 154"/>
      <sheetName val="Chi tiet TK 152"/>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CTTSCD"/>
      <sheetName val="TSCD ko dung"/>
      <sheetName val="Tong vat tu"/>
      <sheetName val="VT luu"/>
      <sheetName val="VTu1"/>
      <sheetName val="Vtu u dong"/>
      <sheetName val="TSLD khac"/>
      <sheetName val="CC da pbo het"/>
      <sheetName val="Phaitra"/>
      <sheetName val="TD_x0000_"/>
      <sheetName val="TDÕ"/>
      <sheetName val="CQuan"/>
      <sheetName val="CAU 1"/>
      <sheetName val="CAU3"/>
      <sheetName val="CAU5 A Thu"/>
      <sheetName val="yen lenh"/>
      <sheetName val="CAU5"/>
      <sheetName val="CAU5 (1+2)"/>
      <sheetName val="CAU 7 (O Hien)"/>
      <sheetName val="CAU 7"/>
      <sheetName val="CKCT"/>
      <sheetName val="TCCG ( NH)"/>
      <sheetName val="TCCG"/>
      <sheetName val="Cau 9"/>
      <sheetName val="Cau 11"/>
      <sheetName val="480"/>
      <sheetName val="TD@"/>
      <sheetName val="T12"/>
      <sheetName val="T11"/>
      <sheetName val="pt0-1"/>
      <sheetName val="kp0-1"/>
      <sheetName val="0-1"/>
      <sheetName val="pt2-3"/>
      <sheetName val="thkp2-3"/>
      <sheetName val="2-3"/>
      <sheetName val="cl1-2"/>
      <sheetName val="thkp1-2"/>
      <sheetName val="clvl1-2"/>
      <sheetName val="1-2"/>
      <sheetName val="\MGT-DRT\MGT-IMPR\MGT-SC@\BA039"/>
      <sheetName val="Cong hoþ"/>
      <sheetName val="PTS䁌"/>
      <sheetName val="B9_SCL (2)"/>
      <sheetName val="T-9"/>
      <sheetName val="Thang 7-05"/>
      <sheetName val="Bia dvi"/>
      <sheetName val="B3_Tonghop thang"/>
      <sheetName val="B4_TTG"/>
      <sheetName val="B7_TaiNan"/>
      <sheetName val="B8_DongDien"/>
      <sheetName val="B9_SCL"/>
      <sheetName val="B10_SCTX"/>
      <sheetName val="B11_XTM"/>
      <sheetName val="B12_TBDC"/>
      <sheetName val="B13_LanKT"/>
      <sheetName val="CT 03"/>
      <sheetName val="TH 03"/>
      <sheetName val="28+!60-28+420.5K95"/>
      <sheetName val="Thi sinh"/>
      <sheetName val="SPS"/>
      <sheetName val="DSNV"/>
      <sheetName val="Cham cong"/>
      <sheetName val="Bang luong"/>
      <sheetName val="LCB"/>
      <sheetName val="CN131"/>
      <sheetName val="STH 152"/>
      <sheetName val="CN 331"/>
      <sheetName val="VLSPHH"/>
      <sheetName val="DVKH"/>
      <sheetName val="Kho"/>
      <sheetName val="THDN MBA phu tai"/>
      <sheetName val="TBA CC"/>
      <sheetName val="D.Da0"/>
      <sheetName val="BB NT GD H-thanh"/>
      <sheetName val="BB NT KL"/>
      <sheetName val="Goi2"/>
      <sheetName val="THpp"/>
      <sheetName val="pp"/>
      <sheetName val="CL PP"/>
      <sheetName val="TH DgPP"/>
      <sheetName val="Dg PP"/>
      <sheetName val="CL DgPP"/>
      <sheetName val="TH DDau"/>
      <sheetName val="DDau"/>
      <sheetName val="GT3PP"/>
      <sheetName val="CLDD"/>
      <sheetName val="GT3DD"/>
      <sheetName val="TH DVu"/>
      <sheetName val="Dichvu"/>
      <sheetName val="CL Dvu"/>
      <sheetName val="TH DgDvu"/>
      <sheetName val="Dg DV"/>
      <sheetName val="PTDdv"/>
      <sheetName val="CLDdv"/>
      <sheetName val="GT3DV"/>
      <sheetName val="TH-CO"/>
      <sheetName val="C.O"/>
      <sheetName val="TH dg OC"/>
      <sheetName val="DCO"/>
      <sheetName val="CL CatOng"/>
      <sheetName val="Bang qui cach Vtu"/>
      <sheetName val="T01"/>
      <sheetName val="T04"/>
      <sheetName val="DTcojg 4-5"/>
      <sheetName val="Tojg hop thep"/>
      <sheetName val="Phan tich don gia (doc)"/>
      <sheetName val="soi tho soi det"/>
      <sheetName val="soi thuong"/>
      <sheetName val="ni"/>
      <sheetName val="vai det"/>
      <sheetName val="chi phi 1tan"/>
      <sheetName val="von luu dong"/>
      <sheetName val="thue VAT"/>
      <sheetName val="doanh thu"/>
      <sheetName val="doanh thu loi nhuan"/>
      <sheetName val="dong tien"/>
      <sheetName val="thu hoi von"/>
      <sheetName val="hoan von"/>
      <sheetName val="dothi npv"/>
      <sheetName val="diem hoa von"/>
      <sheetName val="nop ngan sach"/>
      <sheetName val="chi tieu"/>
      <sheetName val="luong thang 10"/>
      <sheetName val="tong hop thang 10"/>
      <sheetName val="loung11"/>
      <sheetName val="TH 11"/>
      <sheetName val="T122"/>
      <sheetName val="T121"/>
      <sheetName val="px khai thac 2"/>
      <sheetName val="dao lo so 2"/>
      <sheetName val="luong vp thang 10"/>
      <sheetName val="T_x0003__x0000_ong dip nhan danh hieu AHL§"/>
      <sheetName val="26+960-27+050.9"/>
      <sheetName val="\N\MGT-DRT\MGT-IMPR\MGT-SC@\BA0"/>
      <sheetName val="Chung tu"/>
      <sheetName val="So cai"/>
      <sheetName val="Can doi"/>
      <sheetName val="Phat sinh"/>
      <sheetName val="MLDV"/>
      <sheetName val="catongcu"/>
      <sheetName val="BC"/>
      <sheetName val="NNCONGNHAN"/>
      <sheetName val="bangtonghop"/>
      <sheetName val="B T HOP"/>
      <sheetName val="HT HE DUONG"/>
      <sheetName val="MLPP"/>
      <sheetName val="DH D1,2"/>
      <sheetName val="Tro giup"/>
      <sheetName val="XXXXXXX_x0018_"/>
      <sheetName val="UBi"/>
      <sheetName val="GDTL cong D40"/>
      <sheetName val="THKPcong D40"/>
      <sheetName val="GDTran gieng"/>
      <sheetName val="THKPtran gieng"/>
      <sheetName val="XD"/>
      <sheetName val="THDT (2)"/>
      <sheetName val="DB (2)"/>
      <sheetName val="THTke"/>
      <sheetName val="DGTLdap dat (3)"/>
      <sheetName val="TM Du toan"/>
      <sheetName val="THKP dap chinh (3)"/>
      <sheetName val="@.Dap"/>
      <sheetName val="Cong doan"/>
      <sheetName val="A"/>
      <sheetName val="BU13-_x0003__x0000_+"/>
    </sheetNames>
    <definedNames>
      <definedName name="DataFilter"/>
      <definedName name="DataSort"/>
      <definedName name="GoBack" sheetId="1"/>
    </defined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refreshError="1"/>
      <sheetData sheetId="90" refreshError="1"/>
      <sheetData sheetId="91" refreshError="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refreshError="1"/>
      <sheetData sheetId="662"/>
      <sheetData sheetId="663"/>
      <sheetData sheetId="664"/>
      <sheetData sheetId="665"/>
      <sheetData sheetId="666"/>
      <sheetData sheetId="667"/>
      <sheetData sheetId="668"/>
      <sheetData sheetId="669"/>
      <sheetData sheetId="670"/>
      <sheetData sheetId="671"/>
      <sheetData sheetId="672"/>
      <sheetData sheetId="673"/>
      <sheetData sheetId="674" refreshError="1"/>
      <sheetData sheetId="675" refreshError="1"/>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refreshError="1"/>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refreshError="1"/>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refreshError="1"/>
      <sheetData sheetId="844" refreshError="1"/>
      <sheetData sheetId="845" refreshError="1"/>
      <sheetData sheetId="846" refreshError="1"/>
      <sheetData sheetId="847"/>
      <sheetData sheetId="848"/>
      <sheetData sheetId="849"/>
      <sheetData sheetId="850"/>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sheetData sheetId="907"/>
      <sheetData sheetId="908" refreshError="1"/>
      <sheetData sheetId="909" refreshError="1"/>
      <sheetData sheetId="910" refreshError="1"/>
      <sheetData sheetId="911" refreshError="1"/>
      <sheetData sheetId="912" refreshError="1"/>
      <sheetData sheetId="913" refreshError="1"/>
      <sheetData sheetId="914" refreshError="1"/>
      <sheetData sheetId="915"/>
      <sheetData sheetId="916"/>
      <sheetData sheetId="917"/>
      <sheetData sheetId="918"/>
      <sheetData sheetId="919"/>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sheetData sheetId="940"/>
      <sheetData sheetId="941"/>
      <sheetData sheetId="942"/>
      <sheetData sheetId="943"/>
      <sheetData sheetId="944"/>
      <sheetData sheetId="945"/>
      <sheetData sheetId="946"/>
      <sheetData sheetId="947"/>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sheetData sheetId="959"/>
      <sheetData sheetId="960"/>
      <sheetData sheetId="961"/>
      <sheetData sheetId="962"/>
      <sheetData sheetId="963"/>
      <sheetData sheetId="964"/>
      <sheetData sheetId="965"/>
      <sheetData sheetId="966"/>
      <sheetData sheetId="967"/>
      <sheetData sheetId="968"/>
      <sheetData sheetId="969"/>
      <sheetData sheetId="970" refreshError="1"/>
      <sheetData sheetId="971"/>
      <sheetData sheetId="972"/>
      <sheetData sheetId="973"/>
      <sheetData sheetId="974"/>
      <sheetData sheetId="975"/>
      <sheetData sheetId="976"/>
      <sheetData sheetId="977"/>
      <sheetData sheetId="978"/>
      <sheetData sheetId="979"/>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sheetData sheetId="1133" refreshError="1"/>
      <sheetData sheetId="1134" refreshError="1"/>
      <sheetData sheetId="1135" refreshError="1"/>
      <sheetData sheetId="1136"/>
      <sheetData sheetId="1137"/>
      <sheetData sheetId="1138"/>
      <sheetData sheetId="1139"/>
      <sheetData sheetId="1140" refreshError="1"/>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refreshError="1"/>
      <sheetData sheetId="1237" refreshError="1"/>
      <sheetData sheetId="1238" refreshError="1"/>
      <sheetData sheetId="1239"/>
      <sheetData sheetId="1240" refreshError="1"/>
      <sheetData sheetId="124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sheetData sheetId="1252"/>
      <sheetData sheetId="1253"/>
      <sheetData sheetId="1254"/>
      <sheetData sheetId="1255"/>
      <sheetData sheetId="1256"/>
      <sheetData sheetId="1257" refreshError="1"/>
      <sheetData sheetId="1258" refreshError="1"/>
      <sheetData sheetId="1259" refreshError="1"/>
      <sheetData sheetId="1260"/>
      <sheetData sheetId="1261"/>
      <sheetData sheetId="1262"/>
      <sheetData sheetId="1263"/>
      <sheetData sheetId="1264"/>
      <sheetData sheetId="1265"/>
      <sheetData sheetId="1266"/>
      <sheetData sheetId="1267" refreshError="1"/>
      <sheetData sheetId="1268" refreshError="1"/>
      <sheetData sheetId="1269"/>
      <sheetData sheetId="1270"/>
      <sheetData sheetId="1271"/>
      <sheetData sheetId="1272"/>
      <sheetData sheetId="1273"/>
      <sheetData sheetId="1274" refreshError="1"/>
      <sheetData sheetId="1275" refreshError="1"/>
      <sheetData sheetId="1276" refreshError="1"/>
      <sheetData sheetId="1277" refreshError="1"/>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refreshError="1"/>
      <sheetData sheetId="1299" refreshError="1"/>
      <sheetData sheetId="1300" refreshError="1"/>
      <sheetData sheetId="1301" refreshError="1"/>
      <sheetData sheetId="1302"/>
      <sheetData sheetId="1303"/>
      <sheetData sheetId="1304" refreshError="1"/>
      <sheetData sheetId="1305" refreshError="1"/>
      <sheetData sheetId="1306"/>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refreshError="1"/>
      <sheetData sheetId="1341" refreshError="1"/>
      <sheetData sheetId="1342" refreshError="1"/>
      <sheetData sheetId="1343"/>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sheetData sheetId="137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workbookViewId="0">
      <selection activeCell="C1" sqref="C1"/>
    </sheetView>
  </sheetViews>
  <sheetFormatPr defaultColWidth="7.125" defaultRowHeight="12.75"/>
  <cols>
    <col min="1" max="1" width="23.25" style="1" customWidth="1"/>
    <col min="2" max="2" width="1" style="1" customWidth="1"/>
    <col min="3" max="3" width="25" style="1" customWidth="1"/>
    <col min="4" max="16384" width="7.125" style="1"/>
  </cols>
  <sheetData>
    <row r="1" spans="1:3" ht="15.75">
      <c r="A1" s="2"/>
      <c r="C1" s="2"/>
    </row>
    <row r="2" spans="1:3" ht="16.5" thickBot="1">
      <c r="A2" s="2"/>
    </row>
    <row r="3" spans="1:3" ht="16.5" thickBot="1">
      <c r="A3" s="2"/>
      <c r="C3" s="2"/>
    </row>
    <row r="4" spans="1:3" ht="15.75">
      <c r="A4" s="2"/>
      <c r="C4" s="2"/>
    </row>
    <row r="5" spans="1:3" ht="15.75">
      <c r="C5" s="2"/>
    </row>
    <row r="6" spans="1:3" ht="16.5" thickBot="1">
      <c r="C6" s="2"/>
    </row>
    <row r="7" spans="1:3" ht="15.75">
      <c r="A7" s="2"/>
      <c r="C7" s="2"/>
    </row>
    <row r="8" spans="1:3" ht="15.75">
      <c r="A8" s="2"/>
      <c r="C8" s="2"/>
    </row>
    <row r="9" spans="1:3" ht="15.75">
      <c r="A9" s="2"/>
      <c r="C9" s="2"/>
    </row>
    <row r="10" spans="1:3" ht="15.75">
      <c r="A10" s="2"/>
      <c r="C10" s="2"/>
    </row>
    <row r="11" spans="1:3" ht="16.5" thickBot="1">
      <c r="A11"/>
      <c r="C11" s="2"/>
    </row>
    <row r="12" spans="1:3" ht="15.75">
      <c r="C12" s="2"/>
    </row>
    <row r="13" spans="1:3" ht="16.5" thickBot="1">
      <c r="C13" s="2"/>
    </row>
    <row r="14" spans="1:3" ht="16.5" thickBot="1">
      <c r="A14" s="2"/>
      <c r="C14"/>
    </row>
    <row r="15" spans="1:3" ht="15.75">
      <c r="A15" s="2"/>
    </row>
    <row r="16" spans="1:3" ht="16.5" thickBot="1">
      <c r="A16" s="2"/>
    </row>
    <row r="17" spans="1:3" ht="16.5" thickBot="1">
      <c r="A17"/>
      <c r="C17" s="2"/>
    </row>
    <row r="18" spans="1:3" ht="15.75">
      <c r="C18" s="2"/>
    </row>
    <row r="19" spans="1:3" ht="15.75">
      <c r="C19" s="2"/>
    </row>
    <row r="20" spans="1:3" ht="15.75">
      <c r="A20"/>
      <c r="C20" s="2"/>
    </row>
    <row r="21" spans="1:3" ht="15.75">
      <c r="A21"/>
      <c r="C21" s="2"/>
    </row>
    <row r="22" spans="1:3" ht="15.75">
      <c r="A22" s="2"/>
      <c r="C22" s="2"/>
    </row>
    <row r="23" spans="1:3" ht="15.75">
      <c r="A23" s="2"/>
      <c r="C23"/>
    </row>
    <row r="24" spans="1:3" ht="15.75">
      <c r="A24" s="2"/>
    </row>
    <row r="25" spans="1:3" ht="15.75">
      <c r="A25" s="2"/>
    </row>
    <row r="26" spans="1:3" ht="16.5" thickBot="1">
      <c r="A26" s="2"/>
      <c r="C26"/>
    </row>
    <row r="27" spans="1:3" ht="15.75">
      <c r="A27" s="2"/>
      <c r="C27" s="2"/>
    </row>
    <row r="28" spans="1:3" ht="15.75">
      <c r="A28" s="2"/>
      <c r="C28" s="2"/>
    </row>
    <row r="29" spans="1:3" ht="15.75">
      <c r="A29" s="2"/>
      <c r="C29" s="2"/>
    </row>
    <row r="30" spans="1:3" ht="15.75">
      <c r="A30" s="2"/>
      <c r="C30" s="2"/>
    </row>
    <row r="31" spans="1:3" ht="15.75">
      <c r="A31" s="2"/>
      <c r="C31" s="2"/>
    </row>
    <row r="32" spans="1:3" ht="15.75">
      <c r="A32" s="2"/>
      <c r="C32" s="2"/>
    </row>
    <row r="33" spans="1:3" ht="15.75">
      <c r="A33" s="2"/>
      <c r="C33" s="2"/>
    </row>
    <row r="34" spans="1:3" ht="15.75">
      <c r="A34" s="2"/>
      <c r="C34" s="2"/>
    </row>
    <row r="35" spans="1:3" ht="15.75">
      <c r="A35" s="2"/>
      <c r="C35" s="2"/>
    </row>
    <row r="36" spans="1:3" ht="15.75">
      <c r="A36" s="2"/>
      <c r="C36"/>
    </row>
    <row r="37" spans="1:3" ht="15.75">
      <c r="A37" s="2"/>
    </row>
    <row r="38" spans="1:3" ht="15.75">
      <c r="A38" s="2"/>
    </row>
    <row r="39" spans="1:3" ht="15.75">
      <c r="A39" s="2"/>
      <c r="C39"/>
    </row>
    <row r="40" spans="1:3" ht="15.75">
      <c r="A40" s="2"/>
      <c r="C40" s="2"/>
    </row>
    <row r="41" spans="1:3" ht="15.75">
      <c r="A41"/>
      <c r="C41"/>
    </row>
  </sheetData>
  <sheetProtection password="8863" sheet="1" objects="1"/>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workbookViewId="0">
      <selection activeCell="C1" sqref="C1"/>
    </sheetView>
  </sheetViews>
  <sheetFormatPr defaultColWidth="9" defaultRowHeight="12.75"/>
  <cols>
    <col min="1" max="1" width="26.125" style="3" customWidth="1"/>
    <col min="2" max="2" width="1.125" style="3" customWidth="1"/>
    <col min="3" max="3" width="28.125" style="3" customWidth="1"/>
    <col min="4" max="16384" width="9" style="3"/>
  </cols>
  <sheetData>
    <row r="1" spans="1:3" ht="15.75">
      <c r="A1" s="4"/>
      <c r="C1" s="4"/>
    </row>
    <row r="2" spans="1:3" ht="16.5" thickBot="1">
      <c r="A2" s="4"/>
    </row>
    <row r="3" spans="1:3" ht="16.5" thickBot="1">
      <c r="A3" s="4"/>
      <c r="C3" s="4"/>
    </row>
    <row r="4" spans="1:3" ht="15.75">
      <c r="A4" s="4"/>
      <c r="C4" s="4"/>
    </row>
    <row r="5" spans="1:3" ht="15.75">
      <c r="C5" s="4"/>
    </row>
    <row r="6" spans="1:3" ht="16.5" thickBot="1">
      <c r="C6" s="4"/>
    </row>
    <row r="7" spans="1:3" ht="15.75">
      <c r="A7" s="4"/>
      <c r="C7" s="4"/>
    </row>
    <row r="8" spans="1:3" ht="15.75">
      <c r="A8" s="4"/>
      <c r="C8" s="4"/>
    </row>
    <row r="9" spans="1:3" ht="15.75">
      <c r="A9" s="4"/>
      <c r="C9" s="4"/>
    </row>
    <row r="10" spans="1:3" ht="15.75">
      <c r="A10" s="4"/>
      <c r="C10" s="4"/>
    </row>
    <row r="11" spans="1:3" ht="16.5" thickBot="1">
      <c r="A11" s="4"/>
      <c r="C11" s="4"/>
    </row>
    <row r="12" spans="1:3" ht="15.75">
      <c r="C12" s="4"/>
    </row>
    <row r="13" spans="1:3" ht="16.5" thickBot="1">
      <c r="C13" s="4"/>
    </row>
    <row r="14" spans="1:3" ht="16.5" thickBot="1">
      <c r="A14" s="4"/>
      <c r="C14" s="4"/>
    </row>
    <row r="15" spans="1:3" ht="15.75">
      <c r="A15" s="4"/>
    </row>
    <row r="16" spans="1:3" ht="16.5" thickBot="1">
      <c r="A16" s="4"/>
    </row>
    <row r="17" spans="1:3" ht="16.5" thickBot="1">
      <c r="A17" s="4"/>
      <c r="C17" s="4"/>
    </row>
    <row r="18" spans="1:3" ht="15.75">
      <c r="C18" s="4"/>
    </row>
    <row r="19" spans="1:3" ht="15.75">
      <c r="C19" s="4"/>
    </row>
    <row r="20" spans="1:3" ht="15.75">
      <c r="A20" s="4"/>
      <c r="C20" s="4"/>
    </row>
    <row r="21" spans="1:3" ht="15.75">
      <c r="A21" s="4"/>
      <c r="C21" s="4"/>
    </row>
    <row r="22" spans="1:3" ht="15.75">
      <c r="A22" s="4"/>
      <c r="C22" s="4"/>
    </row>
    <row r="23" spans="1:3" ht="15.75">
      <c r="A23" s="4"/>
      <c r="C23" s="4"/>
    </row>
    <row r="24" spans="1:3" ht="15.75">
      <c r="A24" s="4"/>
    </row>
    <row r="25" spans="1:3" ht="15.75">
      <c r="A25" s="4"/>
    </row>
    <row r="26" spans="1:3" ht="16.5" thickBot="1">
      <c r="A26" s="4"/>
      <c r="C26" s="5"/>
    </row>
    <row r="27" spans="1:3" ht="15.75">
      <c r="A27" s="4"/>
      <c r="C27" s="4"/>
    </row>
    <row r="28" spans="1:3" ht="15.75">
      <c r="A28" s="4"/>
      <c r="C28" s="4"/>
    </row>
    <row r="29" spans="1:3" ht="15.75">
      <c r="A29" s="4"/>
      <c r="C29" s="4"/>
    </row>
    <row r="30" spans="1:3" ht="15.75">
      <c r="A30" s="4"/>
      <c r="C30" s="4"/>
    </row>
    <row r="31" spans="1:3" ht="15.75">
      <c r="A31" s="4"/>
      <c r="C31" s="4"/>
    </row>
    <row r="32" spans="1:3" ht="15.75">
      <c r="A32" s="4"/>
      <c r="C32" s="4"/>
    </row>
    <row r="33" spans="1:3" ht="15.75">
      <c r="A33" s="4"/>
      <c r="C33" s="4"/>
    </row>
    <row r="34" spans="1:3" ht="15.75">
      <c r="A34" s="4"/>
      <c r="C34" s="4"/>
    </row>
    <row r="35" spans="1:3" ht="15.75">
      <c r="A35" s="4"/>
      <c r="C35" s="4"/>
    </row>
    <row r="36" spans="1:3" ht="15.75">
      <c r="A36" s="4"/>
      <c r="C36" s="4"/>
    </row>
    <row r="37" spans="1:3" ht="15.75">
      <c r="A37" s="4"/>
    </row>
    <row r="38" spans="1:3" ht="15.75">
      <c r="A38" s="4"/>
    </row>
    <row r="39" spans="1:3" ht="15.75">
      <c r="A39" s="4"/>
      <c r="C39" s="4"/>
    </row>
    <row r="40" spans="1:3" ht="15.75">
      <c r="A40" s="4"/>
      <c r="C40" s="4"/>
    </row>
    <row r="41" spans="1:3" ht="15.75">
      <c r="A41" s="4"/>
      <c r="C41" s="4"/>
    </row>
  </sheetData>
  <sheetProtection password="8863" sheet="1" objects="1"/>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workbookViewId="0">
      <selection activeCell="C1" sqref="C1"/>
    </sheetView>
  </sheetViews>
  <sheetFormatPr defaultColWidth="9.375" defaultRowHeight="12.75"/>
  <cols>
    <col min="1" max="1" width="30.5" style="6" customWidth="1"/>
    <col min="2" max="2" width="1.25" style="6" customWidth="1"/>
    <col min="3" max="3" width="32.75" style="6" customWidth="1"/>
    <col min="4" max="16384" width="9.375" style="6"/>
  </cols>
  <sheetData>
    <row r="1" spans="1:3" ht="15.75">
      <c r="A1" s="5"/>
      <c r="C1" s="5"/>
    </row>
    <row r="2" spans="1:3" ht="16.5" thickBot="1">
      <c r="A2" s="5"/>
    </row>
    <row r="3" spans="1:3" ht="16.5" thickBot="1">
      <c r="A3" s="5"/>
      <c r="C3" s="5"/>
    </row>
    <row r="4" spans="1:3" ht="15.75">
      <c r="A4" s="5"/>
      <c r="C4" s="5"/>
    </row>
    <row r="5" spans="1:3" ht="15.75">
      <c r="C5" s="5"/>
    </row>
    <row r="6" spans="1:3" ht="16.5" thickBot="1">
      <c r="C6" s="5"/>
    </row>
    <row r="7" spans="1:3" ht="15.75">
      <c r="A7" s="5"/>
      <c r="C7" s="5"/>
    </row>
    <row r="8" spans="1:3" ht="15.75">
      <c r="A8" s="5"/>
      <c r="C8" s="5"/>
    </row>
    <row r="9" spans="1:3" ht="15.75">
      <c r="A9" s="5"/>
      <c r="C9" s="5"/>
    </row>
    <row r="10" spans="1:3" ht="15.75">
      <c r="A10" s="5"/>
      <c r="C10" s="5"/>
    </row>
    <row r="11" spans="1:3" ht="16.5" thickBot="1">
      <c r="A11" s="5"/>
      <c r="C11" s="5"/>
    </row>
    <row r="12" spans="1:3" ht="15.75">
      <c r="C12" s="5"/>
    </row>
    <row r="13" spans="1:3" ht="16.5" thickBot="1">
      <c r="C13" s="5"/>
    </row>
    <row r="14" spans="1:3" ht="16.5" thickBot="1">
      <c r="A14" s="5"/>
      <c r="C14" s="5"/>
    </row>
    <row r="15" spans="1:3" ht="15.75">
      <c r="A15" s="5"/>
    </row>
    <row r="16" spans="1:3" ht="16.5" thickBot="1">
      <c r="A16" s="5"/>
    </row>
    <row r="17" spans="1:3" ht="16.5" thickBot="1">
      <c r="A17" s="5"/>
      <c r="C17" s="5"/>
    </row>
    <row r="18" spans="1:3" ht="15.75">
      <c r="C18" s="5"/>
    </row>
    <row r="19" spans="1:3" ht="15.75">
      <c r="C19" s="5"/>
    </row>
    <row r="20" spans="1:3" ht="15.75">
      <c r="A20" s="5"/>
      <c r="C20" s="5"/>
    </row>
    <row r="21" spans="1:3" ht="15.75">
      <c r="A21" s="5"/>
      <c r="C21" s="5"/>
    </row>
    <row r="22" spans="1:3" ht="15.75">
      <c r="A22" s="5"/>
      <c r="C22" s="5"/>
    </row>
    <row r="23" spans="1:3" ht="15.75">
      <c r="A23" s="5"/>
      <c r="C23" s="5"/>
    </row>
    <row r="24" spans="1:3" ht="15.75">
      <c r="A24" s="5"/>
    </row>
    <row r="25" spans="1:3" ht="15.75">
      <c r="A25" s="5"/>
    </row>
    <row r="26" spans="1:3" ht="16.5" thickBot="1">
      <c r="A26" s="5"/>
      <c r="C26" s="5"/>
    </row>
    <row r="27" spans="1:3" ht="15.75">
      <c r="A27" s="5"/>
      <c r="C27" s="5"/>
    </row>
    <row r="28" spans="1:3" ht="15.75">
      <c r="A28" s="5"/>
      <c r="C28" s="5"/>
    </row>
    <row r="29" spans="1:3" ht="15.75">
      <c r="A29" s="5"/>
      <c r="C29" s="5"/>
    </row>
    <row r="30" spans="1:3" ht="15.75">
      <c r="A30" s="5"/>
      <c r="C30" s="5"/>
    </row>
    <row r="31" spans="1:3" ht="15.75">
      <c r="A31" s="5"/>
      <c r="C31" s="5"/>
    </row>
    <row r="32" spans="1:3" ht="15.75">
      <c r="A32" s="5"/>
      <c r="C32" s="5"/>
    </row>
    <row r="33" spans="1:3" ht="15.75">
      <c r="A33" s="5"/>
      <c r="C33" s="5"/>
    </row>
    <row r="34" spans="1:3" ht="15.75">
      <c r="A34" s="5"/>
      <c r="C34" s="5"/>
    </row>
    <row r="35" spans="1:3" ht="15.75">
      <c r="A35" s="5"/>
      <c r="C35" s="5"/>
    </row>
    <row r="36" spans="1:3" ht="15.75">
      <c r="A36" s="5"/>
      <c r="C36" s="5"/>
    </row>
    <row r="37" spans="1:3" ht="15.75">
      <c r="A37" s="5"/>
    </row>
    <row r="38" spans="1:3" ht="15.75">
      <c r="A38" s="5"/>
    </row>
    <row r="39" spans="1:3" ht="15.75">
      <c r="A39" s="5"/>
      <c r="C39" s="5"/>
    </row>
    <row r="40" spans="1:3" ht="15.75">
      <c r="A40" s="5"/>
      <c r="C40" s="5"/>
    </row>
    <row r="41" spans="1:3" ht="15.75">
      <c r="A41" s="5"/>
      <c r="C41" s="5"/>
    </row>
  </sheetData>
  <sheetProtection password="8863" sheet="1" objects="1"/>
  <phoneticPr fontId="30"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W18"/>
  <sheetViews>
    <sheetView topLeftCell="D14" zoomScaleNormal="100" workbookViewId="0">
      <selection activeCell="H16" sqref="H16"/>
    </sheetView>
  </sheetViews>
  <sheetFormatPr defaultColWidth="9" defaultRowHeight="19.5" outlineLevelRow="1"/>
  <cols>
    <col min="1" max="1" width="5" style="602" customWidth="1"/>
    <col min="2" max="2" width="26.375" style="593" customWidth="1"/>
    <col min="3" max="3" width="46.625" style="594" customWidth="1"/>
    <col min="4" max="4" width="50.375" style="594" customWidth="1"/>
    <col min="5" max="5" width="11" style="595" customWidth="1"/>
    <col min="6" max="6" width="15.75" style="596" customWidth="1"/>
    <col min="7" max="7" width="7.75" style="598" customWidth="1"/>
    <col min="8" max="11" width="11.5" style="599" customWidth="1"/>
    <col min="12" max="24" width="11.5" style="598" customWidth="1"/>
    <col min="25" max="25" width="22.625" style="600" customWidth="1"/>
    <col min="26" max="27" width="5.875" style="595" customWidth="1"/>
    <col min="28" max="30" width="8" style="598" customWidth="1"/>
    <col min="31" max="31" width="25.25" style="601" customWidth="1"/>
    <col min="32" max="32" width="8.625" style="595" customWidth="1"/>
    <col min="33" max="33" width="5" style="602" customWidth="1"/>
    <col min="34" max="34" width="8.625" style="595" customWidth="1"/>
    <col min="35" max="35" width="8.25" style="595" customWidth="1"/>
    <col min="36" max="37" width="10.375" style="595" customWidth="1"/>
    <col min="38" max="39" width="8.625" style="595" customWidth="1"/>
    <col min="40" max="60" width="10.375" style="595" customWidth="1"/>
    <col min="61" max="63" width="13.875" style="603" customWidth="1"/>
    <col min="64" max="66" width="9.875" style="604" customWidth="1"/>
    <col min="67" max="71" width="10.5" style="604" customWidth="1"/>
    <col min="72" max="81" width="9.875" style="604" customWidth="1"/>
    <col min="82" max="82" width="7.75" style="595" customWidth="1"/>
    <col min="83" max="83" width="7.625" style="595" customWidth="1"/>
    <col min="84" max="86" width="9" style="627"/>
    <col min="87" max="87" width="7.875" style="595" customWidth="1"/>
    <col min="88" max="88" width="8.375" style="595" customWidth="1"/>
    <col min="89" max="89" width="8.75" style="595" customWidth="1"/>
    <col min="90" max="90" width="8.625" style="595" customWidth="1"/>
    <col min="91" max="91" width="7.75" style="595" customWidth="1"/>
    <col min="92" max="92" width="7.75" style="606" customWidth="1"/>
    <col min="93" max="93" width="7.5" style="595" customWidth="1"/>
    <col min="94" max="94" width="8" style="595" customWidth="1"/>
    <col min="95" max="95" width="7.125" style="595" customWidth="1"/>
    <col min="96" max="96" width="7.5" style="595" customWidth="1"/>
    <col min="97" max="98" width="6.5" style="595" customWidth="1"/>
    <col min="99" max="99" width="7.25" style="595" customWidth="1"/>
    <col min="100" max="100" width="8.25" style="595" customWidth="1"/>
    <col min="101" max="101" width="8.25" style="597" customWidth="1"/>
    <col min="102" max="102" width="8.625" style="595" customWidth="1"/>
    <col min="103" max="103" width="8.25" style="595" customWidth="1"/>
    <col min="104" max="104" width="8.625" style="595" customWidth="1"/>
    <col min="105" max="106" width="8.25" style="595" customWidth="1"/>
    <col min="107" max="121" width="9" style="595"/>
    <col min="122" max="122" width="8.625" style="595" customWidth="1"/>
    <col min="123" max="123" width="7.75" style="595" customWidth="1"/>
    <col min="124" max="16384" width="9" style="595"/>
  </cols>
  <sheetData>
    <row r="1" spans="1:153" hidden="1">
      <c r="A1" s="592" t="s">
        <v>961</v>
      </c>
      <c r="CF1" s="605"/>
      <c r="CG1" s="605"/>
      <c r="CH1" s="605"/>
    </row>
    <row r="2" spans="1:153" ht="51.75" customHeight="1">
      <c r="A2" s="689" t="s">
        <v>983</v>
      </c>
      <c r="B2" s="689"/>
      <c r="C2" s="689"/>
      <c r="D2" s="689"/>
      <c r="E2" s="689"/>
      <c r="F2" s="689"/>
      <c r="G2" s="689"/>
      <c r="H2" s="607"/>
      <c r="I2" s="607"/>
      <c r="J2" s="607"/>
      <c r="K2" s="607"/>
      <c r="L2" s="608"/>
      <c r="M2" s="608"/>
      <c r="N2" s="608"/>
      <c r="O2" s="608"/>
      <c r="P2" s="608"/>
      <c r="Q2" s="608"/>
      <c r="R2" s="608"/>
      <c r="S2" s="608"/>
      <c r="T2" s="608"/>
      <c r="U2" s="608"/>
      <c r="V2" s="608"/>
      <c r="W2" s="608"/>
      <c r="X2" s="608"/>
      <c r="Y2" s="609"/>
      <c r="Z2" s="608"/>
      <c r="AA2" s="608"/>
      <c r="AB2" s="609"/>
      <c r="AC2" s="609"/>
      <c r="AD2" s="609"/>
      <c r="AE2" s="610"/>
      <c r="AF2" s="611"/>
      <c r="AG2" s="611"/>
      <c r="AH2" s="611"/>
      <c r="AI2" s="611"/>
      <c r="AJ2" s="611"/>
      <c r="AK2" s="611"/>
      <c r="AL2" s="611"/>
      <c r="AM2" s="611"/>
      <c r="AN2" s="611"/>
      <c r="AO2" s="611"/>
      <c r="AP2" s="611"/>
      <c r="AQ2" s="611"/>
      <c r="AR2" s="611"/>
      <c r="AS2" s="611"/>
      <c r="AT2" s="611"/>
      <c r="AU2" s="611"/>
      <c r="AV2" s="611"/>
      <c r="AW2" s="611"/>
      <c r="AX2" s="611"/>
      <c r="AY2" s="611"/>
      <c r="AZ2" s="611"/>
      <c r="BA2" s="611"/>
      <c r="BB2" s="611"/>
      <c r="BC2" s="611"/>
      <c r="BD2" s="611"/>
      <c r="BE2" s="611"/>
      <c r="BF2" s="611"/>
      <c r="BG2" s="611"/>
      <c r="BH2" s="611"/>
      <c r="BI2" s="611"/>
      <c r="BJ2" s="611"/>
      <c r="BK2" s="611"/>
      <c r="BL2" s="611"/>
      <c r="BM2" s="611"/>
      <c r="BN2" s="611"/>
      <c r="BO2" s="611"/>
      <c r="BP2" s="611"/>
      <c r="BQ2" s="611"/>
      <c r="BR2" s="611"/>
      <c r="BS2" s="611"/>
      <c r="BT2" s="611"/>
      <c r="BU2" s="611"/>
      <c r="BV2" s="611"/>
      <c r="BW2" s="611"/>
      <c r="BX2" s="611"/>
      <c r="BY2" s="611"/>
      <c r="BZ2" s="611"/>
      <c r="CA2" s="611"/>
      <c r="CB2" s="611"/>
      <c r="CC2" s="611"/>
      <c r="CD2" s="611"/>
      <c r="CE2" s="611"/>
      <c r="CF2" s="611"/>
      <c r="CG2" s="611"/>
      <c r="CH2" s="611"/>
      <c r="CI2" s="611"/>
      <c r="CJ2" s="611"/>
      <c r="CK2" s="611"/>
      <c r="CL2" s="611"/>
      <c r="CM2" s="611"/>
      <c r="CN2" s="611"/>
      <c r="CO2" s="611"/>
      <c r="CP2" s="611"/>
      <c r="CQ2" s="611"/>
      <c r="CR2" s="611"/>
      <c r="CS2" s="611"/>
      <c r="CT2" s="611"/>
      <c r="CU2" s="611"/>
      <c r="CV2" s="611"/>
      <c r="CW2" s="611"/>
      <c r="CX2" s="611"/>
      <c r="CY2" s="611"/>
      <c r="CZ2" s="611"/>
      <c r="DA2" s="611"/>
      <c r="DB2" s="611"/>
      <c r="DC2" s="611"/>
      <c r="DD2" s="611"/>
      <c r="DE2" s="611"/>
      <c r="DF2" s="611"/>
      <c r="DG2" s="611"/>
      <c r="DH2" s="611"/>
      <c r="DI2" s="611"/>
      <c r="DJ2" s="611"/>
      <c r="DK2" s="611"/>
      <c r="DL2" s="611"/>
      <c r="DM2" s="611"/>
      <c r="DN2" s="611"/>
      <c r="DO2" s="611"/>
      <c r="DP2" s="611"/>
      <c r="DQ2" s="611"/>
      <c r="DR2" s="611"/>
      <c r="DS2" s="611"/>
      <c r="DT2" s="611"/>
      <c r="DU2" s="611"/>
      <c r="DV2" s="611"/>
      <c r="DW2" s="611"/>
      <c r="DX2" s="611"/>
      <c r="DY2" s="611"/>
      <c r="DZ2" s="611"/>
      <c r="EA2" s="611"/>
      <c r="EB2" s="611"/>
      <c r="EC2" s="611"/>
      <c r="ED2" s="611"/>
      <c r="EE2" s="611"/>
      <c r="EF2" s="611"/>
      <c r="EG2" s="611"/>
      <c r="EH2" s="611"/>
      <c r="EI2" s="611"/>
      <c r="EJ2" s="611"/>
      <c r="EK2" s="611"/>
      <c r="EL2" s="611"/>
      <c r="EM2" s="611"/>
      <c r="EN2" s="611"/>
      <c r="EO2" s="611"/>
      <c r="EP2" s="611"/>
      <c r="EQ2" s="611"/>
      <c r="ER2" s="611"/>
      <c r="ES2" s="611"/>
      <c r="ET2" s="611"/>
      <c r="EU2" s="611"/>
      <c r="EV2" s="611"/>
      <c r="EW2" s="611"/>
    </row>
    <row r="3" spans="1:153" ht="22.5" customHeight="1">
      <c r="A3" s="690"/>
      <c r="B3" s="690"/>
      <c r="C3" s="690"/>
      <c r="D3" s="690"/>
      <c r="E3" s="690"/>
      <c r="F3" s="690"/>
      <c r="G3" s="690"/>
      <c r="H3" s="612"/>
      <c r="I3" s="612"/>
      <c r="J3" s="612"/>
      <c r="K3" s="612"/>
      <c r="L3" s="613"/>
      <c r="M3" s="613"/>
      <c r="N3" s="613"/>
      <c r="O3" s="613"/>
      <c r="P3" s="613"/>
      <c r="Q3" s="613"/>
      <c r="R3" s="613"/>
      <c r="S3" s="613"/>
      <c r="T3" s="613"/>
      <c r="U3" s="613"/>
      <c r="V3" s="613"/>
      <c r="W3" s="613"/>
      <c r="X3" s="613"/>
      <c r="Y3" s="613"/>
      <c r="Z3" s="613"/>
      <c r="AA3" s="613"/>
      <c r="AB3" s="613"/>
      <c r="AC3" s="613"/>
      <c r="AD3" s="613"/>
      <c r="AE3" s="614" t="s">
        <v>392</v>
      </c>
      <c r="AF3" s="614"/>
      <c r="AG3" s="614"/>
      <c r="AH3" s="614"/>
      <c r="AI3" s="614"/>
      <c r="AJ3" s="614"/>
      <c r="AK3" s="614"/>
      <c r="AL3" s="614"/>
      <c r="AM3" s="614"/>
      <c r="AN3" s="614"/>
      <c r="AO3" s="614">
        <f>AO7+AP7</f>
        <v>-193999.51</v>
      </c>
      <c r="AP3" s="614"/>
      <c r="AQ3" s="614">
        <f>AQ7+AR7</f>
        <v>0</v>
      </c>
      <c r="AR3" s="614"/>
      <c r="AS3" s="614"/>
      <c r="AT3" s="614">
        <f>AT7+AU7</f>
        <v>0</v>
      </c>
      <c r="AU3" s="614"/>
      <c r="AV3" s="614">
        <f>AV7+AW7</f>
        <v>0</v>
      </c>
      <c r="AW3" s="614"/>
      <c r="AX3" s="614"/>
      <c r="AY3" s="614">
        <f>AY7+AZ7</f>
        <v>0</v>
      </c>
      <c r="AZ3" s="614"/>
      <c r="BA3" s="614">
        <f>BA7+BB7</f>
        <v>0</v>
      </c>
      <c r="BB3" s="614"/>
      <c r="BC3" s="614">
        <f>SUM(AY7:BC7)</f>
        <v>0</v>
      </c>
      <c r="BD3" s="614">
        <f>BD7+BE7</f>
        <v>0</v>
      </c>
      <c r="BE3" s="614"/>
      <c r="BF3" s="614">
        <f>BF7+BG7</f>
        <v>0</v>
      </c>
      <c r="BG3" s="614"/>
      <c r="BH3" s="614">
        <f>SUM(BD7:BH7)</f>
        <v>0</v>
      </c>
      <c r="BI3" s="614"/>
      <c r="BJ3" s="614"/>
      <c r="BK3" s="614"/>
      <c r="BL3" s="614"/>
      <c r="BM3" s="614"/>
      <c r="BN3" s="614"/>
      <c r="BO3" s="614"/>
      <c r="BP3" s="614"/>
      <c r="BQ3" s="614"/>
      <c r="BR3" s="614"/>
      <c r="BS3" s="614"/>
      <c r="BT3" s="614"/>
      <c r="BU3" s="614"/>
      <c r="BV3" s="614"/>
      <c r="BW3" s="614"/>
      <c r="BX3" s="614"/>
      <c r="BY3" s="614"/>
      <c r="BZ3" s="614"/>
      <c r="CA3" s="614"/>
      <c r="CB3" s="614"/>
      <c r="CC3" s="614"/>
      <c r="CD3" s="614"/>
      <c r="CE3" s="614"/>
      <c r="CF3" s="614"/>
      <c r="CG3" s="614"/>
      <c r="CH3" s="614"/>
      <c r="CI3" s="614"/>
      <c r="CJ3" s="614"/>
      <c r="CK3" s="614"/>
      <c r="CL3" s="614"/>
      <c r="CM3" s="614"/>
      <c r="CN3" s="614"/>
      <c r="CO3" s="614"/>
      <c r="CP3" s="614"/>
      <c r="CQ3" s="614"/>
      <c r="CR3" s="614"/>
      <c r="CS3" s="614"/>
      <c r="CT3" s="614"/>
      <c r="CU3" s="614"/>
      <c r="CV3" s="614"/>
      <c r="CW3" s="614"/>
      <c r="CX3" s="614"/>
      <c r="CY3" s="614"/>
      <c r="CZ3" s="614"/>
      <c r="DA3" s="614"/>
      <c r="DB3" s="614"/>
      <c r="DC3" s="614"/>
      <c r="DD3" s="614"/>
      <c r="DE3" s="614"/>
      <c r="DF3" s="614"/>
      <c r="DG3" s="614"/>
      <c r="DH3" s="614"/>
      <c r="DI3" s="614"/>
      <c r="DJ3" s="614"/>
      <c r="DK3" s="614"/>
      <c r="DL3" s="614"/>
      <c r="DM3" s="614"/>
      <c r="DN3" s="614"/>
      <c r="DO3" s="614"/>
      <c r="DP3" s="614"/>
      <c r="DQ3" s="614"/>
      <c r="DR3" s="614"/>
      <c r="DS3" s="614"/>
      <c r="DT3" s="614"/>
      <c r="DU3" s="614"/>
      <c r="DV3" s="614"/>
      <c r="DW3" s="614"/>
      <c r="DX3" s="614"/>
      <c r="DY3" s="614"/>
      <c r="DZ3" s="614"/>
      <c r="EA3" s="614"/>
      <c r="EB3" s="614"/>
      <c r="EC3" s="614"/>
      <c r="ED3" s="614"/>
      <c r="EE3" s="614"/>
      <c r="EF3" s="614"/>
      <c r="EG3" s="614"/>
      <c r="EH3" s="614"/>
      <c r="EI3" s="614"/>
      <c r="EJ3" s="614"/>
      <c r="EK3" s="614"/>
      <c r="EL3" s="614"/>
      <c r="EM3" s="614"/>
      <c r="EN3" s="614"/>
      <c r="EO3" s="614"/>
      <c r="EP3" s="614"/>
      <c r="EQ3" s="614"/>
      <c r="ER3" s="614"/>
      <c r="ES3" s="614"/>
      <c r="ET3" s="614"/>
      <c r="EU3" s="614"/>
      <c r="EV3" s="614"/>
      <c r="EW3" s="614"/>
    </row>
    <row r="4" spans="1:153" s="633" customFormat="1" ht="29.25" customHeight="1">
      <c r="A4" s="686" t="s">
        <v>387</v>
      </c>
      <c r="B4" s="686" t="s">
        <v>962</v>
      </c>
      <c r="C4" s="686" t="s">
        <v>963</v>
      </c>
      <c r="D4" s="686" t="s">
        <v>966</v>
      </c>
      <c r="E4" s="686" t="s">
        <v>969</v>
      </c>
      <c r="F4" s="686" t="s">
        <v>967</v>
      </c>
      <c r="G4" s="686" t="s">
        <v>386</v>
      </c>
      <c r="H4" s="628"/>
      <c r="I4" s="628"/>
      <c r="J4" s="628"/>
      <c r="K4" s="628"/>
      <c r="L4" s="629"/>
      <c r="M4" s="630"/>
      <c r="N4" s="630"/>
      <c r="O4" s="630"/>
      <c r="P4" s="630"/>
      <c r="Q4" s="630"/>
      <c r="R4" s="630"/>
      <c r="S4" s="630"/>
      <c r="T4" s="630"/>
      <c r="U4" s="630"/>
      <c r="V4" s="630"/>
      <c r="W4" s="630"/>
      <c r="X4" s="630"/>
      <c r="Y4" s="686" t="s">
        <v>960</v>
      </c>
      <c r="Z4" s="630" t="s">
        <v>941</v>
      </c>
      <c r="AA4" s="630" t="s">
        <v>941</v>
      </c>
      <c r="AB4" s="686" t="s">
        <v>957</v>
      </c>
      <c r="AC4" s="686" t="s">
        <v>958</v>
      </c>
      <c r="AD4" s="686" t="s">
        <v>959</v>
      </c>
      <c r="AE4" s="691" t="s">
        <v>1</v>
      </c>
      <c r="AF4" s="686" t="s">
        <v>941</v>
      </c>
      <c r="AG4" s="686" t="s">
        <v>956</v>
      </c>
      <c r="AH4" s="686" t="s">
        <v>898</v>
      </c>
      <c r="AI4" s="686" t="s">
        <v>865</v>
      </c>
      <c r="AJ4" s="686" t="s">
        <v>895</v>
      </c>
      <c r="AK4" s="685" t="s">
        <v>897</v>
      </c>
      <c r="AL4" s="685"/>
      <c r="AM4" s="685"/>
      <c r="AN4" s="685"/>
      <c r="AO4" s="685">
        <v>2016</v>
      </c>
      <c r="AP4" s="685"/>
      <c r="AQ4" s="685"/>
      <c r="AR4" s="685"/>
      <c r="AS4" s="685"/>
      <c r="AT4" s="685">
        <v>2017</v>
      </c>
      <c r="AU4" s="685"/>
      <c r="AV4" s="685"/>
      <c r="AW4" s="685"/>
      <c r="AX4" s="685"/>
      <c r="AY4" s="685">
        <v>2016</v>
      </c>
      <c r="AZ4" s="685"/>
      <c r="BA4" s="685"/>
      <c r="BB4" s="685"/>
      <c r="BC4" s="685"/>
      <c r="BD4" s="685">
        <v>2017</v>
      </c>
      <c r="BE4" s="685"/>
      <c r="BF4" s="685"/>
      <c r="BG4" s="685"/>
      <c r="BH4" s="685"/>
      <c r="BI4" s="686" t="s">
        <v>861</v>
      </c>
      <c r="BJ4" s="686" t="s">
        <v>862</v>
      </c>
      <c r="BK4" s="686" t="s">
        <v>863</v>
      </c>
      <c r="BL4" s="686" t="s">
        <v>861</v>
      </c>
      <c r="BM4" s="686" t="s">
        <v>862</v>
      </c>
      <c r="BN4" s="686" t="s">
        <v>863</v>
      </c>
      <c r="BO4" s="686" t="s">
        <v>855</v>
      </c>
      <c r="BP4" s="686" t="s">
        <v>856</v>
      </c>
      <c r="BQ4" s="686" t="s">
        <v>857</v>
      </c>
      <c r="BR4" s="686" t="s">
        <v>858</v>
      </c>
      <c r="BS4" s="686" t="s">
        <v>859</v>
      </c>
      <c r="BT4" s="686" t="s">
        <v>855</v>
      </c>
      <c r="BU4" s="686" t="s">
        <v>856</v>
      </c>
      <c r="BV4" s="686" t="s">
        <v>857</v>
      </c>
      <c r="BW4" s="686" t="s">
        <v>858</v>
      </c>
      <c r="BX4" s="686" t="s">
        <v>859</v>
      </c>
      <c r="BY4" s="686" t="s">
        <v>855</v>
      </c>
      <c r="BZ4" s="686" t="s">
        <v>856</v>
      </c>
      <c r="CA4" s="686" t="s">
        <v>857</v>
      </c>
      <c r="CB4" s="686" t="s">
        <v>858</v>
      </c>
      <c r="CC4" s="686" t="s">
        <v>859</v>
      </c>
      <c r="CD4" s="685" t="s">
        <v>13</v>
      </c>
      <c r="CE4" s="685" t="s">
        <v>14</v>
      </c>
      <c r="CF4" s="631"/>
      <c r="CG4" s="631"/>
      <c r="CH4" s="631"/>
      <c r="CI4" s="685" t="s">
        <v>894</v>
      </c>
      <c r="CJ4" s="685" t="s">
        <v>6</v>
      </c>
      <c r="CK4" s="685"/>
      <c r="CL4" s="632" t="s">
        <v>98</v>
      </c>
      <c r="CM4" s="632"/>
      <c r="CN4" s="632"/>
      <c r="CO4" s="632"/>
      <c r="CP4" s="632"/>
      <c r="CQ4" s="632"/>
      <c r="CR4" s="632"/>
      <c r="CS4" s="632"/>
      <c r="CT4" s="632"/>
      <c r="CU4" s="632"/>
      <c r="CV4" s="632"/>
      <c r="CW4" s="685" t="s">
        <v>9</v>
      </c>
      <c r="CX4" s="685"/>
      <c r="CY4" s="685"/>
      <c r="CZ4" s="685"/>
      <c r="DA4" s="685" t="s">
        <v>12</v>
      </c>
      <c r="DB4" s="685"/>
    </row>
    <row r="5" spans="1:153" s="633" customFormat="1" ht="15.6" customHeight="1">
      <c r="A5" s="687"/>
      <c r="B5" s="687"/>
      <c r="C5" s="687"/>
      <c r="D5" s="687"/>
      <c r="E5" s="687"/>
      <c r="F5" s="687" t="s">
        <v>866</v>
      </c>
      <c r="G5" s="687"/>
      <c r="H5" s="628"/>
      <c r="I5" s="628"/>
      <c r="J5" s="628"/>
      <c r="K5" s="628"/>
      <c r="L5" s="634"/>
      <c r="M5" s="635"/>
      <c r="N5" s="635"/>
      <c r="O5" s="635"/>
      <c r="P5" s="635"/>
      <c r="Q5" s="635"/>
      <c r="R5" s="635"/>
      <c r="S5" s="635"/>
      <c r="T5" s="635"/>
      <c r="U5" s="635"/>
      <c r="V5" s="635"/>
      <c r="W5" s="635"/>
      <c r="X5" s="635"/>
      <c r="Y5" s="687"/>
      <c r="Z5" s="635"/>
      <c r="AA5" s="635"/>
      <c r="AB5" s="687"/>
      <c r="AC5" s="687"/>
      <c r="AD5" s="687"/>
      <c r="AE5" s="691"/>
      <c r="AF5" s="687"/>
      <c r="AG5" s="687"/>
      <c r="AH5" s="687"/>
      <c r="AI5" s="687"/>
      <c r="AJ5" s="687"/>
      <c r="AK5" s="685" t="s">
        <v>4</v>
      </c>
      <c r="AL5" s="685" t="s">
        <v>896</v>
      </c>
      <c r="AM5" s="685"/>
      <c r="AN5" s="685"/>
      <c r="AO5" s="685" t="s">
        <v>930</v>
      </c>
      <c r="AP5" s="685"/>
      <c r="AQ5" s="685" t="s">
        <v>855</v>
      </c>
      <c r="AR5" s="685"/>
      <c r="AS5" s="685" t="s">
        <v>934</v>
      </c>
      <c r="AT5" s="685" t="s">
        <v>930</v>
      </c>
      <c r="AU5" s="685"/>
      <c r="AV5" s="685" t="s">
        <v>855</v>
      </c>
      <c r="AW5" s="685"/>
      <c r="AX5" s="685" t="s">
        <v>937</v>
      </c>
      <c r="AY5" s="685" t="s">
        <v>930</v>
      </c>
      <c r="AZ5" s="685"/>
      <c r="BA5" s="685" t="s">
        <v>855</v>
      </c>
      <c r="BB5" s="685"/>
      <c r="BC5" s="685" t="s">
        <v>934</v>
      </c>
      <c r="BD5" s="685" t="s">
        <v>930</v>
      </c>
      <c r="BE5" s="685"/>
      <c r="BF5" s="685" t="s">
        <v>855</v>
      </c>
      <c r="BG5" s="685"/>
      <c r="BH5" s="685" t="s">
        <v>937</v>
      </c>
      <c r="BI5" s="687"/>
      <c r="BJ5" s="687"/>
      <c r="BK5" s="687"/>
      <c r="BL5" s="687"/>
      <c r="BM5" s="687"/>
      <c r="BN5" s="687"/>
      <c r="BO5" s="687"/>
      <c r="BP5" s="687"/>
      <c r="BQ5" s="687"/>
      <c r="BR5" s="687"/>
      <c r="BS5" s="687"/>
      <c r="BT5" s="687"/>
      <c r="BU5" s="687"/>
      <c r="BV5" s="687"/>
      <c r="BW5" s="687"/>
      <c r="BX5" s="687"/>
      <c r="BY5" s="687"/>
      <c r="BZ5" s="687"/>
      <c r="CA5" s="687"/>
      <c r="CB5" s="687"/>
      <c r="CC5" s="687"/>
      <c r="CD5" s="685"/>
      <c r="CE5" s="685"/>
      <c r="CF5" s="631"/>
      <c r="CG5" s="631"/>
      <c r="CH5" s="631"/>
      <c r="CI5" s="685"/>
      <c r="CJ5" s="685"/>
      <c r="CK5" s="685"/>
      <c r="CL5" s="682" t="s">
        <v>102</v>
      </c>
      <c r="CM5" s="682" t="s">
        <v>111</v>
      </c>
      <c r="CN5" s="682" t="s">
        <v>104</v>
      </c>
      <c r="CO5" s="682" t="s">
        <v>402</v>
      </c>
      <c r="CP5" s="682" t="s">
        <v>103</v>
      </c>
      <c r="CQ5" s="682" t="s">
        <v>100</v>
      </c>
      <c r="CR5" s="682" t="s">
        <v>106</v>
      </c>
      <c r="CS5" s="682" t="s">
        <v>389</v>
      </c>
      <c r="CT5" s="682" t="s">
        <v>390</v>
      </c>
      <c r="CU5" s="682" t="s">
        <v>391</v>
      </c>
      <c r="CV5" s="682" t="s">
        <v>101</v>
      </c>
      <c r="CW5" s="682" t="s">
        <v>10</v>
      </c>
      <c r="CX5" s="682"/>
      <c r="CY5" s="685" t="s">
        <v>11</v>
      </c>
      <c r="CZ5" s="685"/>
      <c r="DA5" s="685"/>
      <c r="DB5" s="685"/>
      <c r="DR5" s="682" t="s">
        <v>110</v>
      </c>
      <c r="DS5" s="683" t="s">
        <v>111</v>
      </c>
    </row>
    <row r="6" spans="1:153" s="633" customFormat="1" ht="17.25" customHeight="1">
      <c r="A6" s="688"/>
      <c r="B6" s="688"/>
      <c r="C6" s="688"/>
      <c r="D6" s="688"/>
      <c r="E6" s="688"/>
      <c r="F6" s="688"/>
      <c r="G6" s="688"/>
      <c r="H6" s="628"/>
      <c r="I6" s="628"/>
      <c r="J6" s="628"/>
      <c r="K6" s="628"/>
      <c r="L6" s="636"/>
      <c r="M6" s="637"/>
      <c r="N6" s="637"/>
      <c r="O6" s="637"/>
      <c r="P6" s="637"/>
      <c r="Q6" s="637"/>
      <c r="R6" s="637"/>
      <c r="S6" s="637"/>
      <c r="T6" s="637"/>
      <c r="U6" s="637"/>
      <c r="V6" s="637"/>
      <c r="W6" s="637"/>
      <c r="X6" s="637"/>
      <c r="Y6" s="688"/>
      <c r="Z6" s="637"/>
      <c r="AA6" s="637">
        <v>2019</v>
      </c>
      <c r="AB6" s="688"/>
      <c r="AC6" s="688"/>
      <c r="AD6" s="688"/>
      <c r="AE6" s="691"/>
      <c r="AF6" s="688"/>
      <c r="AG6" s="688"/>
      <c r="AH6" s="688"/>
      <c r="AI6" s="688"/>
      <c r="AJ6" s="688"/>
      <c r="AK6" s="685"/>
      <c r="AL6" s="638">
        <v>2018</v>
      </c>
      <c r="AM6" s="638">
        <v>2019</v>
      </c>
      <c r="AN6" s="638">
        <v>2020</v>
      </c>
      <c r="AO6" s="638" t="s">
        <v>931</v>
      </c>
      <c r="AP6" s="638" t="s">
        <v>932</v>
      </c>
      <c r="AQ6" s="638" t="s">
        <v>933</v>
      </c>
      <c r="AR6" s="638" t="s">
        <v>931</v>
      </c>
      <c r="AS6" s="685"/>
      <c r="AT6" s="638" t="s">
        <v>935</v>
      </c>
      <c r="AU6" s="638" t="s">
        <v>936</v>
      </c>
      <c r="AV6" s="638" t="s">
        <v>933</v>
      </c>
      <c r="AW6" s="638" t="s">
        <v>935</v>
      </c>
      <c r="AX6" s="685"/>
      <c r="AY6" s="638" t="s">
        <v>931</v>
      </c>
      <c r="AZ6" s="638" t="s">
        <v>932</v>
      </c>
      <c r="BA6" s="638" t="s">
        <v>933</v>
      </c>
      <c r="BB6" s="638" t="s">
        <v>931</v>
      </c>
      <c r="BC6" s="685"/>
      <c r="BD6" s="638" t="s">
        <v>935</v>
      </c>
      <c r="BE6" s="638" t="s">
        <v>936</v>
      </c>
      <c r="BF6" s="638" t="s">
        <v>933</v>
      </c>
      <c r="BG6" s="638" t="s">
        <v>935</v>
      </c>
      <c r="BH6" s="685"/>
      <c r="BI6" s="688"/>
      <c r="BJ6" s="688"/>
      <c r="BK6" s="688"/>
      <c r="BL6" s="688"/>
      <c r="BM6" s="688"/>
      <c r="BN6" s="688"/>
      <c r="BO6" s="688"/>
      <c r="BP6" s="688"/>
      <c r="BQ6" s="688"/>
      <c r="BR6" s="688"/>
      <c r="BS6" s="688"/>
      <c r="BT6" s="688"/>
      <c r="BU6" s="688"/>
      <c r="BV6" s="688"/>
      <c r="BW6" s="688"/>
      <c r="BX6" s="688"/>
      <c r="BY6" s="688"/>
      <c r="BZ6" s="688"/>
      <c r="CA6" s="688"/>
      <c r="CB6" s="688"/>
      <c r="CC6" s="688"/>
      <c r="CD6" s="685"/>
      <c r="CE6" s="685"/>
      <c r="CF6" s="631"/>
      <c r="CG6" s="631"/>
      <c r="CH6" s="631"/>
      <c r="CI6" s="685"/>
      <c r="CJ6" s="638" t="s">
        <v>4</v>
      </c>
      <c r="CK6" s="632" t="s">
        <v>117</v>
      </c>
      <c r="CL6" s="682"/>
      <c r="CM6" s="682"/>
      <c r="CN6" s="682"/>
      <c r="CO6" s="682"/>
      <c r="CP6" s="682"/>
      <c r="CQ6" s="682"/>
      <c r="CR6" s="682"/>
      <c r="CS6" s="682"/>
      <c r="CT6" s="682"/>
      <c r="CU6" s="682"/>
      <c r="CV6" s="682"/>
      <c r="CW6" s="638" t="s">
        <v>854</v>
      </c>
      <c r="CX6" s="632" t="s">
        <v>5</v>
      </c>
      <c r="CY6" s="638" t="s">
        <v>854</v>
      </c>
      <c r="CZ6" s="632" t="s">
        <v>5</v>
      </c>
      <c r="DA6" s="638" t="s">
        <v>4</v>
      </c>
      <c r="DB6" s="632" t="s">
        <v>5</v>
      </c>
      <c r="DR6" s="682"/>
      <c r="DS6" s="684"/>
    </row>
    <row r="7" spans="1:153" s="560" customFormat="1">
      <c r="A7" s="555"/>
      <c r="B7" s="509" t="s">
        <v>404</v>
      </c>
      <c r="C7" s="584"/>
      <c r="D7" s="584"/>
      <c r="E7" s="556">
        <f>SUM(E9:E18)</f>
        <v>800000</v>
      </c>
      <c r="F7" s="556"/>
      <c r="G7" s="556"/>
      <c r="H7" s="590"/>
      <c r="I7" s="590"/>
      <c r="J7" s="590"/>
      <c r="K7" s="590"/>
      <c r="L7" s="587"/>
      <c r="M7" s="556"/>
      <c r="N7" s="556"/>
      <c r="O7" s="556"/>
      <c r="P7" s="556"/>
      <c r="Q7" s="556"/>
      <c r="R7" s="556"/>
      <c r="S7" s="556"/>
      <c r="T7" s="556"/>
      <c r="U7" s="556"/>
      <c r="V7" s="556"/>
      <c r="W7" s="556"/>
      <c r="X7" s="556"/>
      <c r="Y7" s="556"/>
      <c r="Z7" s="556"/>
      <c r="AA7" s="556"/>
      <c r="AB7" s="556"/>
      <c r="AC7" s="556">
        <f>SUBTOTAL(109,AC8:AC11)</f>
        <v>0</v>
      </c>
      <c r="AD7" s="556">
        <f>SUBTOTAL(109,AD8:AD11)</f>
        <v>0</v>
      </c>
      <c r="AE7" s="556">
        <f>SUBTOTAL(109,AE8:AE11)</f>
        <v>0</v>
      </c>
      <c r="AF7" s="542"/>
      <c r="AG7" s="557">
        <f>SUM(BR7:BV7)</f>
        <v>0</v>
      </c>
      <c r="AH7" s="556">
        <f>SUBTOTAL(109,AH8:AH11)</f>
        <v>0</v>
      </c>
      <c r="AI7" s="555"/>
      <c r="AJ7" s="556">
        <f>SUBTOTAL(109,AJ8:AJ11)</f>
        <v>8700</v>
      </c>
      <c r="AK7" s="556">
        <v>101999.51000000001</v>
      </c>
      <c r="AL7" s="556">
        <v>99000</v>
      </c>
      <c r="AM7" s="556">
        <f>AJ7-AK7-AL7</f>
        <v>-192299.51</v>
      </c>
      <c r="AN7" s="556">
        <f>SUBTOTAL(109,AN8:AN11)</f>
        <v>1700</v>
      </c>
      <c r="AO7" s="556">
        <f>SUBTOTAL(109,AO8:AO11)</f>
        <v>2200</v>
      </c>
      <c r="AP7" s="556">
        <f>AJ7-AK7-AL7-AN7-AO7</f>
        <v>-196199.51</v>
      </c>
      <c r="AQ7" s="558">
        <f t="shared" ref="AQ7:CE7" si="0">SUM(AQ9:AQ11)</f>
        <v>0</v>
      </c>
      <c r="AR7" s="558">
        <f t="shared" si="0"/>
        <v>0</v>
      </c>
      <c r="AS7" s="558">
        <f t="shared" si="0"/>
        <v>0</v>
      </c>
      <c r="AT7" s="558">
        <f t="shared" si="0"/>
        <v>0</v>
      </c>
      <c r="AU7" s="558">
        <f t="shared" si="0"/>
        <v>0</v>
      </c>
      <c r="AV7" s="558">
        <f t="shared" si="0"/>
        <v>0</v>
      </c>
      <c r="AW7" s="558">
        <f t="shared" si="0"/>
        <v>0</v>
      </c>
      <c r="AX7" s="558">
        <f t="shared" si="0"/>
        <v>0</v>
      </c>
      <c r="AY7" s="558">
        <f t="shared" si="0"/>
        <v>0</v>
      </c>
      <c r="AZ7" s="558">
        <f t="shared" si="0"/>
        <v>0</v>
      </c>
      <c r="BA7" s="558">
        <f t="shared" si="0"/>
        <v>0</v>
      </c>
      <c r="BB7" s="558">
        <f t="shared" si="0"/>
        <v>0</v>
      </c>
      <c r="BC7" s="558">
        <f t="shared" si="0"/>
        <v>0</v>
      </c>
      <c r="BD7" s="558">
        <f t="shared" si="0"/>
        <v>0</v>
      </c>
      <c r="BE7" s="558">
        <f t="shared" si="0"/>
        <v>0</v>
      </c>
      <c r="BF7" s="558">
        <f t="shared" si="0"/>
        <v>0</v>
      </c>
      <c r="BG7" s="558">
        <f t="shared" si="0"/>
        <v>0</v>
      </c>
      <c r="BH7" s="558">
        <f t="shared" si="0"/>
        <v>0</v>
      </c>
      <c r="BI7" s="558">
        <f t="shared" si="0"/>
        <v>0</v>
      </c>
      <c r="BJ7" s="558">
        <f t="shared" si="0"/>
        <v>0</v>
      </c>
      <c r="BK7" s="558">
        <f t="shared" si="0"/>
        <v>0</v>
      </c>
      <c r="BL7" s="558">
        <f t="shared" si="0"/>
        <v>0</v>
      </c>
      <c r="BM7" s="558">
        <f t="shared" si="0"/>
        <v>0</v>
      </c>
      <c r="BN7" s="558">
        <f t="shared" si="0"/>
        <v>0</v>
      </c>
      <c r="BO7" s="558">
        <f t="shared" si="0"/>
        <v>0</v>
      </c>
      <c r="BP7" s="558">
        <f t="shared" si="0"/>
        <v>0</v>
      </c>
      <c r="BQ7" s="558">
        <f t="shared" si="0"/>
        <v>0</v>
      </c>
      <c r="BR7" s="558">
        <f t="shared" si="0"/>
        <v>0</v>
      </c>
      <c r="BS7" s="558">
        <f t="shared" si="0"/>
        <v>0</v>
      </c>
      <c r="BT7" s="558">
        <f t="shared" si="0"/>
        <v>0</v>
      </c>
      <c r="BU7" s="558">
        <f t="shared" si="0"/>
        <v>0</v>
      </c>
      <c r="BV7" s="558">
        <f t="shared" si="0"/>
        <v>0</v>
      </c>
      <c r="BW7" s="558">
        <f t="shared" si="0"/>
        <v>0</v>
      </c>
      <c r="BX7" s="558">
        <f t="shared" si="0"/>
        <v>0</v>
      </c>
      <c r="BY7" s="558">
        <f t="shared" si="0"/>
        <v>0</v>
      </c>
      <c r="BZ7" s="558">
        <f t="shared" si="0"/>
        <v>0</v>
      </c>
      <c r="CA7" s="558">
        <f t="shared" si="0"/>
        <v>0</v>
      </c>
      <c r="CB7" s="558">
        <f t="shared" si="0"/>
        <v>0</v>
      </c>
      <c r="CC7" s="558">
        <f t="shared" si="0"/>
        <v>0</v>
      </c>
      <c r="CD7" s="558">
        <f t="shared" si="0"/>
        <v>0</v>
      </c>
      <c r="CE7" s="558">
        <f t="shared" si="0"/>
        <v>0</v>
      </c>
      <c r="CF7" s="556">
        <f>SUBTOTAL(109,CF8:CF11)</f>
        <v>0</v>
      </c>
      <c r="CG7" s="556">
        <f>SUBTOTAL(109,CG8:CG11)</f>
        <v>0</v>
      </c>
      <c r="CH7" s="559"/>
      <c r="CI7" s="559"/>
      <c r="CJ7" s="559"/>
      <c r="CK7" s="556">
        <f t="shared" ref="CK7:DD7" si="1">SUBTOTAL(109,CK8:CK11)</f>
        <v>0</v>
      </c>
      <c r="CL7" s="556">
        <f t="shared" si="1"/>
        <v>0</v>
      </c>
      <c r="CM7" s="556">
        <f t="shared" si="1"/>
        <v>0</v>
      </c>
      <c r="CN7" s="556">
        <f t="shared" si="1"/>
        <v>0</v>
      </c>
      <c r="CO7" s="556">
        <f t="shared" si="1"/>
        <v>0</v>
      </c>
      <c r="CP7" s="556">
        <f t="shared" si="1"/>
        <v>0</v>
      </c>
      <c r="CQ7" s="556">
        <f t="shared" si="1"/>
        <v>0</v>
      </c>
      <c r="CR7" s="556">
        <f t="shared" si="1"/>
        <v>0</v>
      </c>
      <c r="CS7" s="556">
        <f t="shared" si="1"/>
        <v>0</v>
      </c>
      <c r="CT7" s="556">
        <f t="shared" si="1"/>
        <v>0</v>
      </c>
      <c r="CU7" s="556">
        <f t="shared" si="1"/>
        <v>0</v>
      </c>
      <c r="CV7" s="556">
        <f t="shared" si="1"/>
        <v>0</v>
      </c>
      <c r="CW7" s="556">
        <f t="shared" si="1"/>
        <v>0</v>
      </c>
      <c r="CX7" s="556">
        <f t="shared" si="1"/>
        <v>0</v>
      </c>
      <c r="CY7" s="556">
        <f t="shared" si="1"/>
        <v>0</v>
      </c>
      <c r="CZ7" s="556">
        <f t="shared" si="1"/>
        <v>0</v>
      </c>
      <c r="DA7" s="556">
        <f t="shared" si="1"/>
        <v>0</v>
      </c>
      <c r="DB7" s="556">
        <f t="shared" si="1"/>
        <v>0</v>
      </c>
      <c r="DC7" s="556">
        <f t="shared" si="1"/>
        <v>0</v>
      </c>
      <c r="DD7" s="556">
        <f t="shared" si="1"/>
        <v>0</v>
      </c>
      <c r="DT7" s="561">
        <f>SUBTOTAL(109,DT8:DT11)</f>
        <v>0</v>
      </c>
      <c r="DU7" s="561">
        <f>SUBTOTAL(109,DU8:DU11)</f>
        <v>0</v>
      </c>
    </row>
    <row r="8" spans="1:153" s="169" customFormat="1" ht="19.5" customHeight="1">
      <c r="A8" s="555" t="s">
        <v>405</v>
      </c>
      <c r="B8" s="580" t="s">
        <v>964</v>
      </c>
      <c r="C8" s="585"/>
      <c r="D8" s="585"/>
      <c r="E8" s="579"/>
      <c r="F8" s="579"/>
      <c r="G8" s="579"/>
      <c r="H8" s="591"/>
      <c r="I8" s="591"/>
      <c r="J8" s="591"/>
      <c r="K8" s="591"/>
      <c r="L8" s="588"/>
      <c r="M8" s="579"/>
      <c r="N8" s="579"/>
      <c r="O8" s="579"/>
      <c r="P8" s="579"/>
      <c r="Q8" s="579"/>
      <c r="R8" s="579"/>
      <c r="S8" s="579"/>
      <c r="T8" s="579"/>
      <c r="U8" s="579"/>
      <c r="V8" s="579"/>
      <c r="W8" s="579"/>
      <c r="X8" s="579"/>
      <c r="Y8" s="579"/>
      <c r="Z8" s="579"/>
      <c r="AA8" s="579"/>
      <c r="AB8" s="562"/>
      <c r="AC8" s="562"/>
      <c r="AD8" s="562"/>
      <c r="AE8" s="562"/>
      <c r="AF8" s="562"/>
      <c r="AG8" s="581"/>
      <c r="AH8" s="579"/>
      <c r="AI8" s="555"/>
      <c r="AJ8" s="579"/>
      <c r="AK8" s="579"/>
      <c r="AL8" s="579"/>
      <c r="AM8" s="579"/>
      <c r="AN8" s="579"/>
      <c r="AO8" s="579"/>
      <c r="AP8" s="579"/>
      <c r="AQ8" s="579"/>
      <c r="AR8" s="579"/>
      <c r="AS8" s="579"/>
      <c r="AT8" s="579"/>
      <c r="AU8" s="579"/>
      <c r="AV8" s="579"/>
      <c r="AW8" s="579"/>
      <c r="AX8" s="579"/>
      <c r="AY8" s="579"/>
      <c r="AZ8" s="579"/>
      <c r="BA8" s="579"/>
      <c r="BB8" s="579"/>
      <c r="BC8" s="579"/>
      <c r="BD8" s="579"/>
      <c r="BE8" s="579"/>
      <c r="BF8" s="579"/>
      <c r="BG8" s="579"/>
      <c r="BH8" s="579"/>
      <c r="BI8" s="579"/>
      <c r="BJ8" s="579"/>
      <c r="BK8" s="579"/>
      <c r="BL8" s="579"/>
      <c r="BM8" s="579"/>
      <c r="BN8" s="582"/>
      <c r="BO8" s="582"/>
      <c r="BP8" s="582"/>
      <c r="BQ8" s="582"/>
      <c r="BR8" s="582"/>
      <c r="BS8" s="582"/>
      <c r="BT8" s="582"/>
      <c r="BU8" s="582"/>
      <c r="BV8" s="582"/>
      <c r="BW8" s="582"/>
      <c r="BX8" s="582"/>
      <c r="BY8" s="582"/>
      <c r="BZ8" s="582"/>
      <c r="CA8" s="582"/>
      <c r="CB8" s="582"/>
      <c r="CC8" s="582"/>
      <c r="CD8" s="582"/>
      <c r="CE8" s="582"/>
      <c r="CF8" s="579"/>
      <c r="CG8" s="579"/>
      <c r="CH8" s="512"/>
      <c r="CI8" s="512"/>
      <c r="CJ8" s="512"/>
      <c r="CK8" s="579"/>
      <c r="CL8" s="579"/>
      <c r="CM8" s="579"/>
      <c r="CN8" s="579"/>
      <c r="CO8" s="579"/>
      <c r="CP8" s="579"/>
      <c r="CQ8" s="579"/>
      <c r="CR8" s="579"/>
      <c r="CS8" s="579"/>
      <c r="CT8" s="579"/>
      <c r="CU8" s="579"/>
      <c r="CV8" s="579"/>
      <c r="CW8" s="579"/>
      <c r="CX8" s="579"/>
      <c r="CY8" s="579"/>
      <c r="CZ8" s="579"/>
      <c r="DA8" s="579"/>
      <c r="DB8" s="579"/>
      <c r="DC8" s="579"/>
      <c r="DD8" s="579"/>
      <c r="DT8" s="583"/>
      <c r="DU8" s="583"/>
    </row>
    <row r="9" spans="1:153" s="649" customFormat="1" ht="116.25" customHeight="1" outlineLevel="1">
      <c r="A9" s="640">
        <v>1</v>
      </c>
      <c r="B9" s="651" t="s">
        <v>968</v>
      </c>
      <c r="C9" s="16" t="s">
        <v>970</v>
      </c>
      <c r="D9" s="652" t="s">
        <v>981</v>
      </c>
      <c r="E9" s="650">
        <v>200000</v>
      </c>
      <c r="F9" s="654" t="s">
        <v>977</v>
      </c>
      <c r="G9" s="673" t="s">
        <v>995</v>
      </c>
      <c r="H9" s="643"/>
      <c r="I9" s="643"/>
      <c r="J9" s="643"/>
      <c r="K9" s="643"/>
      <c r="L9" s="644"/>
      <c r="M9" s="642"/>
      <c r="N9" s="642"/>
      <c r="O9" s="642"/>
      <c r="P9" s="642"/>
      <c r="Q9" s="642"/>
      <c r="R9" s="642"/>
      <c r="S9" s="642"/>
      <c r="T9" s="642"/>
      <c r="U9" s="642"/>
      <c r="V9" s="642"/>
      <c r="W9" s="642"/>
      <c r="X9" s="642"/>
      <c r="Y9" s="642"/>
      <c r="Z9" s="642"/>
      <c r="AA9" s="642"/>
      <c r="AB9" s="647"/>
      <c r="AC9" s="647"/>
      <c r="AD9" s="647"/>
      <c r="AE9" s="647"/>
      <c r="AF9" s="653"/>
      <c r="AG9" s="645"/>
      <c r="AH9" s="642"/>
      <c r="AI9" s="647"/>
      <c r="AJ9" s="646"/>
      <c r="AK9" s="642"/>
      <c r="AL9" s="642"/>
      <c r="AM9" s="642"/>
      <c r="AN9" s="642"/>
      <c r="AO9" s="642"/>
      <c r="AP9" s="642"/>
      <c r="AQ9" s="642"/>
      <c r="AR9" s="642"/>
      <c r="AS9" s="642"/>
      <c r="AT9" s="642"/>
      <c r="AU9" s="642"/>
      <c r="AV9" s="642"/>
      <c r="AW9" s="642"/>
      <c r="AX9" s="642"/>
      <c r="AY9" s="642"/>
      <c r="AZ9" s="642"/>
      <c r="BA9" s="647"/>
      <c r="BB9" s="647"/>
      <c r="BC9" s="647"/>
      <c r="BD9" s="647"/>
      <c r="BE9" s="647"/>
      <c r="BF9" s="647"/>
      <c r="BG9" s="647"/>
      <c r="BH9" s="647"/>
      <c r="BI9" s="647"/>
      <c r="BJ9" s="647"/>
      <c r="BK9" s="647"/>
      <c r="BL9" s="647"/>
      <c r="BM9" s="647"/>
      <c r="BN9" s="647"/>
      <c r="BO9" s="647"/>
      <c r="BP9" s="647"/>
      <c r="BQ9" s="647"/>
      <c r="BR9" s="647"/>
      <c r="BS9" s="647"/>
      <c r="BT9" s="647"/>
      <c r="BU9" s="647"/>
      <c r="BV9" s="647"/>
      <c r="BW9" s="647"/>
      <c r="BX9" s="647"/>
      <c r="BY9" s="647"/>
      <c r="BZ9" s="647"/>
      <c r="CA9" s="647"/>
      <c r="CB9" s="647"/>
      <c r="CC9" s="647"/>
      <c r="CD9" s="647"/>
      <c r="CE9" s="647"/>
      <c r="CF9" s="642"/>
      <c r="CG9" s="642"/>
      <c r="CH9" s="647"/>
      <c r="CI9" s="647"/>
      <c r="CJ9" s="647"/>
      <c r="CK9" s="641"/>
      <c r="CL9" s="641"/>
      <c r="CM9" s="641"/>
      <c r="CN9" s="642"/>
      <c r="CO9" s="642"/>
      <c r="CP9" s="642"/>
      <c r="CQ9" s="642"/>
      <c r="CR9" s="642"/>
      <c r="CS9" s="642"/>
      <c r="CT9" s="642"/>
      <c r="CU9" s="642"/>
      <c r="CV9" s="642"/>
      <c r="CW9" s="642"/>
      <c r="CX9" s="642"/>
      <c r="CY9" s="648"/>
      <c r="CZ9" s="642"/>
      <c r="DA9" s="642"/>
      <c r="DB9" s="642"/>
      <c r="DC9" s="642"/>
      <c r="DD9" s="642"/>
      <c r="DT9" s="642"/>
      <c r="DU9" s="642"/>
    </row>
    <row r="10" spans="1:153" s="169" customFormat="1">
      <c r="A10" s="555" t="s">
        <v>693</v>
      </c>
      <c r="B10" s="615" t="s">
        <v>748</v>
      </c>
      <c r="C10" s="586"/>
      <c r="D10" s="586"/>
      <c r="E10" s="616"/>
      <c r="F10" s="616"/>
      <c r="G10" s="623"/>
      <c r="H10" s="617"/>
      <c r="I10" s="617"/>
      <c r="J10" s="617"/>
      <c r="K10" s="617"/>
      <c r="L10" s="618"/>
      <c r="M10" s="616"/>
      <c r="N10" s="616"/>
      <c r="O10" s="616"/>
      <c r="P10" s="616"/>
      <c r="Q10" s="616"/>
      <c r="R10" s="616"/>
      <c r="S10" s="616"/>
      <c r="T10" s="616"/>
      <c r="U10" s="616"/>
      <c r="V10" s="616"/>
      <c r="W10" s="616"/>
      <c r="X10" s="616"/>
      <c r="Y10" s="616"/>
      <c r="Z10" s="616"/>
      <c r="AA10" s="616"/>
      <c r="AB10" s="619"/>
      <c r="AC10" s="619"/>
      <c r="AD10" s="619"/>
      <c r="AE10" s="619"/>
      <c r="AF10" s="542"/>
      <c r="AG10" s="620" t="s">
        <v>127</v>
      </c>
      <c r="AH10" s="616">
        <f>SUBTOTAL(109,AH12:AH65)</f>
        <v>0</v>
      </c>
      <c r="AI10" s="555">
        <v>1</v>
      </c>
      <c r="AJ10" s="616">
        <v>8700</v>
      </c>
      <c r="AK10" s="616">
        <v>890</v>
      </c>
      <c r="AL10" s="616">
        <v>750</v>
      </c>
      <c r="AM10" s="616">
        <f>AJ10-AK10-AL10</f>
        <v>7060</v>
      </c>
      <c r="AN10" s="616">
        <v>1700</v>
      </c>
      <c r="AO10" s="616">
        <v>2200</v>
      </c>
      <c r="AP10" s="616">
        <f>AJ10-AK10-AL10-AN10-AO10</f>
        <v>3160</v>
      </c>
      <c r="AQ10" s="616"/>
      <c r="AR10" s="616"/>
      <c r="AS10" s="616"/>
      <c r="AT10" s="616"/>
      <c r="AU10" s="616"/>
      <c r="AV10" s="616"/>
      <c r="AW10" s="616"/>
      <c r="AX10" s="616"/>
      <c r="AY10" s="616"/>
      <c r="AZ10" s="616"/>
      <c r="BA10" s="616"/>
      <c r="BB10" s="616"/>
      <c r="BC10" s="616"/>
      <c r="BD10" s="616"/>
      <c r="BE10" s="616"/>
      <c r="BF10" s="616"/>
      <c r="BG10" s="616"/>
      <c r="BH10" s="616"/>
      <c r="BI10" s="616"/>
      <c r="BJ10" s="616"/>
      <c r="BK10" s="621"/>
      <c r="BL10" s="621"/>
      <c r="BM10" s="621"/>
      <c r="BN10" s="622"/>
      <c r="BO10" s="622"/>
      <c r="BP10" s="622"/>
      <c r="BQ10" s="622"/>
      <c r="BR10" s="622"/>
      <c r="BS10" s="622"/>
      <c r="BT10" s="622"/>
      <c r="BU10" s="622"/>
      <c r="BV10" s="622"/>
      <c r="BW10" s="622"/>
      <c r="BX10" s="622"/>
      <c r="BY10" s="622"/>
      <c r="BZ10" s="622"/>
      <c r="CA10" s="622"/>
      <c r="CB10" s="622"/>
      <c r="CC10" s="622"/>
      <c r="CD10" s="622"/>
      <c r="CE10" s="622"/>
      <c r="CF10" s="616">
        <f>SUBTOTAL(109,CF12:CF65)</f>
        <v>0</v>
      </c>
      <c r="CG10" s="616">
        <f>SUBTOTAL(109,CG12:CG65)</f>
        <v>0</v>
      </c>
      <c r="CH10" s="512"/>
      <c r="CI10" s="512"/>
      <c r="CJ10" s="512"/>
      <c r="CK10" s="616">
        <f t="shared" ref="CK10:DD10" si="2">SUBTOTAL(109,CK12:CK65)</f>
        <v>0</v>
      </c>
      <c r="CL10" s="616">
        <f t="shared" si="2"/>
        <v>0</v>
      </c>
      <c r="CM10" s="616">
        <f t="shared" si="2"/>
        <v>0</v>
      </c>
      <c r="CN10" s="616">
        <f t="shared" si="2"/>
        <v>0</v>
      </c>
      <c r="CO10" s="616">
        <f t="shared" si="2"/>
        <v>0</v>
      </c>
      <c r="CP10" s="616">
        <f t="shared" si="2"/>
        <v>0</v>
      </c>
      <c r="CQ10" s="616">
        <f t="shared" si="2"/>
        <v>0</v>
      </c>
      <c r="CR10" s="616">
        <f t="shared" si="2"/>
        <v>0</v>
      </c>
      <c r="CS10" s="616">
        <f t="shared" si="2"/>
        <v>0</v>
      </c>
      <c r="CT10" s="616">
        <f t="shared" si="2"/>
        <v>0</v>
      </c>
      <c r="CU10" s="616">
        <f t="shared" si="2"/>
        <v>0</v>
      </c>
      <c r="CV10" s="616">
        <f t="shared" si="2"/>
        <v>0</v>
      </c>
      <c r="CW10" s="616">
        <f t="shared" si="2"/>
        <v>0</v>
      </c>
      <c r="CX10" s="616">
        <f t="shared" si="2"/>
        <v>0</v>
      </c>
      <c r="CY10" s="616">
        <f t="shared" si="2"/>
        <v>0</v>
      </c>
      <c r="CZ10" s="616">
        <f t="shared" si="2"/>
        <v>0</v>
      </c>
      <c r="DA10" s="616">
        <f t="shared" si="2"/>
        <v>0</v>
      </c>
      <c r="DB10" s="616">
        <f t="shared" si="2"/>
        <v>0</v>
      </c>
      <c r="DC10" s="616">
        <f t="shared" si="2"/>
        <v>0</v>
      </c>
      <c r="DD10" s="616">
        <f t="shared" si="2"/>
        <v>0</v>
      </c>
      <c r="DT10" s="621" t="e">
        <f>SUBTOTAL(109,#REF!)</f>
        <v>#REF!</v>
      </c>
      <c r="DU10" s="621" t="e">
        <f>SUBTOTAL(109,#REF!)</f>
        <v>#REF!</v>
      </c>
    </row>
    <row r="11" spans="1:153" s="169" customFormat="1" ht="157.5" customHeight="1">
      <c r="A11" s="585">
        <v>1</v>
      </c>
      <c r="B11" s="651" t="s">
        <v>971</v>
      </c>
      <c r="C11" s="16" t="s">
        <v>972</v>
      </c>
      <c r="D11" s="16" t="s">
        <v>973</v>
      </c>
      <c r="E11" s="510">
        <v>250000</v>
      </c>
      <c r="F11" s="654" t="s">
        <v>974</v>
      </c>
      <c r="G11" s="673" t="s">
        <v>995</v>
      </c>
      <c r="H11" s="617"/>
      <c r="I11" s="617"/>
      <c r="J11" s="617"/>
      <c r="K11" s="617"/>
      <c r="L11" s="618"/>
      <c r="M11" s="616"/>
      <c r="N11" s="616"/>
      <c r="O11" s="616"/>
      <c r="P11" s="616"/>
      <c r="Q11" s="616"/>
      <c r="R11" s="616"/>
      <c r="S11" s="616"/>
      <c r="T11" s="616"/>
      <c r="U11" s="616"/>
      <c r="V11" s="616"/>
      <c r="W11" s="616"/>
      <c r="X11" s="616"/>
      <c r="Y11" s="616"/>
      <c r="Z11" s="616"/>
      <c r="AA11" s="616"/>
      <c r="AB11" s="642"/>
      <c r="AC11" s="642"/>
      <c r="AD11" s="642"/>
      <c r="AE11" s="642"/>
      <c r="AF11" s="648"/>
      <c r="AG11" s="620"/>
      <c r="AH11" s="616"/>
      <c r="AI11" s="584"/>
      <c r="AJ11" s="616"/>
      <c r="AK11" s="616"/>
      <c r="AL11" s="616"/>
      <c r="AM11" s="616"/>
      <c r="AN11" s="616"/>
      <c r="AO11" s="616"/>
      <c r="AP11" s="616"/>
      <c r="AQ11" s="616"/>
      <c r="AR11" s="616"/>
      <c r="AS11" s="616"/>
      <c r="AT11" s="616"/>
      <c r="AU11" s="616"/>
      <c r="AV11" s="616"/>
      <c r="AW11" s="616"/>
      <c r="AX11" s="616"/>
      <c r="AY11" s="616"/>
      <c r="AZ11" s="616"/>
      <c r="BA11" s="616"/>
      <c r="BB11" s="616"/>
      <c r="BC11" s="616"/>
      <c r="BD11" s="616"/>
      <c r="BE11" s="616"/>
      <c r="BF11" s="616"/>
      <c r="BG11" s="616"/>
      <c r="BH11" s="616"/>
      <c r="BI11" s="616"/>
      <c r="BJ11" s="616"/>
      <c r="BK11" s="616"/>
      <c r="BL11" s="616"/>
      <c r="BM11" s="616"/>
      <c r="BN11" s="616"/>
      <c r="BO11" s="616"/>
      <c r="BP11" s="616"/>
      <c r="BQ11" s="616"/>
      <c r="BR11" s="616"/>
      <c r="BS11" s="616"/>
      <c r="BT11" s="616"/>
      <c r="BU11" s="616"/>
      <c r="BV11" s="616"/>
      <c r="BW11" s="616"/>
      <c r="BX11" s="616"/>
      <c r="BY11" s="616"/>
      <c r="BZ11" s="616"/>
      <c r="CA11" s="616"/>
      <c r="CB11" s="616"/>
      <c r="CC11" s="616"/>
      <c r="CD11" s="616"/>
      <c r="CE11" s="616"/>
      <c r="CF11" s="616"/>
      <c r="CG11" s="616"/>
      <c r="CH11" s="512"/>
      <c r="CI11" s="512"/>
      <c r="CJ11" s="512"/>
      <c r="CK11" s="616"/>
      <c r="CL11" s="616"/>
      <c r="CM11" s="616"/>
      <c r="CN11" s="616"/>
      <c r="CO11" s="616"/>
      <c r="CP11" s="616"/>
      <c r="CQ11" s="616"/>
      <c r="CR11" s="616"/>
      <c r="CS11" s="616"/>
      <c r="CT11" s="616"/>
      <c r="CU11" s="616"/>
      <c r="CV11" s="616"/>
      <c r="CW11" s="616"/>
      <c r="CX11" s="616"/>
      <c r="CY11" s="616"/>
      <c r="CZ11" s="616"/>
      <c r="DA11" s="616"/>
      <c r="DB11" s="616"/>
      <c r="DC11" s="616"/>
      <c r="DD11" s="616"/>
      <c r="DT11" s="616"/>
      <c r="DU11" s="616"/>
    </row>
    <row r="12" spans="1:153" s="169" customFormat="1" ht="18.75" customHeight="1" outlineLevel="1">
      <c r="A12" s="555" t="s">
        <v>554</v>
      </c>
      <c r="B12" s="615" t="s">
        <v>842</v>
      </c>
      <c r="C12" s="586"/>
      <c r="D12" s="586"/>
      <c r="E12" s="623"/>
      <c r="F12" s="623"/>
      <c r="G12" s="664"/>
      <c r="H12" s="563"/>
      <c r="I12" s="563"/>
      <c r="J12" s="563"/>
      <c r="K12" s="563"/>
      <c r="L12" s="563"/>
      <c r="M12" s="563"/>
      <c r="N12" s="563"/>
      <c r="O12" s="563"/>
      <c r="P12" s="563"/>
      <c r="Q12" s="563"/>
      <c r="R12" s="563"/>
      <c r="S12" s="563"/>
      <c r="T12" s="563"/>
      <c r="U12" s="563"/>
      <c r="V12" s="563"/>
      <c r="W12" s="563"/>
      <c r="X12" s="563"/>
      <c r="Y12" s="563"/>
      <c r="Z12" s="563"/>
      <c r="AA12" s="563"/>
      <c r="AB12" s="566"/>
      <c r="AC12" s="566"/>
      <c r="AD12" s="567"/>
      <c r="AE12" s="566"/>
      <c r="AF12" s="568"/>
      <c r="AG12" s="569"/>
      <c r="AH12" s="565"/>
      <c r="AI12" s="570"/>
      <c r="AJ12" s="624"/>
      <c r="AK12" s="571"/>
      <c r="AL12" s="565"/>
      <c r="AM12" s="565"/>
      <c r="AN12" s="565"/>
      <c r="AO12" s="565"/>
      <c r="AP12" s="565"/>
      <c r="AQ12" s="565"/>
      <c r="AR12" s="565"/>
      <c r="AS12" s="565"/>
      <c r="AT12" s="565"/>
      <c r="AU12" s="565"/>
      <c r="AV12" s="565"/>
      <c r="AW12" s="565"/>
      <c r="AX12" s="565"/>
      <c r="AY12" s="565"/>
      <c r="AZ12" s="565"/>
      <c r="BA12" s="573"/>
      <c r="BB12" s="573"/>
      <c r="BC12" s="573"/>
      <c r="BD12" s="573"/>
      <c r="BE12" s="573"/>
      <c r="BF12" s="573"/>
      <c r="BG12" s="573"/>
      <c r="BH12" s="573"/>
      <c r="BI12" s="573"/>
      <c r="BJ12" s="573"/>
      <c r="BK12" s="572"/>
      <c r="BL12" s="572"/>
      <c r="BM12" s="572"/>
      <c r="BN12" s="573"/>
      <c r="BO12" s="573"/>
      <c r="BP12" s="573"/>
      <c r="BQ12" s="573"/>
      <c r="BR12" s="573"/>
      <c r="BS12" s="573"/>
      <c r="BT12" s="573"/>
      <c r="BU12" s="573"/>
      <c r="BV12" s="573"/>
      <c r="BW12" s="573"/>
      <c r="BX12" s="573"/>
      <c r="BY12" s="573"/>
      <c r="BZ12" s="573"/>
      <c r="CA12" s="573"/>
      <c r="CB12" s="573"/>
      <c r="CC12" s="625"/>
      <c r="CD12" s="554"/>
      <c r="CE12" s="554"/>
      <c r="CF12" s="510"/>
      <c r="CG12" s="626"/>
      <c r="CH12" s="574"/>
      <c r="CI12" s="574"/>
      <c r="CJ12" s="574"/>
      <c r="CK12" s="575"/>
      <c r="CL12" s="575"/>
      <c r="CM12" s="575"/>
      <c r="CN12" s="565"/>
      <c r="CO12" s="565"/>
      <c r="CP12" s="565"/>
      <c r="CQ12" s="565"/>
      <c r="CR12" s="576"/>
      <c r="CS12" s="565"/>
      <c r="CT12" s="565"/>
      <c r="CU12" s="565"/>
      <c r="CV12" s="565"/>
      <c r="CW12" s="565"/>
      <c r="CX12" s="576"/>
      <c r="CY12" s="577"/>
      <c r="CZ12" s="565"/>
      <c r="DA12" s="564"/>
      <c r="DB12" s="563"/>
      <c r="DC12" s="564"/>
      <c r="DD12" s="564"/>
      <c r="DT12" s="578"/>
      <c r="DU12" s="578"/>
    </row>
    <row r="13" spans="1:153" s="169" customFormat="1" ht="174.75" customHeight="1" outlineLevel="1">
      <c r="A13" s="585">
        <v>1</v>
      </c>
      <c r="B13" s="16" t="s">
        <v>975</v>
      </c>
      <c r="C13" s="16" t="s">
        <v>976</v>
      </c>
      <c r="D13" s="16" t="s">
        <v>980</v>
      </c>
      <c r="E13" s="503">
        <v>90000</v>
      </c>
      <c r="F13" s="661" t="s">
        <v>974</v>
      </c>
      <c r="G13" s="673" t="s">
        <v>995</v>
      </c>
      <c r="H13" s="563"/>
      <c r="I13" s="563"/>
      <c r="J13" s="563"/>
      <c r="K13" s="563"/>
      <c r="L13" s="563"/>
      <c r="M13" s="563"/>
      <c r="N13" s="563"/>
      <c r="O13" s="563"/>
      <c r="P13" s="563"/>
      <c r="Q13" s="563"/>
      <c r="R13" s="563"/>
      <c r="S13" s="563"/>
      <c r="T13" s="563"/>
      <c r="U13" s="563"/>
      <c r="V13" s="563"/>
      <c r="W13" s="563"/>
      <c r="X13" s="563"/>
      <c r="Y13" s="563"/>
      <c r="Z13" s="563"/>
      <c r="AA13" s="563"/>
      <c r="AB13" s="655"/>
      <c r="AC13" s="655"/>
      <c r="AD13" s="656"/>
      <c r="AE13" s="655"/>
      <c r="AF13" s="657"/>
      <c r="AG13" s="569"/>
      <c r="AH13" s="565"/>
      <c r="AI13" s="658"/>
      <c r="AJ13" s="624"/>
      <c r="AK13" s="571"/>
      <c r="AL13" s="565"/>
      <c r="AM13" s="565"/>
      <c r="AN13" s="565"/>
      <c r="AO13" s="565"/>
      <c r="AP13" s="565"/>
      <c r="AQ13" s="565"/>
      <c r="AR13" s="565"/>
      <c r="AS13" s="565"/>
      <c r="AT13" s="565"/>
      <c r="AU13" s="565"/>
      <c r="AV13" s="565"/>
      <c r="AW13" s="565"/>
      <c r="AX13" s="565"/>
      <c r="AY13" s="565"/>
      <c r="AZ13" s="565"/>
      <c r="BA13" s="659"/>
      <c r="BB13" s="659"/>
      <c r="BC13" s="659"/>
      <c r="BD13" s="659"/>
      <c r="BE13" s="659"/>
      <c r="BF13" s="659"/>
      <c r="BG13" s="659"/>
      <c r="BH13" s="659"/>
      <c r="BI13" s="659"/>
      <c r="BJ13" s="659"/>
      <c r="BK13" s="659"/>
      <c r="BL13" s="659"/>
      <c r="BM13" s="659"/>
      <c r="BN13" s="659"/>
      <c r="BO13" s="659"/>
      <c r="BP13" s="659"/>
      <c r="BQ13" s="659"/>
      <c r="BR13" s="659"/>
      <c r="BS13" s="659"/>
      <c r="BT13" s="659"/>
      <c r="BU13" s="659"/>
      <c r="BV13" s="659"/>
      <c r="BW13" s="659"/>
      <c r="BX13" s="659"/>
      <c r="BY13" s="659"/>
      <c r="BZ13" s="659"/>
      <c r="CA13" s="659"/>
      <c r="CB13" s="659"/>
      <c r="CC13" s="660"/>
      <c r="CD13" s="640"/>
      <c r="CE13" s="640"/>
      <c r="CF13" s="510"/>
      <c r="CG13" s="571"/>
      <c r="CH13" s="574"/>
      <c r="CI13" s="574"/>
      <c r="CJ13" s="574"/>
      <c r="CK13" s="575"/>
      <c r="CL13" s="575"/>
      <c r="CM13" s="575"/>
      <c r="CN13" s="565"/>
      <c r="CO13" s="565"/>
      <c r="CP13" s="565"/>
      <c r="CQ13" s="565"/>
      <c r="CR13" s="576"/>
      <c r="CS13" s="565"/>
      <c r="CT13" s="565"/>
      <c r="CU13" s="565"/>
      <c r="CV13" s="565"/>
      <c r="CW13" s="565"/>
      <c r="CX13" s="576"/>
      <c r="CY13" s="577"/>
      <c r="CZ13" s="565"/>
      <c r="DA13" s="564"/>
      <c r="DB13" s="563"/>
      <c r="DC13" s="564"/>
      <c r="DD13" s="564"/>
      <c r="DT13" s="563"/>
      <c r="DU13" s="563"/>
    </row>
    <row r="14" spans="1:153" s="169" customFormat="1" ht="19.5" customHeight="1">
      <c r="A14" s="555" t="s">
        <v>747</v>
      </c>
      <c r="B14" s="615" t="s">
        <v>965</v>
      </c>
      <c r="C14" s="586"/>
      <c r="D14" s="639"/>
      <c r="E14" s="616"/>
      <c r="F14" s="616"/>
      <c r="G14" s="623"/>
      <c r="H14" s="679"/>
      <c r="I14" s="617"/>
      <c r="J14" s="617"/>
      <c r="K14" s="617"/>
      <c r="L14" s="618"/>
      <c r="M14" s="616"/>
      <c r="N14" s="616"/>
      <c r="O14" s="616"/>
      <c r="P14" s="616"/>
      <c r="Q14" s="616"/>
      <c r="R14" s="616"/>
      <c r="S14" s="616"/>
      <c r="T14" s="616"/>
      <c r="U14" s="616"/>
      <c r="V14" s="616"/>
      <c r="W14" s="616"/>
      <c r="X14" s="616"/>
      <c r="Y14" s="616"/>
      <c r="Z14" s="616"/>
      <c r="AA14" s="616"/>
      <c r="AB14" s="619"/>
      <c r="AC14" s="619"/>
      <c r="AD14" s="619"/>
      <c r="AE14" s="619"/>
      <c r="AF14" s="542"/>
      <c r="AG14" s="620" t="s">
        <v>127</v>
      </c>
      <c r="AH14" s="616">
        <f>SUBTOTAL(109,AH15:AH59)</f>
        <v>0</v>
      </c>
      <c r="AI14" s="555">
        <v>1</v>
      </c>
      <c r="AJ14" s="616">
        <v>8700</v>
      </c>
      <c r="AK14" s="616">
        <v>890</v>
      </c>
      <c r="AL14" s="616">
        <v>750</v>
      </c>
      <c r="AM14" s="616">
        <f>AJ14-AK14-AL14</f>
        <v>7060</v>
      </c>
      <c r="AN14" s="616">
        <v>1700</v>
      </c>
      <c r="AO14" s="616">
        <v>2200</v>
      </c>
      <c r="AP14" s="616">
        <f>AJ14-AK14-AL14-AN14-AO14</f>
        <v>3160</v>
      </c>
      <c r="AQ14" s="616"/>
      <c r="AR14" s="616"/>
      <c r="AS14" s="616"/>
      <c r="AT14" s="616"/>
      <c r="AU14" s="616"/>
      <c r="AV14" s="616"/>
      <c r="AW14" s="616"/>
      <c r="AX14" s="616"/>
      <c r="AY14" s="616"/>
      <c r="AZ14" s="616"/>
      <c r="BA14" s="616"/>
      <c r="BB14" s="616"/>
      <c r="BC14" s="616"/>
      <c r="BD14" s="616"/>
      <c r="BE14" s="616"/>
      <c r="BF14" s="616"/>
      <c r="BG14" s="616"/>
      <c r="BH14" s="616"/>
      <c r="BI14" s="616"/>
      <c r="BJ14" s="616"/>
      <c r="BK14" s="621"/>
      <c r="BL14" s="621"/>
      <c r="BM14" s="621"/>
      <c r="BN14" s="622"/>
      <c r="BO14" s="622"/>
      <c r="BP14" s="622"/>
      <c r="BQ14" s="622"/>
      <c r="BR14" s="622"/>
      <c r="BS14" s="622"/>
      <c r="BT14" s="622"/>
      <c r="BU14" s="622"/>
      <c r="BV14" s="622"/>
      <c r="BW14" s="622"/>
      <c r="BX14" s="622"/>
      <c r="BY14" s="622"/>
      <c r="BZ14" s="622"/>
      <c r="CA14" s="622"/>
      <c r="CB14" s="622"/>
      <c r="CC14" s="622"/>
      <c r="CD14" s="622"/>
      <c r="CE14" s="622"/>
      <c r="CF14" s="616">
        <f>SUBTOTAL(109,CF15:CF59)</f>
        <v>0</v>
      </c>
      <c r="CG14" s="616">
        <f>SUBTOTAL(109,CG15:CG59)</f>
        <v>0</v>
      </c>
      <c r="CH14" s="512"/>
      <c r="CI14" s="512"/>
      <c r="CJ14" s="512"/>
      <c r="CK14" s="616">
        <f t="shared" ref="CK14:DD14" si="3">SUBTOTAL(109,CK15:CK59)</f>
        <v>0</v>
      </c>
      <c r="CL14" s="616">
        <f t="shared" si="3"/>
        <v>0</v>
      </c>
      <c r="CM14" s="616">
        <f t="shared" si="3"/>
        <v>0</v>
      </c>
      <c r="CN14" s="616">
        <f t="shared" si="3"/>
        <v>0</v>
      </c>
      <c r="CO14" s="616">
        <f t="shared" si="3"/>
        <v>0</v>
      </c>
      <c r="CP14" s="616">
        <f t="shared" si="3"/>
        <v>0</v>
      </c>
      <c r="CQ14" s="616">
        <f t="shared" si="3"/>
        <v>0</v>
      </c>
      <c r="CR14" s="616">
        <f t="shared" si="3"/>
        <v>0</v>
      </c>
      <c r="CS14" s="616">
        <f t="shared" si="3"/>
        <v>0</v>
      </c>
      <c r="CT14" s="616">
        <f t="shared" si="3"/>
        <v>0</v>
      </c>
      <c r="CU14" s="616">
        <f t="shared" si="3"/>
        <v>0</v>
      </c>
      <c r="CV14" s="616">
        <f t="shared" si="3"/>
        <v>0</v>
      </c>
      <c r="CW14" s="616">
        <f t="shared" si="3"/>
        <v>0</v>
      </c>
      <c r="CX14" s="616">
        <f t="shared" si="3"/>
        <v>0</v>
      </c>
      <c r="CY14" s="616">
        <f t="shared" si="3"/>
        <v>0</v>
      </c>
      <c r="CZ14" s="616">
        <f t="shared" si="3"/>
        <v>0</v>
      </c>
      <c r="DA14" s="616">
        <f t="shared" si="3"/>
        <v>0</v>
      </c>
      <c r="DB14" s="616">
        <f t="shared" si="3"/>
        <v>0</v>
      </c>
      <c r="DC14" s="616">
        <f t="shared" si="3"/>
        <v>0</v>
      </c>
      <c r="DD14" s="616">
        <f t="shared" si="3"/>
        <v>0</v>
      </c>
      <c r="DT14" s="621" t="e">
        <f>SUBTOTAL(109,#REF!)</f>
        <v>#REF!</v>
      </c>
      <c r="DU14" s="621" t="e">
        <f>SUBTOTAL(109,#REF!)</f>
        <v>#REF!</v>
      </c>
    </row>
    <row r="15" spans="1:153" s="169" customFormat="1" ht="252" outlineLevel="1">
      <c r="A15" s="585">
        <v>1</v>
      </c>
      <c r="B15" s="16" t="s">
        <v>978</v>
      </c>
      <c r="C15" s="16" t="s">
        <v>979</v>
      </c>
      <c r="D15" s="652" t="s">
        <v>997</v>
      </c>
      <c r="E15" s="503">
        <v>100000</v>
      </c>
      <c r="F15" s="661" t="s">
        <v>984</v>
      </c>
      <c r="G15" s="673" t="s">
        <v>982</v>
      </c>
      <c r="H15" s="563"/>
      <c r="I15" s="563"/>
      <c r="J15" s="563"/>
      <c r="K15" s="563"/>
      <c r="L15" s="589"/>
      <c r="M15" s="510"/>
      <c r="N15" s="510"/>
      <c r="O15" s="510"/>
      <c r="P15" s="510"/>
      <c r="Q15" s="510"/>
      <c r="R15" s="510"/>
      <c r="S15" s="510"/>
      <c r="T15" s="510"/>
      <c r="U15" s="510"/>
      <c r="V15" s="510"/>
      <c r="W15" s="510"/>
      <c r="X15" s="510"/>
      <c r="Y15" s="510"/>
      <c r="Z15" s="510"/>
      <c r="AA15" s="510"/>
      <c r="AB15" s="647"/>
      <c r="AC15" s="647"/>
      <c r="AD15" s="647"/>
      <c r="AE15" s="647"/>
      <c r="AF15" s="653"/>
      <c r="AG15" s="553"/>
      <c r="AH15" s="510"/>
      <c r="AI15" s="585"/>
      <c r="AJ15" s="616"/>
      <c r="AK15" s="504"/>
      <c r="AL15" s="510"/>
      <c r="AM15" s="510"/>
      <c r="AN15" s="510"/>
      <c r="AO15" s="510"/>
      <c r="AP15" s="510"/>
      <c r="AQ15" s="510"/>
      <c r="AR15" s="510"/>
      <c r="AS15" s="510"/>
      <c r="AT15" s="510"/>
      <c r="AU15" s="510"/>
      <c r="AV15" s="510"/>
      <c r="AW15" s="510"/>
      <c r="AX15" s="510"/>
      <c r="AY15" s="510"/>
      <c r="AZ15" s="510"/>
      <c r="BA15" s="640"/>
      <c r="BB15" s="640"/>
      <c r="BC15" s="640"/>
      <c r="BD15" s="640"/>
      <c r="BE15" s="640"/>
      <c r="BF15" s="640"/>
      <c r="BG15" s="640"/>
      <c r="BH15" s="640"/>
      <c r="BI15" s="640"/>
      <c r="BJ15" s="640"/>
      <c r="BK15" s="640"/>
      <c r="BL15" s="640"/>
      <c r="BM15" s="640"/>
      <c r="BN15" s="640"/>
      <c r="BO15" s="640"/>
      <c r="BP15" s="640"/>
      <c r="BQ15" s="640"/>
      <c r="BR15" s="640"/>
      <c r="BS15" s="640"/>
      <c r="BT15" s="640"/>
      <c r="BU15" s="640"/>
      <c r="BV15" s="640"/>
      <c r="BW15" s="640"/>
      <c r="BX15" s="640"/>
      <c r="BY15" s="640"/>
      <c r="BZ15" s="640"/>
      <c r="CA15" s="640"/>
      <c r="CB15" s="640"/>
      <c r="CC15" s="640"/>
      <c r="CD15" s="640"/>
      <c r="CE15" s="640"/>
      <c r="CF15" s="510"/>
      <c r="CG15" s="504"/>
      <c r="CH15" s="512"/>
      <c r="CI15" s="512"/>
      <c r="CJ15" s="512"/>
      <c r="CK15" s="503"/>
      <c r="CL15" s="503"/>
      <c r="CM15" s="503"/>
      <c r="CN15" s="510"/>
      <c r="CO15" s="510"/>
      <c r="CP15" s="510"/>
      <c r="CQ15" s="510"/>
      <c r="CR15" s="505"/>
      <c r="CS15" s="510"/>
      <c r="CT15" s="510"/>
      <c r="CU15" s="510"/>
      <c r="CV15" s="510"/>
      <c r="CW15" s="510"/>
      <c r="CX15" s="505"/>
      <c r="CY15" s="552"/>
      <c r="CZ15" s="510"/>
      <c r="DA15" s="504"/>
      <c r="DB15" s="510"/>
      <c r="DC15" s="504"/>
      <c r="DD15" s="504"/>
      <c r="DT15" s="510"/>
      <c r="DU15" s="510"/>
    </row>
    <row r="16" spans="1:153" s="169" customFormat="1" ht="16.5" outlineLevel="1">
      <c r="A16" s="555" t="s">
        <v>162</v>
      </c>
      <c r="B16" s="615" t="s">
        <v>993</v>
      </c>
      <c r="C16" s="16"/>
      <c r="D16" s="662"/>
      <c r="E16" s="503"/>
      <c r="F16" s="661"/>
      <c r="G16" s="673"/>
      <c r="H16" s="680"/>
      <c r="I16" s="563"/>
      <c r="J16" s="563"/>
      <c r="K16" s="563"/>
      <c r="L16" s="563"/>
      <c r="M16" s="563"/>
      <c r="N16" s="563"/>
      <c r="O16" s="563"/>
      <c r="P16" s="563"/>
      <c r="Q16" s="563"/>
      <c r="R16" s="563"/>
      <c r="S16" s="563"/>
      <c r="T16" s="563"/>
      <c r="U16" s="563"/>
      <c r="V16" s="563"/>
      <c r="W16" s="563"/>
      <c r="X16" s="563"/>
      <c r="Y16" s="563"/>
      <c r="Z16" s="563"/>
      <c r="AA16" s="563"/>
      <c r="AB16" s="655"/>
      <c r="AC16" s="655"/>
      <c r="AD16" s="655"/>
      <c r="AE16" s="655"/>
      <c r="AF16" s="667"/>
      <c r="AG16" s="668"/>
      <c r="AH16" s="563"/>
      <c r="AI16" s="666"/>
      <c r="AJ16" s="617"/>
      <c r="AK16" s="564"/>
      <c r="AL16" s="563"/>
      <c r="AM16" s="563"/>
      <c r="AN16" s="563"/>
      <c r="AO16" s="563"/>
      <c r="AP16" s="563"/>
      <c r="AQ16" s="563"/>
      <c r="AR16" s="563"/>
      <c r="AS16" s="563"/>
      <c r="AT16" s="563"/>
      <c r="AU16" s="563"/>
      <c r="AV16" s="563"/>
      <c r="AW16" s="563"/>
      <c r="AX16" s="563"/>
      <c r="AY16" s="563"/>
      <c r="AZ16" s="563"/>
      <c r="BA16" s="660"/>
      <c r="BB16" s="660"/>
      <c r="BC16" s="660"/>
      <c r="BD16" s="660"/>
      <c r="BE16" s="660"/>
      <c r="BF16" s="660"/>
      <c r="BG16" s="660"/>
      <c r="BH16" s="660"/>
      <c r="BI16" s="660"/>
      <c r="BJ16" s="660"/>
      <c r="BK16" s="660"/>
      <c r="BL16" s="660"/>
      <c r="BM16" s="660"/>
      <c r="BN16" s="660"/>
      <c r="BO16" s="660"/>
      <c r="BP16" s="660"/>
      <c r="BQ16" s="660"/>
      <c r="BR16" s="660"/>
      <c r="BS16" s="660"/>
      <c r="BT16" s="660"/>
      <c r="BU16" s="660"/>
      <c r="BV16" s="660"/>
      <c r="BW16" s="660"/>
      <c r="BX16" s="660"/>
      <c r="BY16" s="660"/>
      <c r="BZ16" s="660"/>
      <c r="CA16" s="660"/>
      <c r="CB16" s="660"/>
      <c r="CC16" s="660"/>
      <c r="CD16" s="660"/>
      <c r="CE16" s="660"/>
      <c r="CF16" s="510"/>
      <c r="CG16" s="504"/>
      <c r="CH16" s="512"/>
      <c r="CI16" s="669"/>
      <c r="CJ16" s="669"/>
      <c r="CK16" s="670"/>
      <c r="CL16" s="670"/>
      <c r="CM16" s="670"/>
      <c r="CN16" s="563"/>
      <c r="CO16" s="563"/>
      <c r="CP16" s="563"/>
      <c r="CQ16" s="563"/>
      <c r="CR16" s="671"/>
      <c r="CS16" s="563"/>
      <c r="CT16" s="563"/>
      <c r="CU16" s="563"/>
      <c r="CV16" s="563"/>
      <c r="CW16" s="563"/>
      <c r="CX16" s="671"/>
      <c r="CY16" s="672"/>
      <c r="CZ16" s="563"/>
      <c r="DA16" s="564"/>
      <c r="DB16" s="563"/>
      <c r="DC16" s="564"/>
      <c r="DD16" s="564"/>
      <c r="DT16" s="563"/>
      <c r="DU16" s="563"/>
    </row>
    <row r="17" spans="1:7" ht="157.5">
      <c r="A17" s="585">
        <v>1</v>
      </c>
      <c r="B17" s="16" t="s">
        <v>986</v>
      </c>
      <c r="C17" s="16" t="s">
        <v>988</v>
      </c>
      <c r="D17" s="16" t="s">
        <v>989</v>
      </c>
      <c r="E17" s="503">
        <v>100000</v>
      </c>
      <c r="F17" s="661" t="s">
        <v>990</v>
      </c>
      <c r="G17" s="674" t="s">
        <v>994</v>
      </c>
    </row>
    <row r="18" spans="1:7" ht="162" customHeight="1">
      <c r="A18" s="585">
        <v>2</v>
      </c>
      <c r="B18" s="16" t="s">
        <v>985</v>
      </c>
      <c r="C18" s="16" t="s">
        <v>987</v>
      </c>
      <c r="D18" s="16" t="s">
        <v>992</v>
      </c>
      <c r="E18" s="726">
        <v>60000</v>
      </c>
      <c r="F18" s="661" t="s">
        <v>991</v>
      </c>
      <c r="G18" s="674" t="s">
        <v>994</v>
      </c>
    </row>
  </sheetData>
  <mergeCells count="80">
    <mergeCell ref="AF4:AF6"/>
    <mergeCell ref="A2:G2"/>
    <mergeCell ref="A3:G3"/>
    <mergeCell ref="A4:A6"/>
    <mergeCell ref="B4:B6"/>
    <mergeCell ref="C4:C6"/>
    <mergeCell ref="D4:D6"/>
    <mergeCell ref="E4:E6"/>
    <mergeCell ref="F4:F6"/>
    <mergeCell ref="G4:G6"/>
    <mergeCell ref="Y4:Y6"/>
    <mergeCell ref="AB4:AB6"/>
    <mergeCell ref="AC4:AC6"/>
    <mergeCell ref="AD4:AD6"/>
    <mergeCell ref="AE4:AE6"/>
    <mergeCell ref="AO4:AS4"/>
    <mergeCell ref="AK5:AK6"/>
    <mergeCell ref="AL5:AN5"/>
    <mergeCell ref="AO5:AP5"/>
    <mergeCell ref="AQ5:AR5"/>
    <mergeCell ref="AS5:AS6"/>
    <mergeCell ref="AG4:AG6"/>
    <mergeCell ref="AH4:AH6"/>
    <mergeCell ref="AI4:AI6"/>
    <mergeCell ref="AJ4:AJ6"/>
    <mergeCell ref="AK4:AN4"/>
    <mergeCell ref="BQ4:BQ6"/>
    <mergeCell ref="AT4:AX4"/>
    <mergeCell ref="AY4:BC4"/>
    <mergeCell ref="BD4:BH4"/>
    <mergeCell ref="BI4:BI6"/>
    <mergeCell ref="BJ4:BJ6"/>
    <mergeCell ref="BK4:BK6"/>
    <mergeCell ref="BC5:BC6"/>
    <mergeCell ref="BD5:BE5"/>
    <mergeCell ref="BF5:BG5"/>
    <mergeCell ref="BH5:BH6"/>
    <mergeCell ref="BL4:BL6"/>
    <mergeCell ref="BM4:BM6"/>
    <mergeCell ref="BN4:BN6"/>
    <mergeCell ref="BO4:BO6"/>
    <mergeCell ref="BP4:BP6"/>
    <mergeCell ref="CC4:CC6"/>
    <mergeCell ref="BR4:BR6"/>
    <mergeCell ref="BS4:BS6"/>
    <mergeCell ref="BT4:BT6"/>
    <mergeCell ref="BU4:BU6"/>
    <mergeCell ref="BV4:BV6"/>
    <mergeCell ref="BW4:BW6"/>
    <mergeCell ref="BX4:BX6"/>
    <mergeCell ref="BY4:BY6"/>
    <mergeCell ref="BZ4:BZ6"/>
    <mergeCell ref="CA4:CA6"/>
    <mergeCell ref="CB4:CB6"/>
    <mergeCell ref="CS5:CS6"/>
    <mergeCell ref="CT5:CT6"/>
    <mergeCell ref="CV5:CV6"/>
    <mergeCell ref="CW5:CX5"/>
    <mergeCell ref="CY5:CZ5"/>
    <mergeCell ref="AT5:AU5"/>
    <mergeCell ref="AV5:AW5"/>
    <mergeCell ref="AX5:AX6"/>
    <mergeCell ref="AY5:AZ5"/>
    <mergeCell ref="BA5:BB5"/>
    <mergeCell ref="DR5:DR6"/>
    <mergeCell ref="DS5:DS6"/>
    <mergeCell ref="CD4:CD6"/>
    <mergeCell ref="CE4:CE6"/>
    <mergeCell ref="CI4:CI6"/>
    <mergeCell ref="CJ4:CK5"/>
    <mergeCell ref="CW4:CZ4"/>
    <mergeCell ref="DA4:DB5"/>
    <mergeCell ref="CL5:CL6"/>
    <mergeCell ref="CM5:CM6"/>
    <mergeCell ref="CN5:CN6"/>
    <mergeCell ref="CO5:CO6"/>
    <mergeCell ref="CU5:CU6"/>
    <mergeCell ref="CP5:CP6"/>
    <mergeCell ref="CQ5:CQ6"/>
    <mergeCell ref="CR5:CR6"/>
  </mergeCells>
  <pageMargins left="0.31496062992125984" right="0" top="0.70866141732283472" bottom="0.31496062992125984" header="0.31496062992125984" footer="0.31496062992125984"/>
  <pageSetup paperSize="9" scale="80" orientation="landscape" verticalDpi="0"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W18"/>
  <sheetViews>
    <sheetView tabSelected="1" topLeftCell="A11" zoomScaleNormal="100" workbookViewId="0">
      <selection activeCell="C4" sqref="C4:C6"/>
    </sheetView>
  </sheetViews>
  <sheetFormatPr defaultColWidth="9" defaultRowHeight="19.5" outlineLevelRow="1"/>
  <cols>
    <col min="1" max="1" width="5" style="602" customWidth="1"/>
    <col min="2" max="2" width="26.375" style="593" customWidth="1"/>
    <col min="3" max="3" width="46.625" style="594" customWidth="1"/>
    <col min="4" max="4" width="50.375" style="594" customWidth="1"/>
    <col min="5" max="5" width="11" style="595" customWidth="1"/>
    <col min="6" max="6" width="20.375" style="596" customWidth="1"/>
    <col min="7" max="7" width="7.75" style="598" hidden="1" customWidth="1"/>
    <col min="8" max="11" width="11.5" style="599" customWidth="1"/>
    <col min="12" max="24" width="11.5" style="598" customWidth="1"/>
    <col min="25" max="25" width="22.625" style="600" customWidth="1"/>
    <col min="26" max="27" width="5.875" style="595" customWidth="1"/>
    <col min="28" max="30" width="8" style="598" customWidth="1"/>
    <col min="31" max="31" width="25.25" style="601" customWidth="1"/>
    <col min="32" max="32" width="8.625" style="595" customWidth="1"/>
    <col min="33" max="33" width="5" style="602" customWidth="1"/>
    <col min="34" max="34" width="8.625" style="595" customWidth="1"/>
    <col min="35" max="35" width="8.25" style="595" customWidth="1"/>
    <col min="36" max="37" width="10.375" style="595" customWidth="1"/>
    <col min="38" max="39" width="8.625" style="595" customWidth="1"/>
    <col min="40" max="60" width="10.375" style="595" customWidth="1"/>
    <col min="61" max="63" width="13.875" style="603" customWidth="1"/>
    <col min="64" max="66" width="9.875" style="604" customWidth="1"/>
    <col min="67" max="71" width="10.5" style="604" customWidth="1"/>
    <col min="72" max="81" width="9.875" style="604" customWidth="1"/>
    <col min="82" max="82" width="7.75" style="595" customWidth="1"/>
    <col min="83" max="83" width="7.625" style="595" customWidth="1"/>
    <col min="84" max="86" width="9" style="627"/>
    <col min="87" max="87" width="7.875" style="595" customWidth="1"/>
    <col min="88" max="88" width="8.375" style="595" customWidth="1"/>
    <col min="89" max="89" width="8.75" style="595" customWidth="1"/>
    <col min="90" max="90" width="8.625" style="595" customWidth="1"/>
    <col min="91" max="91" width="7.75" style="595" customWidth="1"/>
    <col min="92" max="92" width="7.75" style="606" customWidth="1"/>
    <col min="93" max="93" width="7.5" style="595" customWidth="1"/>
    <col min="94" max="94" width="8" style="595" customWidth="1"/>
    <col min="95" max="95" width="7.125" style="595" customWidth="1"/>
    <col min="96" max="96" width="7.5" style="595" customWidth="1"/>
    <col min="97" max="98" width="6.5" style="595" customWidth="1"/>
    <col min="99" max="99" width="7.25" style="595" customWidth="1"/>
    <col min="100" max="100" width="8.25" style="595" customWidth="1"/>
    <col min="101" max="101" width="8.25" style="597" customWidth="1"/>
    <col min="102" max="102" width="8.625" style="595" customWidth="1"/>
    <col min="103" max="103" width="8.25" style="595" customWidth="1"/>
    <col min="104" max="104" width="8.625" style="595" customWidth="1"/>
    <col min="105" max="106" width="8.25" style="595" customWidth="1"/>
    <col min="107" max="121" width="9" style="595"/>
    <col min="122" max="122" width="8.625" style="595" customWidth="1"/>
    <col min="123" max="123" width="7.75" style="595" customWidth="1"/>
    <col min="124" max="16384" width="9" style="595"/>
  </cols>
  <sheetData>
    <row r="1" spans="1:153" hidden="1">
      <c r="A1" s="592" t="s">
        <v>961</v>
      </c>
      <c r="CF1" s="605"/>
      <c r="CG1" s="605"/>
      <c r="CH1" s="605"/>
    </row>
    <row r="2" spans="1:153" ht="44.25" customHeight="1">
      <c r="A2" s="689" t="s">
        <v>1002</v>
      </c>
      <c r="B2" s="689"/>
      <c r="C2" s="689"/>
      <c r="D2" s="689"/>
      <c r="E2" s="689"/>
      <c r="F2" s="689"/>
      <c r="G2" s="689"/>
      <c r="H2" s="607"/>
      <c r="I2" s="607"/>
      <c r="J2" s="607"/>
      <c r="K2" s="607"/>
      <c r="L2" s="608"/>
      <c r="M2" s="608"/>
      <c r="N2" s="608"/>
      <c r="O2" s="608"/>
      <c r="P2" s="608"/>
      <c r="Q2" s="608"/>
      <c r="R2" s="608"/>
      <c r="S2" s="608"/>
      <c r="T2" s="608"/>
      <c r="U2" s="608"/>
      <c r="V2" s="608"/>
      <c r="W2" s="608"/>
      <c r="X2" s="608"/>
      <c r="Y2" s="609"/>
      <c r="Z2" s="608"/>
      <c r="AA2" s="608"/>
      <c r="AB2" s="609"/>
      <c r="AC2" s="609"/>
      <c r="AD2" s="609"/>
      <c r="AE2" s="610"/>
      <c r="AF2" s="611"/>
      <c r="AG2" s="611"/>
      <c r="AH2" s="611"/>
      <c r="AI2" s="611"/>
      <c r="AJ2" s="611"/>
      <c r="AK2" s="611"/>
      <c r="AL2" s="611"/>
      <c r="AM2" s="611"/>
      <c r="AN2" s="611"/>
      <c r="AO2" s="611"/>
      <c r="AP2" s="611"/>
      <c r="AQ2" s="611"/>
      <c r="AR2" s="611"/>
      <c r="AS2" s="611"/>
      <c r="AT2" s="611"/>
      <c r="AU2" s="611"/>
      <c r="AV2" s="611"/>
      <c r="AW2" s="611"/>
      <c r="AX2" s="611"/>
      <c r="AY2" s="611"/>
      <c r="AZ2" s="611"/>
      <c r="BA2" s="611"/>
      <c r="BB2" s="611"/>
      <c r="BC2" s="611"/>
      <c r="BD2" s="611"/>
      <c r="BE2" s="611"/>
      <c r="BF2" s="611"/>
      <c r="BG2" s="611"/>
      <c r="BH2" s="611"/>
      <c r="BI2" s="611"/>
      <c r="BJ2" s="611"/>
      <c r="BK2" s="611"/>
      <c r="BL2" s="611"/>
      <c r="BM2" s="611"/>
      <c r="BN2" s="611"/>
      <c r="BO2" s="611"/>
      <c r="BP2" s="611"/>
      <c r="BQ2" s="611"/>
      <c r="BR2" s="611"/>
      <c r="BS2" s="611"/>
      <c r="BT2" s="611"/>
      <c r="BU2" s="611"/>
      <c r="BV2" s="611"/>
      <c r="BW2" s="611"/>
      <c r="BX2" s="611"/>
      <c r="BY2" s="611"/>
      <c r="BZ2" s="611"/>
      <c r="CA2" s="611"/>
      <c r="CB2" s="611"/>
      <c r="CC2" s="611"/>
      <c r="CD2" s="611"/>
      <c r="CE2" s="611"/>
      <c r="CF2" s="611"/>
      <c r="CG2" s="611"/>
      <c r="CH2" s="611"/>
      <c r="CI2" s="611"/>
      <c r="CJ2" s="611"/>
      <c r="CK2" s="611"/>
      <c r="CL2" s="611"/>
      <c r="CM2" s="611"/>
      <c r="CN2" s="611"/>
      <c r="CO2" s="611"/>
      <c r="CP2" s="611"/>
      <c r="CQ2" s="611"/>
      <c r="CR2" s="611"/>
      <c r="CS2" s="611"/>
      <c r="CT2" s="611"/>
      <c r="CU2" s="611"/>
      <c r="CV2" s="611"/>
      <c r="CW2" s="611"/>
      <c r="CX2" s="611"/>
      <c r="CY2" s="611"/>
      <c r="CZ2" s="611"/>
      <c r="DA2" s="611"/>
      <c r="DB2" s="611"/>
      <c r="DC2" s="611"/>
      <c r="DD2" s="611"/>
      <c r="DE2" s="611"/>
      <c r="DF2" s="611"/>
      <c r="DG2" s="611"/>
      <c r="DH2" s="611"/>
      <c r="DI2" s="611"/>
      <c r="DJ2" s="611"/>
      <c r="DK2" s="611"/>
      <c r="DL2" s="611"/>
      <c r="DM2" s="611"/>
      <c r="DN2" s="611"/>
      <c r="DO2" s="611"/>
      <c r="DP2" s="611"/>
      <c r="DQ2" s="611"/>
      <c r="DR2" s="611"/>
      <c r="DS2" s="611"/>
      <c r="DT2" s="611"/>
      <c r="DU2" s="611"/>
      <c r="DV2" s="611"/>
      <c r="DW2" s="611"/>
      <c r="DX2" s="611"/>
      <c r="DY2" s="611"/>
      <c r="DZ2" s="611"/>
      <c r="EA2" s="611"/>
      <c r="EB2" s="611"/>
      <c r="EC2" s="611"/>
      <c r="ED2" s="611"/>
      <c r="EE2" s="611"/>
      <c r="EF2" s="611"/>
      <c r="EG2" s="611"/>
      <c r="EH2" s="611"/>
      <c r="EI2" s="611"/>
      <c r="EJ2" s="611"/>
      <c r="EK2" s="611"/>
      <c r="EL2" s="611"/>
      <c r="EM2" s="611"/>
      <c r="EN2" s="611"/>
      <c r="EO2" s="611"/>
      <c r="EP2" s="611"/>
      <c r="EQ2" s="611"/>
      <c r="ER2" s="611"/>
      <c r="ES2" s="611"/>
      <c r="ET2" s="611"/>
      <c r="EU2" s="611"/>
      <c r="EV2" s="611"/>
      <c r="EW2" s="611"/>
    </row>
    <row r="3" spans="1:153" ht="9.75" customHeight="1">
      <c r="A3" s="690"/>
      <c r="B3" s="690"/>
      <c r="C3" s="690"/>
      <c r="D3" s="690"/>
      <c r="E3" s="690"/>
      <c r="F3" s="690"/>
      <c r="G3" s="690"/>
      <c r="H3" s="612"/>
      <c r="I3" s="612"/>
      <c r="J3" s="612"/>
      <c r="K3" s="612"/>
      <c r="L3" s="613"/>
      <c r="M3" s="613"/>
      <c r="N3" s="613"/>
      <c r="O3" s="613"/>
      <c r="P3" s="613"/>
      <c r="Q3" s="613"/>
      <c r="R3" s="613"/>
      <c r="S3" s="613"/>
      <c r="T3" s="613"/>
      <c r="U3" s="613"/>
      <c r="V3" s="613"/>
      <c r="W3" s="613"/>
      <c r="X3" s="613"/>
      <c r="Y3" s="613"/>
      <c r="Z3" s="613"/>
      <c r="AA3" s="613"/>
      <c r="AB3" s="613"/>
      <c r="AC3" s="613"/>
      <c r="AD3" s="613"/>
      <c r="AE3" s="614" t="s">
        <v>392</v>
      </c>
      <c r="AF3" s="614"/>
      <c r="AG3" s="614"/>
      <c r="AH3" s="614"/>
      <c r="AI3" s="614"/>
      <c r="AJ3" s="614"/>
      <c r="AK3" s="614"/>
      <c r="AL3" s="614"/>
      <c r="AM3" s="614"/>
      <c r="AN3" s="614"/>
      <c r="AO3" s="614">
        <f>AO7+AP7</f>
        <v>-193999.51</v>
      </c>
      <c r="AP3" s="614"/>
      <c r="AQ3" s="614">
        <f>AQ7+AR7</f>
        <v>0</v>
      </c>
      <c r="AR3" s="614"/>
      <c r="AS3" s="614"/>
      <c r="AT3" s="614">
        <f>AT7+AU7</f>
        <v>0</v>
      </c>
      <c r="AU3" s="614"/>
      <c r="AV3" s="614">
        <f>AV7+AW7</f>
        <v>0</v>
      </c>
      <c r="AW3" s="614"/>
      <c r="AX3" s="614"/>
      <c r="AY3" s="614">
        <f>AY7+AZ7</f>
        <v>0</v>
      </c>
      <c r="AZ3" s="614"/>
      <c r="BA3" s="614">
        <f>BA7+BB7</f>
        <v>0</v>
      </c>
      <c r="BB3" s="614"/>
      <c r="BC3" s="614">
        <f>SUM(AY7:BC7)</f>
        <v>0</v>
      </c>
      <c r="BD3" s="614">
        <f>BD7+BE7</f>
        <v>0</v>
      </c>
      <c r="BE3" s="614"/>
      <c r="BF3" s="614">
        <f>BF7+BG7</f>
        <v>0</v>
      </c>
      <c r="BG3" s="614"/>
      <c r="BH3" s="614">
        <f>SUM(BD7:BH7)</f>
        <v>0</v>
      </c>
      <c r="BI3" s="614"/>
      <c r="BJ3" s="614"/>
      <c r="BK3" s="614"/>
      <c r="BL3" s="614"/>
      <c r="BM3" s="614"/>
      <c r="BN3" s="614"/>
      <c r="BO3" s="614"/>
      <c r="BP3" s="614"/>
      <c r="BQ3" s="614"/>
      <c r="BR3" s="614"/>
      <c r="BS3" s="614"/>
      <c r="BT3" s="614"/>
      <c r="BU3" s="614"/>
      <c r="BV3" s="614"/>
      <c r="BW3" s="614"/>
      <c r="BX3" s="614"/>
      <c r="BY3" s="614"/>
      <c r="BZ3" s="614"/>
      <c r="CA3" s="614"/>
      <c r="CB3" s="614"/>
      <c r="CC3" s="614"/>
      <c r="CD3" s="614"/>
      <c r="CE3" s="614"/>
      <c r="CF3" s="614"/>
      <c r="CG3" s="614"/>
      <c r="CH3" s="614"/>
      <c r="CI3" s="614"/>
      <c r="CJ3" s="614"/>
      <c r="CK3" s="614"/>
      <c r="CL3" s="614"/>
      <c r="CM3" s="614"/>
      <c r="CN3" s="614"/>
      <c r="CO3" s="614"/>
      <c r="CP3" s="614"/>
      <c r="CQ3" s="614"/>
      <c r="CR3" s="614"/>
      <c r="CS3" s="614"/>
      <c r="CT3" s="614"/>
      <c r="CU3" s="614"/>
      <c r="CV3" s="614"/>
      <c r="CW3" s="614"/>
      <c r="CX3" s="614"/>
      <c r="CY3" s="614"/>
      <c r="CZ3" s="614"/>
      <c r="DA3" s="614"/>
      <c r="DB3" s="614"/>
      <c r="DC3" s="614"/>
      <c r="DD3" s="614"/>
      <c r="DE3" s="614"/>
      <c r="DF3" s="614"/>
      <c r="DG3" s="614"/>
      <c r="DH3" s="614"/>
      <c r="DI3" s="614"/>
      <c r="DJ3" s="614"/>
      <c r="DK3" s="614"/>
      <c r="DL3" s="614"/>
      <c r="DM3" s="614"/>
      <c r="DN3" s="614"/>
      <c r="DO3" s="614"/>
      <c r="DP3" s="614"/>
      <c r="DQ3" s="614"/>
      <c r="DR3" s="614"/>
      <c r="DS3" s="614"/>
      <c r="DT3" s="614"/>
      <c r="DU3" s="614"/>
      <c r="DV3" s="614"/>
      <c r="DW3" s="614"/>
      <c r="DX3" s="614"/>
      <c r="DY3" s="614"/>
      <c r="DZ3" s="614"/>
      <c r="EA3" s="614"/>
      <c r="EB3" s="614"/>
      <c r="EC3" s="614"/>
      <c r="ED3" s="614"/>
      <c r="EE3" s="614"/>
      <c r="EF3" s="614"/>
      <c r="EG3" s="614"/>
      <c r="EH3" s="614"/>
      <c r="EI3" s="614"/>
      <c r="EJ3" s="614"/>
      <c r="EK3" s="614"/>
      <c r="EL3" s="614"/>
      <c r="EM3" s="614"/>
      <c r="EN3" s="614"/>
      <c r="EO3" s="614"/>
      <c r="EP3" s="614"/>
      <c r="EQ3" s="614"/>
      <c r="ER3" s="614"/>
      <c r="ES3" s="614"/>
      <c r="ET3" s="614"/>
      <c r="EU3" s="614"/>
      <c r="EV3" s="614"/>
      <c r="EW3" s="614"/>
    </row>
    <row r="4" spans="1:153" s="633" customFormat="1" ht="29.25" customHeight="1">
      <c r="A4" s="686" t="s">
        <v>387</v>
      </c>
      <c r="B4" s="686" t="s">
        <v>962</v>
      </c>
      <c r="C4" s="686" t="s">
        <v>963</v>
      </c>
      <c r="D4" s="686" t="s">
        <v>966</v>
      </c>
      <c r="E4" s="686" t="s">
        <v>969</v>
      </c>
      <c r="F4" s="686" t="s">
        <v>967</v>
      </c>
      <c r="G4" s="686" t="s">
        <v>386</v>
      </c>
      <c r="H4" s="675"/>
      <c r="I4" s="628"/>
      <c r="J4" s="628"/>
      <c r="K4" s="628"/>
      <c r="L4" s="629"/>
      <c r="M4" s="630"/>
      <c r="N4" s="630"/>
      <c r="O4" s="630"/>
      <c r="P4" s="630"/>
      <c r="Q4" s="630"/>
      <c r="R4" s="630"/>
      <c r="S4" s="630"/>
      <c r="T4" s="630"/>
      <c r="U4" s="630"/>
      <c r="V4" s="630"/>
      <c r="W4" s="630"/>
      <c r="X4" s="630"/>
      <c r="Y4" s="686" t="s">
        <v>960</v>
      </c>
      <c r="Z4" s="630" t="s">
        <v>941</v>
      </c>
      <c r="AA4" s="630" t="s">
        <v>941</v>
      </c>
      <c r="AB4" s="686" t="s">
        <v>957</v>
      </c>
      <c r="AC4" s="686" t="s">
        <v>958</v>
      </c>
      <c r="AD4" s="686" t="s">
        <v>959</v>
      </c>
      <c r="AE4" s="691" t="s">
        <v>1</v>
      </c>
      <c r="AF4" s="686" t="s">
        <v>941</v>
      </c>
      <c r="AG4" s="686" t="s">
        <v>956</v>
      </c>
      <c r="AH4" s="686" t="s">
        <v>898</v>
      </c>
      <c r="AI4" s="686" t="s">
        <v>865</v>
      </c>
      <c r="AJ4" s="686" t="s">
        <v>895</v>
      </c>
      <c r="AK4" s="685" t="s">
        <v>897</v>
      </c>
      <c r="AL4" s="685"/>
      <c r="AM4" s="685"/>
      <c r="AN4" s="685"/>
      <c r="AO4" s="685">
        <v>2016</v>
      </c>
      <c r="AP4" s="685"/>
      <c r="AQ4" s="685"/>
      <c r="AR4" s="685"/>
      <c r="AS4" s="685"/>
      <c r="AT4" s="685">
        <v>2017</v>
      </c>
      <c r="AU4" s="685"/>
      <c r="AV4" s="685"/>
      <c r="AW4" s="685"/>
      <c r="AX4" s="685"/>
      <c r="AY4" s="685">
        <v>2016</v>
      </c>
      <c r="AZ4" s="685"/>
      <c r="BA4" s="685"/>
      <c r="BB4" s="685"/>
      <c r="BC4" s="685"/>
      <c r="BD4" s="685">
        <v>2017</v>
      </c>
      <c r="BE4" s="685"/>
      <c r="BF4" s="685"/>
      <c r="BG4" s="685"/>
      <c r="BH4" s="685"/>
      <c r="BI4" s="686" t="s">
        <v>861</v>
      </c>
      <c r="BJ4" s="686" t="s">
        <v>862</v>
      </c>
      <c r="BK4" s="686" t="s">
        <v>863</v>
      </c>
      <c r="BL4" s="686" t="s">
        <v>861</v>
      </c>
      <c r="BM4" s="686" t="s">
        <v>862</v>
      </c>
      <c r="BN4" s="686" t="s">
        <v>863</v>
      </c>
      <c r="BO4" s="686" t="s">
        <v>855</v>
      </c>
      <c r="BP4" s="686" t="s">
        <v>856</v>
      </c>
      <c r="BQ4" s="686" t="s">
        <v>857</v>
      </c>
      <c r="BR4" s="686" t="s">
        <v>858</v>
      </c>
      <c r="BS4" s="686" t="s">
        <v>859</v>
      </c>
      <c r="BT4" s="686" t="s">
        <v>855</v>
      </c>
      <c r="BU4" s="686" t="s">
        <v>856</v>
      </c>
      <c r="BV4" s="686" t="s">
        <v>857</v>
      </c>
      <c r="BW4" s="686" t="s">
        <v>858</v>
      </c>
      <c r="BX4" s="686" t="s">
        <v>859</v>
      </c>
      <c r="BY4" s="686" t="s">
        <v>855</v>
      </c>
      <c r="BZ4" s="686" t="s">
        <v>856</v>
      </c>
      <c r="CA4" s="686" t="s">
        <v>857</v>
      </c>
      <c r="CB4" s="686" t="s">
        <v>858</v>
      </c>
      <c r="CC4" s="686" t="s">
        <v>859</v>
      </c>
      <c r="CD4" s="685" t="s">
        <v>13</v>
      </c>
      <c r="CE4" s="685" t="s">
        <v>14</v>
      </c>
      <c r="CF4" s="631"/>
      <c r="CG4" s="631"/>
      <c r="CH4" s="631"/>
      <c r="CI4" s="685" t="s">
        <v>894</v>
      </c>
      <c r="CJ4" s="685" t="s">
        <v>6</v>
      </c>
      <c r="CK4" s="685"/>
      <c r="CL4" s="632" t="s">
        <v>98</v>
      </c>
      <c r="CM4" s="632"/>
      <c r="CN4" s="632"/>
      <c r="CO4" s="632"/>
      <c r="CP4" s="632"/>
      <c r="CQ4" s="632"/>
      <c r="CR4" s="632"/>
      <c r="CS4" s="632"/>
      <c r="CT4" s="632"/>
      <c r="CU4" s="632"/>
      <c r="CV4" s="632"/>
      <c r="CW4" s="685" t="s">
        <v>9</v>
      </c>
      <c r="CX4" s="685"/>
      <c r="CY4" s="685"/>
      <c r="CZ4" s="685"/>
      <c r="DA4" s="685" t="s">
        <v>12</v>
      </c>
      <c r="DB4" s="685"/>
    </row>
    <row r="5" spans="1:153" s="633" customFormat="1" ht="15.6" customHeight="1">
      <c r="A5" s="687"/>
      <c r="B5" s="687"/>
      <c r="C5" s="687"/>
      <c r="D5" s="687"/>
      <c r="E5" s="687"/>
      <c r="F5" s="687" t="s">
        <v>866</v>
      </c>
      <c r="G5" s="687"/>
      <c r="H5" s="675"/>
      <c r="I5" s="628"/>
      <c r="J5" s="628"/>
      <c r="K5" s="628"/>
      <c r="L5" s="634"/>
      <c r="M5" s="635"/>
      <c r="N5" s="635"/>
      <c r="O5" s="635"/>
      <c r="P5" s="635"/>
      <c r="Q5" s="635"/>
      <c r="R5" s="635"/>
      <c r="S5" s="635"/>
      <c r="T5" s="635"/>
      <c r="U5" s="635"/>
      <c r="V5" s="635"/>
      <c r="W5" s="635"/>
      <c r="X5" s="635"/>
      <c r="Y5" s="687"/>
      <c r="Z5" s="635"/>
      <c r="AA5" s="635"/>
      <c r="AB5" s="687"/>
      <c r="AC5" s="687"/>
      <c r="AD5" s="687"/>
      <c r="AE5" s="691"/>
      <c r="AF5" s="687"/>
      <c r="AG5" s="687"/>
      <c r="AH5" s="687"/>
      <c r="AI5" s="687"/>
      <c r="AJ5" s="687"/>
      <c r="AK5" s="685" t="s">
        <v>4</v>
      </c>
      <c r="AL5" s="685" t="s">
        <v>896</v>
      </c>
      <c r="AM5" s="685"/>
      <c r="AN5" s="685"/>
      <c r="AO5" s="685" t="s">
        <v>930</v>
      </c>
      <c r="AP5" s="685"/>
      <c r="AQ5" s="685" t="s">
        <v>855</v>
      </c>
      <c r="AR5" s="685"/>
      <c r="AS5" s="685" t="s">
        <v>934</v>
      </c>
      <c r="AT5" s="685" t="s">
        <v>930</v>
      </c>
      <c r="AU5" s="685"/>
      <c r="AV5" s="685" t="s">
        <v>855</v>
      </c>
      <c r="AW5" s="685"/>
      <c r="AX5" s="685" t="s">
        <v>937</v>
      </c>
      <c r="AY5" s="685" t="s">
        <v>930</v>
      </c>
      <c r="AZ5" s="685"/>
      <c r="BA5" s="685" t="s">
        <v>855</v>
      </c>
      <c r="BB5" s="685"/>
      <c r="BC5" s="685" t="s">
        <v>934</v>
      </c>
      <c r="BD5" s="685" t="s">
        <v>930</v>
      </c>
      <c r="BE5" s="685"/>
      <c r="BF5" s="685" t="s">
        <v>855</v>
      </c>
      <c r="BG5" s="685"/>
      <c r="BH5" s="685" t="s">
        <v>937</v>
      </c>
      <c r="BI5" s="687"/>
      <c r="BJ5" s="687"/>
      <c r="BK5" s="687"/>
      <c r="BL5" s="687"/>
      <c r="BM5" s="687"/>
      <c r="BN5" s="687"/>
      <c r="BO5" s="687"/>
      <c r="BP5" s="687"/>
      <c r="BQ5" s="687"/>
      <c r="BR5" s="687"/>
      <c r="BS5" s="687"/>
      <c r="BT5" s="687"/>
      <c r="BU5" s="687"/>
      <c r="BV5" s="687"/>
      <c r="BW5" s="687"/>
      <c r="BX5" s="687"/>
      <c r="BY5" s="687"/>
      <c r="BZ5" s="687"/>
      <c r="CA5" s="687"/>
      <c r="CB5" s="687"/>
      <c r="CC5" s="687"/>
      <c r="CD5" s="685"/>
      <c r="CE5" s="685"/>
      <c r="CF5" s="631"/>
      <c r="CG5" s="631"/>
      <c r="CH5" s="631"/>
      <c r="CI5" s="685"/>
      <c r="CJ5" s="685"/>
      <c r="CK5" s="685"/>
      <c r="CL5" s="682" t="s">
        <v>102</v>
      </c>
      <c r="CM5" s="682" t="s">
        <v>111</v>
      </c>
      <c r="CN5" s="682" t="s">
        <v>104</v>
      </c>
      <c r="CO5" s="682" t="s">
        <v>402</v>
      </c>
      <c r="CP5" s="682" t="s">
        <v>103</v>
      </c>
      <c r="CQ5" s="682" t="s">
        <v>100</v>
      </c>
      <c r="CR5" s="682" t="s">
        <v>106</v>
      </c>
      <c r="CS5" s="682" t="s">
        <v>389</v>
      </c>
      <c r="CT5" s="682" t="s">
        <v>390</v>
      </c>
      <c r="CU5" s="682" t="s">
        <v>391</v>
      </c>
      <c r="CV5" s="682" t="s">
        <v>101</v>
      </c>
      <c r="CW5" s="682" t="s">
        <v>10</v>
      </c>
      <c r="CX5" s="682"/>
      <c r="CY5" s="685" t="s">
        <v>11</v>
      </c>
      <c r="CZ5" s="685"/>
      <c r="DA5" s="685"/>
      <c r="DB5" s="685"/>
      <c r="DR5" s="682" t="s">
        <v>110</v>
      </c>
      <c r="DS5" s="683" t="s">
        <v>111</v>
      </c>
    </row>
    <row r="6" spans="1:153" s="633" customFormat="1" ht="49.5">
      <c r="A6" s="688"/>
      <c r="B6" s="688"/>
      <c r="C6" s="688"/>
      <c r="D6" s="688"/>
      <c r="E6" s="688"/>
      <c r="F6" s="688"/>
      <c r="G6" s="688"/>
      <c r="H6" s="675"/>
      <c r="I6" s="628"/>
      <c r="J6" s="628"/>
      <c r="K6" s="628"/>
      <c r="L6" s="636"/>
      <c r="M6" s="637"/>
      <c r="N6" s="637"/>
      <c r="O6" s="637"/>
      <c r="P6" s="637"/>
      <c r="Q6" s="637"/>
      <c r="R6" s="637"/>
      <c r="S6" s="637"/>
      <c r="T6" s="637"/>
      <c r="U6" s="637"/>
      <c r="V6" s="637"/>
      <c r="W6" s="637"/>
      <c r="X6" s="637"/>
      <c r="Y6" s="688"/>
      <c r="Z6" s="637"/>
      <c r="AA6" s="637">
        <v>2019</v>
      </c>
      <c r="AB6" s="688"/>
      <c r="AC6" s="688"/>
      <c r="AD6" s="688"/>
      <c r="AE6" s="691"/>
      <c r="AF6" s="688"/>
      <c r="AG6" s="688"/>
      <c r="AH6" s="688"/>
      <c r="AI6" s="688"/>
      <c r="AJ6" s="688"/>
      <c r="AK6" s="685"/>
      <c r="AL6" s="638">
        <v>2018</v>
      </c>
      <c r="AM6" s="638">
        <v>2019</v>
      </c>
      <c r="AN6" s="638">
        <v>2020</v>
      </c>
      <c r="AO6" s="638" t="s">
        <v>931</v>
      </c>
      <c r="AP6" s="638" t="s">
        <v>932</v>
      </c>
      <c r="AQ6" s="638" t="s">
        <v>933</v>
      </c>
      <c r="AR6" s="638" t="s">
        <v>931</v>
      </c>
      <c r="AS6" s="685"/>
      <c r="AT6" s="638" t="s">
        <v>935</v>
      </c>
      <c r="AU6" s="638" t="s">
        <v>936</v>
      </c>
      <c r="AV6" s="638" t="s">
        <v>933</v>
      </c>
      <c r="AW6" s="638" t="s">
        <v>935</v>
      </c>
      <c r="AX6" s="685"/>
      <c r="AY6" s="638" t="s">
        <v>931</v>
      </c>
      <c r="AZ6" s="638" t="s">
        <v>932</v>
      </c>
      <c r="BA6" s="638" t="s">
        <v>933</v>
      </c>
      <c r="BB6" s="638" t="s">
        <v>931</v>
      </c>
      <c r="BC6" s="685"/>
      <c r="BD6" s="638" t="s">
        <v>935</v>
      </c>
      <c r="BE6" s="638" t="s">
        <v>936</v>
      </c>
      <c r="BF6" s="638" t="s">
        <v>933</v>
      </c>
      <c r="BG6" s="638" t="s">
        <v>935</v>
      </c>
      <c r="BH6" s="685"/>
      <c r="BI6" s="688"/>
      <c r="BJ6" s="688"/>
      <c r="BK6" s="688"/>
      <c r="BL6" s="688"/>
      <c r="BM6" s="688"/>
      <c r="BN6" s="688"/>
      <c r="BO6" s="688"/>
      <c r="BP6" s="688"/>
      <c r="BQ6" s="688"/>
      <c r="BR6" s="688"/>
      <c r="BS6" s="688"/>
      <c r="BT6" s="688"/>
      <c r="BU6" s="688"/>
      <c r="BV6" s="688"/>
      <c r="BW6" s="688"/>
      <c r="BX6" s="688"/>
      <c r="BY6" s="688"/>
      <c r="BZ6" s="688"/>
      <c r="CA6" s="688"/>
      <c r="CB6" s="688"/>
      <c r="CC6" s="688"/>
      <c r="CD6" s="685"/>
      <c r="CE6" s="685"/>
      <c r="CF6" s="631"/>
      <c r="CG6" s="631"/>
      <c r="CH6" s="631"/>
      <c r="CI6" s="685"/>
      <c r="CJ6" s="638" t="s">
        <v>4</v>
      </c>
      <c r="CK6" s="632" t="s">
        <v>117</v>
      </c>
      <c r="CL6" s="682"/>
      <c r="CM6" s="682"/>
      <c r="CN6" s="682"/>
      <c r="CO6" s="682"/>
      <c r="CP6" s="682"/>
      <c r="CQ6" s="682"/>
      <c r="CR6" s="682"/>
      <c r="CS6" s="682"/>
      <c r="CT6" s="682"/>
      <c r="CU6" s="682"/>
      <c r="CV6" s="682"/>
      <c r="CW6" s="638" t="s">
        <v>854</v>
      </c>
      <c r="CX6" s="632" t="s">
        <v>5</v>
      </c>
      <c r="CY6" s="638" t="s">
        <v>854</v>
      </c>
      <c r="CZ6" s="632" t="s">
        <v>5</v>
      </c>
      <c r="DA6" s="638" t="s">
        <v>4</v>
      </c>
      <c r="DB6" s="632" t="s">
        <v>5</v>
      </c>
      <c r="DR6" s="682"/>
      <c r="DS6" s="684"/>
    </row>
    <row r="7" spans="1:153" s="560" customFormat="1">
      <c r="A7" s="555"/>
      <c r="B7" s="509" t="s">
        <v>404</v>
      </c>
      <c r="C7" s="584"/>
      <c r="D7" s="584"/>
      <c r="E7" s="556">
        <f>SUM(E9:E18)</f>
        <v>800000</v>
      </c>
      <c r="F7" s="556"/>
      <c r="G7" s="556"/>
      <c r="H7" s="676"/>
      <c r="I7" s="590"/>
      <c r="J7" s="590"/>
      <c r="K7" s="590"/>
      <c r="L7" s="587"/>
      <c r="M7" s="556"/>
      <c r="N7" s="556"/>
      <c r="O7" s="556"/>
      <c r="P7" s="556"/>
      <c r="Q7" s="556"/>
      <c r="R7" s="556"/>
      <c r="S7" s="556"/>
      <c r="T7" s="556"/>
      <c r="U7" s="556"/>
      <c r="V7" s="556"/>
      <c r="W7" s="556"/>
      <c r="X7" s="556"/>
      <c r="Y7" s="556"/>
      <c r="Z7" s="556"/>
      <c r="AA7" s="556"/>
      <c r="AB7" s="556"/>
      <c r="AC7" s="556">
        <f>SUBTOTAL(109,AC8:AC11)</f>
        <v>0</v>
      </c>
      <c r="AD7" s="556">
        <f>SUBTOTAL(109,AD8:AD11)</f>
        <v>0</v>
      </c>
      <c r="AE7" s="556">
        <f>SUBTOTAL(109,AE8:AE11)</f>
        <v>0</v>
      </c>
      <c r="AF7" s="542"/>
      <c r="AG7" s="557">
        <f>SUM(BR7:BV7)</f>
        <v>0</v>
      </c>
      <c r="AH7" s="556">
        <f>SUBTOTAL(109,AH8:AH11)</f>
        <v>0</v>
      </c>
      <c r="AI7" s="555"/>
      <c r="AJ7" s="556">
        <f>SUBTOTAL(109,AJ8:AJ11)</f>
        <v>8700</v>
      </c>
      <c r="AK7" s="556">
        <v>101999.51000000001</v>
      </c>
      <c r="AL7" s="556">
        <v>99000</v>
      </c>
      <c r="AM7" s="556">
        <f>AJ7-AK7-AL7</f>
        <v>-192299.51</v>
      </c>
      <c r="AN7" s="556">
        <f>SUBTOTAL(109,AN8:AN11)</f>
        <v>1700</v>
      </c>
      <c r="AO7" s="556">
        <f>SUBTOTAL(109,AO8:AO11)</f>
        <v>2200</v>
      </c>
      <c r="AP7" s="556">
        <f>AJ7-AK7-AL7-AN7-AO7</f>
        <v>-196199.51</v>
      </c>
      <c r="AQ7" s="558">
        <f t="shared" ref="AQ7:CE7" si="0">SUM(AQ9:AQ11)</f>
        <v>0</v>
      </c>
      <c r="AR7" s="558">
        <f t="shared" si="0"/>
        <v>0</v>
      </c>
      <c r="AS7" s="558">
        <f t="shared" si="0"/>
        <v>0</v>
      </c>
      <c r="AT7" s="558">
        <f t="shared" si="0"/>
        <v>0</v>
      </c>
      <c r="AU7" s="558">
        <f t="shared" si="0"/>
        <v>0</v>
      </c>
      <c r="AV7" s="558">
        <f t="shared" si="0"/>
        <v>0</v>
      </c>
      <c r="AW7" s="558">
        <f t="shared" si="0"/>
        <v>0</v>
      </c>
      <c r="AX7" s="558">
        <f t="shared" si="0"/>
        <v>0</v>
      </c>
      <c r="AY7" s="558">
        <f t="shared" si="0"/>
        <v>0</v>
      </c>
      <c r="AZ7" s="558">
        <f t="shared" si="0"/>
        <v>0</v>
      </c>
      <c r="BA7" s="558">
        <f t="shared" si="0"/>
        <v>0</v>
      </c>
      <c r="BB7" s="558">
        <f t="shared" si="0"/>
        <v>0</v>
      </c>
      <c r="BC7" s="558">
        <f t="shared" si="0"/>
        <v>0</v>
      </c>
      <c r="BD7" s="558">
        <f t="shared" si="0"/>
        <v>0</v>
      </c>
      <c r="BE7" s="558">
        <f t="shared" si="0"/>
        <v>0</v>
      </c>
      <c r="BF7" s="558">
        <f t="shared" si="0"/>
        <v>0</v>
      </c>
      <c r="BG7" s="558">
        <f t="shared" si="0"/>
        <v>0</v>
      </c>
      <c r="BH7" s="558">
        <f t="shared" si="0"/>
        <v>0</v>
      </c>
      <c r="BI7" s="558">
        <f t="shared" si="0"/>
        <v>0</v>
      </c>
      <c r="BJ7" s="558">
        <f t="shared" si="0"/>
        <v>0</v>
      </c>
      <c r="BK7" s="558">
        <f t="shared" si="0"/>
        <v>0</v>
      </c>
      <c r="BL7" s="558">
        <f t="shared" si="0"/>
        <v>0</v>
      </c>
      <c r="BM7" s="558">
        <f t="shared" si="0"/>
        <v>0</v>
      </c>
      <c r="BN7" s="558">
        <f t="shared" si="0"/>
        <v>0</v>
      </c>
      <c r="BO7" s="558">
        <f t="shared" si="0"/>
        <v>0</v>
      </c>
      <c r="BP7" s="558">
        <f t="shared" si="0"/>
        <v>0</v>
      </c>
      <c r="BQ7" s="558">
        <f t="shared" si="0"/>
        <v>0</v>
      </c>
      <c r="BR7" s="558">
        <f t="shared" si="0"/>
        <v>0</v>
      </c>
      <c r="BS7" s="558">
        <f t="shared" si="0"/>
        <v>0</v>
      </c>
      <c r="BT7" s="558">
        <f t="shared" si="0"/>
        <v>0</v>
      </c>
      <c r="BU7" s="558">
        <f t="shared" si="0"/>
        <v>0</v>
      </c>
      <c r="BV7" s="558">
        <f t="shared" si="0"/>
        <v>0</v>
      </c>
      <c r="BW7" s="558">
        <f t="shared" si="0"/>
        <v>0</v>
      </c>
      <c r="BX7" s="558">
        <f t="shared" si="0"/>
        <v>0</v>
      </c>
      <c r="BY7" s="558">
        <f t="shared" si="0"/>
        <v>0</v>
      </c>
      <c r="BZ7" s="558">
        <f t="shared" si="0"/>
        <v>0</v>
      </c>
      <c r="CA7" s="558">
        <f t="shared" si="0"/>
        <v>0</v>
      </c>
      <c r="CB7" s="558">
        <f t="shared" si="0"/>
        <v>0</v>
      </c>
      <c r="CC7" s="558">
        <f t="shared" si="0"/>
        <v>0</v>
      </c>
      <c r="CD7" s="558">
        <f t="shared" si="0"/>
        <v>0</v>
      </c>
      <c r="CE7" s="558">
        <f t="shared" si="0"/>
        <v>0</v>
      </c>
      <c r="CF7" s="556">
        <f>SUBTOTAL(109,CF8:CF11)</f>
        <v>0</v>
      </c>
      <c r="CG7" s="556">
        <f>SUBTOTAL(109,CG8:CG11)</f>
        <v>0</v>
      </c>
      <c r="CH7" s="559"/>
      <c r="CI7" s="559"/>
      <c r="CJ7" s="559"/>
      <c r="CK7" s="556">
        <f t="shared" ref="CK7:DD7" si="1">SUBTOTAL(109,CK8:CK11)</f>
        <v>0</v>
      </c>
      <c r="CL7" s="556">
        <f t="shared" si="1"/>
        <v>0</v>
      </c>
      <c r="CM7" s="556">
        <f t="shared" si="1"/>
        <v>0</v>
      </c>
      <c r="CN7" s="556">
        <f t="shared" si="1"/>
        <v>0</v>
      </c>
      <c r="CO7" s="556">
        <f t="shared" si="1"/>
        <v>0</v>
      </c>
      <c r="CP7" s="556">
        <f t="shared" si="1"/>
        <v>0</v>
      </c>
      <c r="CQ7" s="556">
        <f t="shared" si="1"/>
        <v>0</v>
      </c>
      <c r="CR7" s="556">
        <f t="shared" si="1"/>
        <v>0</v>
      </c>
      <c r="CS7" s="556">
        <f t="shared" si="1"/>
        <v>0</v>
      </c>
      <c r="CT7" s="556">
        <f t="shared" si="1"/>
        <v>0</v>
      </c>
      <c r="CU7" s="556">
        <f t="shared" si="1"/>
        <v>0</v>
      </c>
      <c r="CV7" s="556">
        <f t="shared" si="1"/>
        <v>0</v>
      </c>
      <c r="CW7" s="556">
        <f t="shared" si="1"/>
        <v>0</v>
      </c>
      <c r="CX7" s="556">
        <f t="shared" si="1"/>
        <v>0</v>
      </c>
      <c r="CY7" s="556">
        <f t="shared" si="1"/>
        <v>0</v>
      </c>
      <c r="CZ7" s="556">
        <f t="shared" si="1"/>
        <v>0</v>
      </c>
      <c r="DA7" s="556">
        <f t="shared" si="1"/>
        <v>0</v>
      </c>
      <c r="DB7" s="556">
        <f t="shared" si="1"/>
        <v>0</v>
      </c>
      <c r="DC7" s="556">
        <f t="shared" si="1"/>
        <v>0</v>
      </c>
      <c r="DD7" s="556">
        <f t="shared" si="1"/>
        <v>0</v>
      </c>
      <c r="DT7" s="561">
        <f>SUBTOTAL(109,DT8:DT11)</f>
        <v>0</v>
      </c>
      <c r="DU7" s="561">
        <f>SUBTOTAL(109,DU8:DU11)</f>
        <v>0</v>
      </c>
    </row>
    <row r="8" spans="1:153" s="169" customFormat="1" ht="19.5" customHeight="1">
      <c r="A8" s="555" t="s">
        <v>405</v>
      </c>
      <c r="B8" s="580" t="s">
        <v>964</v>
      </c>
      <c r="C8" s="585"/>
      <c r="D8" s="585"/>
      <c r="E8" s="579"/>
      <c r="F8" s="579"/>
      <c r="G8" s="579"/>
      <c r="H8" s="677"/>
      <c r="I8" s="591"/>
      <c r="J8" s="591"/>
      <c r="K8" s="591"/>
      <c r="L8" s="588"/>
      <c r="M8" s="579"/>
      <c r="N8" s="579"/>
      <c r="O8" s="579"/>
      <c r="P8" s="579"/>
      <c r="Q8" s="579"/>
      <c r="R8" s="579"/>
      <c r="S8" s="579"/>
      <c r="T8" s="579"/>
      <c r="U8" s="579"/>
      <c r="V8" s="579"/>
      <c r="W8" s="579"/>
      <c r="X8" s="579"/>
      <c r="Y8" s="579"/>
      <c r="Z8" s="579"/>
      <c r="AA8" s="579"/>
      <c r="AB8" s="562"/>
      <c r="AC8" s="562"/>
      <c r="AD8" s="562"/>
      <c r="AE8" s="562"/>
      <c r="AF8" s="562"/>
      <c r="AG8" s="581"/>
      <c r="AH8" s="579"/>
      <c r="AI8" s="555"/>
      <c r="AJ8" s="579"/>
      <c r="AK8" s="579"/>
      <c r="AL8" s="579"/>
      <c r="AM8" s="579"/>
      <c r="AN8" s="579"/>
      <c r="AO8" s="579"/>
      <c r="AP8" s="579"/>
      <c r="AQ8" s="579"/>
      <c r="AR8" s="579"/>
      <c r="AS8" s="579"/>
      <c r="AT8" s="579"/>
      <c r="AU8" s="579"/>
      <c r="AV8" s="579"/>
      <c r="AW8" s="579"/>
      <c r="AX8" s="579"/>
      <c r="AY8" s="579"/>
      <c r="AZ8" s="579"/>
      <c r="BA8" s="579"/>
      <c r="BB8" s="579"/>
      <c r="BC8" s="579"/>
      <c r="BD8" s="579"/>
      <c r="BE8" s="579"/>
      <c r="BF8" s="579"/>
      <c r="BG8" s="579"/>
      <c r="BH8" s="579"/>
      <c r="BI8" s="579"/>
      <c r="BJ8" s="579"/>
      <c r="BK8" s="579"/>
      <c r="BL8" s="579"/>
      <c r="BM8" s="579"/>
      <c r="BN8" s="582"/>
      <c r="BO8" s="582"/>
      <c r="BP8" s="582"/>
      <c r="BQ8" s="582"/>
      <c r="BR8" s="582"/>
      <c r="BS8" s="582"/>
      <c r="BT8" s="582"/>
      <c r="BU8" s="582"/>
      <c r="BV8" s="582"/>
      <c r="BW8" s="582"/>
      <c r="BX8" s="582"/>
      <c r="BY8" s="582"/>
      <c r="BZ8" s="582"/>
      <c r="CA8" s="582"/>
      <c r="CB8" s="582"/>
      <c r="CC8" s="582"/>
      <c r="CD8" s="582"/>
      <c r="CE8" s="582"/>
      <c r="CF8" s="579"/>
      <c r="CG8" s="579"/>
      <c r="CH8" s="512"/>
      <c r="CI8" s="512"/>
      <c r="CJ8" s="512"/>
      <c r="CK8" s="579"/>
      <c r="CL8" s="579"/>
      <c r="CM8" s="579"/>
      <c r="CN8" s="579"/>
      <c r="CO8" s="579"/>
      <c r="CP8" s="579"/>
      <c r="CQ8" s="579"/>
      <c r="CR8" s="579"/>
      <c r="CS8" s="579"/>
      <c r="CT8" s="579"/>
      <c r="CU8" s="579"/>
      <c r="CV8" s="579"/>
      <c r="CW8" s="579"/>
      <c r="CX8" s="579"/>
      <c r="CY8" s="579"/>
      <c r="CZ8" s="579"/>
      <c r="DA8" s="579"/>
      <c r="DB8" s="579"/>
      <c r="DC8" s="579"/>
      <c r="DD8" s="579"/>
      <c r="DT8" s="583"/>
      <c r="DU8" s="583"/>
    </row>
    <row r="9" spans="1:153" s="649" customFormat="1" ht="116.25" customHeight="1" outlineLevel="1">
      <c r="A9" s="640">
        <v>1</v>
      </c>
      <c r="B9" s="651" t="s">
        <v>968</v>
      </c>
      <c r="C9" s="16" t="s">
        <v>970</v>
      </c>
      <c r="D9" s="652" t="s">
        <v>981</v>
      </c>
      <c r="E9" s="650">
        <v>200000</v>
      </c>
      <c r="F9" s="661" t="s">
        <v>977</v>
      </c>
      <c r="G9" s="663"/>
      <c r="H9" s="678"/>
      <c r="I9" s="643"/>
      <c r="J9" s="643"/>
      <c r="K9" s="643"/>
      <c r="L9" s="644"/>
      <c r="M9" s="642"/>
      <c r="N9" s="642"/>
      <c r="O9" s="642"/>
      <c r="P9" s="642"/>
      <c r="Q9" s="642"/>
      <c r="R9" s="642"/>
      <c r="S9" s="642"/>
      <c r="T9" s="642"/>
      <c r="U9" s="642"/>
      <c r="V9" s="642"/>
      <c r="W9" s="642"/>
      <c r="X9" s="642"/>
      <c r="Y9" s="642"/>
      <c r="Z9" s="642"/>
      <c r="AA9" s="642"/>
      <c r="AB9" s="647"/>
      <c r="AC9" s="647"/>
      <c r="AD9" s="647"/>
      <c r="AE9" s="647"/>
      <c r="AF9" s="653"/>
      <c r="AG9" s="645"/>
      <c r="AH9" s="642"/>
      <c r="AI9" s="647"/>
      <c r="AJ9" s="646"/>
      <c r="AK9" s="642"/>
      <c r="AL9" s="642"/>
      <c r="AM9" s="642"/>
      <c r="AN9" s="642"/>
      <c r="AO9" s="642"/>
      <c r="AP9" s="642"/>
      <c r="AQ9" s="642"/>
      <c r="AR9" s="642"/>
      <c r="AS9" s="642"/>
      <c r="AT9" s="642"/>
      <c r="AU9" s="642"/>
      <c r="AV9" s="642"/>
      <c r="AW9" s="642"/>
      <c r="AX9" s="642"/>
      <c r="AY9" s="642"/>
      <c r="AZ9" s="642"/>
      <c r="BA9" s="647"/>
      <c r="BB9" s="647"/>
      <c r="BC9" s="647"/>
      <c r="BD9" s="647"/>
      <c r="BE9" s="647"/>
      <c r="BF9" s="647"/>
      <c r="BG9" s="647"/>
      <c r="BH9" s="647"/>
      <c r="BI9" s="647"/>
      <c r="BJ9" s="647"/>
      <c r="BK9" s="647"/>
      <c r="BL9" s="647"/>
      <c r="BM9" s="647"/>
      <c r="BN9" s="647"/>
      <c r="BO9" s="647"/>
      <c r="BP9" s="647"/>
      <c r="BQ9" s="647"/>
      <c r="BR9" s="647"/>
      <c r="BS9" s="647"/>
      <c r="BT9" s="647"/>
      <c r="BU9" s="647"/>
      <c r="BV9" s="647"/>
      <c r="BW9" s="647"/>
      <c r="BX9" s="647"/>
      <c r="BY9" s="647"/>
      <c r="BZ9" s="647"/>
      <c r="CA9" s="647"/>
      <c r="CB9" s="647"/>
      <c r="CC9" s="647"/>
      <c r="CD9" s="647"/>
      <c r="CE9" s="647"/>
      <c r="CF9" s="642"/>
      <c r="CG9" s="642"/>
      <c r="CH9" s="647"/>
      <c r="CI9" s="647"/>
      <c r="CJ9" s="647"/>
      <c r="CK9" s="641"/>
      <c r="CL9" s="641"/>
      <c r="CM9" s="641"/>
      <c r="CN9" s="642"/>
      <c r="CO9" s="642"/>
      <c r="CP9" s="642"/>
      <c r="CQ9" s="642"/>
      <c r="CR9" s="642"/>
      <c r="CS9" s="642"/>
      <c r="CT9" s="642"/>
      <c r="CU9" s="642"/>
      <c r="CV9" s="642"/>
      <c r="CW9" s="642"/>
      <c r="CX9" s="642"/>
      <c r="CY9" s="648"/>
      <c r="CZ9" s="642"/>
      <c r="DA9" s="642"/>
      <c r="DB9" s="642"/>
      <c r="DC9" s="642"/>
      <c r="DD9" s="642"/>
      <c r="DT9" s="642"/>
      <c r="DU9" s="642"/>
    </row>
    <row r="10" spans="1:153" s="169" customFormat="1">
      <c r="A10" s="555" t="s">
        <v>693</v>
      </c>
      <c r="B10" s="615" t="s">
        <v>748</v>
      </c>
      <c r="C10" s="586"/>
      <c r="D10" s="586"/>
      <c r="E10" s="616"/>
      <c r="F10" s="616"/>
      <c r="G10" s="623"/>
      <c r="H10" s="679"/>
      <c r="I10" s="617"/>
      <c r="J10" s="617"/>
      <c r="K10" s="617"/>
      <c r="L10" s="618"/>
      <c r="M10" s="616"/>
      <c r="N10" s="616"/>
      <c r="O10" s="616"/>
      <c r="P10" s="616"/>
      <c r="Q10" s="616"/>
      <c r="R10" s="616"/>
      <c r="S10" s="616"/>
      <c r="T10" s="616"/>
      <c r="U10" s="616"/>
      <c r="V10" s="616"/>
      <c r="W10" s="616"/>
      <c r="X10" s="616"/>
      <c r="Y10" s="616"/>
      <c r="Z10" s="616"/>
      <c r="AA10" s="616"/>
      <c r="AB10" s="619"/>
      <c r="AC10" s="619"/>
      <c r="AD10" s="619"/>
      <c r="AE10" s="619"/>
      <c r="AF10" s="542"/>
      <c r="AG10" s="620" t="s">
        <v>127</v>
      </c>
      <c r="AH10" s="616">
        <f>SUBTOTAL(109,AH12:AH65)</f>
        <v>0</v>
      </c>
      <c r="AI10" s="555">
        <v>1</v>
      </c>
      <c r="AJ10" s="616">
        <v>8700</v>
      </c>
      <c r="AK10" s="616">
        <v>890</v>
      </c>
      <c r="AL10" s="616">
        <v>750</v>
      </c>
      <c r="AM10" s="616">
        <f>AJ10-AK10-AL10</f>
        <v>7060</v>
      </c>
      <c r="AN10" s="616">
        <v>1700</v>
      </c>
      <c r="AO10" s="616">
        <v>2200</v>
      </c>
      <c r="AP10" s="616">
        <f>AJ10-AK10-AL10-AN10-AO10</f>
        <v>3160</v>
      </c>
      <c r="AQ10" s="616"/>
      <c r="AR10" s="616"/>
      <c r="AS10" s="616"/>
      <c r="AT10" s="616"/>
      <c r="AU10" s="616"/>
      <c r="AV10" s="616"/>
      <c r="AW10" s="616"/>
      <c r="AX10" s="616"/>
      <c r="AY10" s="616"/>
      <c r="AZ10" s="616"/>
      <c r="BA10" s="616"/>
      <c r="BB10" s="616"/>
      <c r="BC10" s="616"/>
      <c r="BD10" s="616"/>
      <c r="BE10" s="616"/>
      <c r="BF10" s="616"/>
      <c r="BG10" s="616"/>
      <c r="BH10" s="616"/>
      <c r="BI10" s="616"/>
      <c r="BJ10" s="616"/>
      <c r="BK10" s="621"/>
      <c r="BL10" s="621"/>
      <c r="BM10" s="621"/>
      <c r="BN10" s="622"/>
      <c r="BO10" s="622"/>
      <c r="BP10" s="622"/>
      <c r="BQ10" s="622"/>
      <c r="BR10" s="622"/>
      <c r="BS10" s="622"/>
      <c r="BT10" s="622"/>
      <c r="BU10" s="622"/>
      <c r="BV10" s="622"/>
      <c r="BW10" s="622"/>
      <c r="BX10" s="622"/>
      <c r="BY10" s="622"/>
      <c r="BZ10" s="622"/>
      <c r="CA10" s="622"/>
      <c r="CB10" s="622"/>
      <c r="CC10" s="622"/>
      <c r="CD10" s="622"/>
      <c r="CE10" s="622"/>
      <c r="CF10" s="616">
        <f>SUBTOTAL(109,CF12:CF65)</f>
        <v>0</v>
      </c>
      <c r="CG10" s="616">
        <f>SUBTOTAL(109,CG12:CG65)</f>
        <v>0</v>
      </c>
      <c r="CH10" s="512"/>
      <c r="CI10" s="512"/>
      <c r="CJ10" s="512"/>
      <c r="CK10" s="616">
        <f t="shared" ref="CK10:DD10" si="2">SUBTOTAL(109,CK12:CK65)</f>
        <v>0</v>
      </c>
      <c r="CL10" s="616">
        <f t="shared" si="2"/>
        <v>0</v>
      </c>
      <c r="CM10" s="616">
        <f t="shared" si="2"/>
        <v>0</v>
      </c>
      <c r="CN10" s="616">
        <f t="shared" si="2"/>
        <v>0</v>
      </c>
      <c r="CO10" s="616">
        <f t="shared" si="2"/>
        <v>0</v>
      </c>
      <c r="CP10" s="616">
        <f t="shared" si="2"/>
        <v>0</v>
      </c>
      <c r="CQ10" s="616">
        <f t="shared" si="2"/>
        <v>0</v>
      </c>
      <c r="CR10" s="616">
        <f t="shared" si="2"/>
        <v>0</v>
      </c>
      <c r="CS10" s="616">
        <f t="shared" si="2"/>
        <v>0</v>
      </c>
      <c r="CT10" s="616">
        <f t="shared" si="2"/>
        <v>0</v>
      </c>
      <c r="CU10" s="616">
        <f t="shared" si="2"/>
        <v>0</v>
      </c>
      <c r="CV10" s="616">
        <f t="shared" si="2"/>
        <v>0</v>
      </c>
      <c r="CW10" s="616">
        <f t="shared" si="2"/>
        <v>0</v>
      </c>
      <c r="CX10" s="616">
        <f t="shared" si="2"/>
        <v>0</v>
      </c>
      <c r="CY10" s="616">
        <f t="shared" si="2"/>
        <v>0</v>
      </c>
      <c r="CZ10" s="616">
        <f t="shared" si="2"/>
        <v>0</v>
      </c>
      <c r="DA10" s="616">
        <f t="shared" si="2"/>
        <v>0</v>
      </c>
      <c r="DB10" s="616">
        <f t="shared" si="2"/>
        <v>0</v>
      </c>
      <c r="DC10" s="616">
        <f t="shared" si="2"/>
        <v>0</v>
      </c>
      <c r="DD10" s="616">
        <f t="shared" si="2"/>
        <v>0</v>
      </c>
      <c r="DT10" s="621" t="e">
        <f>SUBTOTAL(109,#REF!)</f>
        <v>#REF!</v>
      </c>
      <c r="DU10" s="621" t="e">
        <f>SUBTOTAL(109,#REF!)</f>
        <v>#REF!</v>
      </c>
    </row>
    <row r="11" spans="1:153" s="169" customFormat="1" ht="157.5" customHeight="1">
      <c r="A11" s="585">
        <v>1</v>
      </c>
      <c r="B11" s="651" t="s">
        <v>971</v>
      </c>
      <c r="C11" s="16" t="s">
        <v>972</v>
      </c>
      <c r="D11" s="16" t="s">
        <v>973</v>
      </c>
      <c r="E11" s="510">
        <v>250000</v>
      </c>
      <c r="F11" s="661" t="s">
        <v>974</v>
      </c>
      <c r="G11" s="663"/>
      <c r="H11" s="679"/>
      <c r="I11" s="617"/>
      <c r="J11" s="617"/>
      <c r="K11" s="617"/>
      <c r="L11" s="618"/>
      <c r="M11" s="616"/>
      <c r="N11" s="616"/>
      <c r="O11" s="616"/>
      <c r="P11" s="616"/>
      <c r="Q11" s="616"/>
      <c r="R11" s="616"/>
      <c r="S11" s="616"/>
      <c r="T11" s="616"/>
      <c r="U11" s="616"/>
      <c r="V11" s="616"/>
      <c r="W11" s="616"/>
      <c r="X11" s="616"/>
      <c r="Y11" s="616"/>
      <c r="Z11" s="616"/>
      <c r="AA11" s="616"/>
      <c r="AB11" s="642"/>
      <c r="AC11" s="642"/>
      <c r="AD11" s="642"/>
      <c r="AE11" s="642"/>
      <c r="AF11" s="648"/>
      <c r="AG11" s="620"/>
      <c r="AH11" s="616"/>
      <c r="AI11" s="584"/>
      <c r="AJ11" s="616"/>
      <c r="AK11" s="616"/>
      <c r="AL11" s="616"/>
      <c r="AM11" s="616"/>
      <c r="AN11" s="616"/>
      <c r="AO11" s="616"/>
      <c r="AP11" s="616"/>
      <c r="AQ11" s="616"/>
      <c r="AR11" s="616"/>
      <c r="AS11" s="616"/>
      <c r="AT11" s="616"/>
      <c r="AU11" s="616"/>
      <c r="AV11" s="616"/>
      <c r="AW11" s="616"/>
      <c r="AX11" s="616"/>
      <c r="AY11" s="616"/>
      <c r="AZ11" s="616"/>
      <c r="BA11" s="616"/>
      <c r="BB11" s="616"/>
      <c r="BC11" s="616"/>
      <c r="BD11" s="616"/>
      <c r="BE11" s="616"/>
      <c r="BF11" s="616"/>
      <c r="BG11" s="616"/>
      <c r="BH11" s="616"/>
      <c r="BI11" s="616"/>
      <c r="BJ11" s="616"/>
      <c r="BK11" s="616"/>
      <c r="BL11" s="616"/>
      <c r="BM11" s="616"/>
      <c r="BN11" s="616"/>
      <c r="BO11" s="616"/>
      <c r="BP11" s="616"/>
      <c r="BQ11" s="616"/>
      <c r="BR11" s="616"/>
      <c r="BS11" s="616"/>
      <c r="BT11" s="616"/>
      <c r="BU11" s="616"/>
      <c r="BV11" s="616"/>
      <c r="BW11" s="616"/>
      <c r="BX11" s="616"/>
      <c r="BY11" s="616"/>
      <c r="BZ11" s="616"/>
      <c r="CA11" s="616"/>
      <c r="CB11" s="616"/>
      <c r="CC11" s="616"/>
      <c r="CD11" s="616"/>
      <c r="CE11" s="616"/>
      <c r="CF11" s="616"/>
      <c r="CG11" s="616"/>
      <c r="CH11" s="512"/>
      <c r="CI11" s="512"/>
      <c r="CJ11" s="512"/>
      <c r="CK11" s="616"/>
      <c r="CL11" s="616"/>
      <c r="CM11" s="616"/>
      <c r="CN11" s="616"/>
      <c r="CO11" s="616"/>
      <c r="CP11" s="616"/>
      <c r="CQ11" s="616"/>
      <c r="CR11" s="616"/>
      <c r="CS11" s="616"/>
      <c r="CT11" s="616"/>
      <c r="CU11" s="616"/>
      <c r="CV11" s="616"/>
      <c r="CW11" s="616"/>
      <c r="CX11" s="616"/>
      <c r="CY11" s="616"/>
      <c r="CZ11" s="616"/>
      <c r="DA11" s="616"/>
      <c r="DB11" s="616"/>
      <c r="DC11" s="616"/>
      <c r="DD11" s="616"/>
      <c r="DT11" s="616"/>
      <c r="DU11" s="616"/>
    </row>
    <row r="12" spans="1:153" s="169" customFormat="1" ht="18.75" customHeight="1" outlineLevel="1">
      <c r="A12" s="555" t="s">
        <v>554</v>
      </c>
      <c r="B12" s="615" t="s">
        <v>842</v>
      </c>
      <c r="C12" s="586"/>
      <c r="D12" s="586"/>
      <c r="E12" s="623"/>
      <c r="F12" s="623"/>
      <c r="G12" s="664"/>
      <c r="H12" s="680"/>
      <c r="I12" s="563"/>
      <c r="J12" s="563"/>
      <c r="K12" s="563"/>
      <c r="L12" s="563"/>
      <c r="M12" s="563"/>
      <c r="N12" s="563"/>
      <c r="O12" s="563"/>
      <c r="P12" s="563"/>
      <c r="Q12" s="563"/>
      <c r="R12" s="563"/>
      <c r="S12" s="563"/>
      <c r="T12" s="563"/>
      <c r="U12" s="563"/>
      <c r="V12" s="563"/>
      <c r="W12" s="563"/>
      <c r="X12" s="563"/>
      <c r="Y12" s="563"/>
      <c r="Z12" s="563"/>
      <c r="AA12" s="563"/>
      <c r="AB12" s="566"/>
      <c r="AC12" s="566"/>
      <c r="AD12" s="567"/>
      <c r="AE12" s="566"/>
      <c r="AF12" s="568"/>
      <c r="AG12" s="569"/>
      <c r="AH12" s="565"/>
      <c r="AI12" s="570"/>
      <c r="AJ12" s="624"/>
      <c r="AK12" s="571"/>
      <c r="AL12" s="565"/>
      <c r="AM12" s="565"/>
      <c r="AN12" s="565"/>
      <c r="AO12" s="565"/>
      <c r="AP12" s="565"/>
      <c r="AQ12" s="565"/>
      <c r="AR12" s="565"/>
      <c r="AS12" s="565"/>
      <c r="AT12" s="565"/>
      <c r="AU12" s="565"/>
      <c r="AV12" s="565"/>
      <c r="AW12" s="565"/>
      <c r="AX12" s="565"/>
      <c r="AY12" s="565"/>
      <c r="AZ12" s="565"/>
      <c r="BA12" s="573"/>
      <c r="BB12" s="573"/>
      <c r="BC12" s="573"/>
      <c r="BD12" s="573"/>
      <c r="BE12" s="573"/>
      <c r="BF12" s="573"/>
      <c r="BG12" s="573"/>
      <c r="BH12" s="573"/>
      <c r="BI12" s="573"/>
      <c r="BJ12" s="573"/>
      <c r="BK12" s="572"/>
      <c r="BL12" s="572"/>
      <c r="BM12" s="572"/>
      <c r="BN12" s="573"/>
      <c r="BO12" s="573"/>
      <c r="BP12" s="573"/>
      <c r="BQ12" s="573"/>
      <c r="BR12" s="573"/>
      <c r="BS12" s="573"/>
      <c r="BT12" s="573"/>
      <c r="BU12" s="573"/>
      <c r="BV12" s="573"/>
      <c r="BW12" s="573"/>
      <c r="BX12" s="573"/>
      <c r="BY12" s="573"/>
      <c r="BZ12" s="573"/>
      <c r="CA12" s="573"/>
      <c r="CB12" s="573"/>
      <c r="CC12" s="625"/>
      <c r="CD12" s="554"/>
      <c r="CE12" s="554"/>
      <c r="CF12" s="510"/>
      <c r="CG12" s="626"/>
      <c r="CH12" s="574"/>
      <c r="CI12" s="574"/>
      <c r="CJ12" s="574"/>
      <c r="CK12" s="575"/>
      <c r="CL12" s="575"/>
      <c r="CM12" s="575"/>
      <c r="CN12" s="565"/>
      <c r="CO12" s="565"/>
      <c r="CP12" s="565"/>
      <c r="CQ12" s="565"/>
      <c r="CR12" s="576"/>
      <c r="CS12" s="565"/>
      <c r="CT12" s="565"/>
      <c r="CU12" s="565"/>
      <c r="CV12" s="565"/>
      <c r="CW12" s="565"/>
      <c r="CX12" s="576"/>
      <c r="CY12" s="577"/>
      <c r="CZ12" s="565"/>
      <c r="DA12" s="564"/>
      <c r="DB12" s="563"/>
      <c r="DC12" s="564"/>
      <c r="DD12" s="564"/>
      <c r="DT12" s="578"/>
      <c r="DU12" s="578"/>
    </row>
    <row r="13" spans="1:153" s="169" customFormat="1" ht="174.75" customHeight="1" outlineLevel="1">
      <c r="A13" s="585">
        <v>1</v>
      </c>
      <c r="B13" s="16" t="s">
        <v>975</v>
      </c>
      <c r="C13" s="16" t="s">
        <v>976</v>
      </c>
      <c r="D13" s="16" t="s">
        <v>980</v>
      </c>
      <c r="E13" s="503">
        <v>90000</v>
      </c>
      <c r="F13" s="661" t="s">
        <v>974</v>
      </c>
      <c r="G13" s="663"/>
      <c r="H13" s="680"/>
      <c r="I13" s="563"/>
      <c r="J13" s="563"/>
      <c r="K13" s="563"/>
      <c r="L13" s="563"/>
      <c r="M13" s="563"/>
      <c r="N13" s="563"/>
      <c r="O13" s="563"/>
      <c r="P13" s="563"/>
      <c r="Q13" s="563"/>
      <c r="R13" s="563"/>
      <c r="S13" s="563"/>
      <c r="T13" s="563"/>
      <c r="U13" s="563"/>
      <c r="V13" s="563"/>
      <c r="W13" s="563"/>
      <c r="X13" s="563"/>
      <c r="Y13" s="563"/>
      <c r="Z13" s="563"/>
      <c r="AA13" s="563"/>
      <c r="AB13" s="655"/>
      <c r="AC13" s="655"/>
      <c r="AD13" s="656"/>
      <c r="AE13" s="655"/>
      <c r="AF13" s="657"/>
      <c r="AG13" s="569"/>
      <c r="AH13" s="565"/>
      <c r="AI13" s="658"/>
      <c r="AJ13" s="624"/>
      <c r="AK13" s="571"/>
      <c r="AL13" s="565"/>
      <c r="AM13" s="565"/>
      <c r="AN13" s="565"/>
      <c r="AO13" s="565"/>
      <c r="AP13" s="565"/>
      <c r="AQ13" s="565"/>
      <c r="AR13" s="565"/>
      <c r="AS13" s="565"/>
      <c r="AT13" s="565"/>
      <c r="AU13" s="565"/>
      <c r="AV13" s="565"/>
      <c r="AW13" s="565"/>
      <c r="AX13" s="565"/>
      <c r="AY13" s="565"/>
      <c r="AZ13" s="565"/>
      <c r="BA13" s="659"/>
      <c r="BB13" s="659"/>
      <c r="BC13" s="659"/>
      <c r="BD13" s="659"/>
      <c r="BE13" s="659"/>
      <c r="BF13" s="659"/>
      <c r="BG13" s="659"/>
      <c r="BH13" s="659"/>
      <c r="BI13" s="659"/>
      <c r="BJ13" s="659"/>
      <c r="BK13" s="659"/>
      <c r="BL13" s="659"/>
      <c r="BM13" s="659"/>
      <c r="BN13" s="659"/>
      <c r="BO13" s="659"/>
      <c r="BP13" s="659"/>
      <c r="BQ13" s="659"/>
      <c r="BR13" s="659"/>
      <c r="BS13" s="659"/>
      <c r="BT13" s="659"/>
      <c r="BU13" s="659"/>
      <c r="BV13" s="659"/>
      <c r="BW13" s="659"/>
      <c r="BX13" s="659"/>
      <c r="BY13" s="659"/>
      <c r="BZ13" s="659"/>
      <c r="CA13" s="659"/>
      <c r="CB13" s="659"/>
      <c r="CC13" s="660"/>
      <c r="CD13" s="640"/>
      <c r="CE13" s="640"/>
      <c r="CF13" s="510"/>
      <c r="CG13" s="571"/>
      <c r="CH13" s="574"/>
      <c r="CI13" s="574"/>
      <c r="CJ13" s="574"/>
      <c r="CK13" s="575"/>
      <c r="CL13" s="575"/>
      <c r="CM13" s="575"/>
      <c r="CN13" s="565"/>
      <c r="CO13" s="565"/>
      <c r="CP13" s="565"/>
      <c r="CQ13" s="565"/>
      <c r="CR13" s="576"/>
      <c r="CS13" s="565"/>
      <c r="CT13" s="565"/>
      <c r="CU13" s="565"/>
      <c r="CV13" s="565"/>
      <c r="CW13" s="565"/>
      <c r="CX13" s="576"/>
      <c r="CY13" s="577"/>
      <c r="CZ13" s="565"/>
      <c r="DA13" s="564"/>
      <c r="DB13" s="563"/>
      <c r="DC13" s="564"/>
      <c r="DD13" s="564"/>
      <c r="DT13" s="563"/>
      <c r="DU13" s="563"/>
    </row>
    <row r="14" spans="1:153" s="169" customFormat="1" ht="19.5" customHeight="1">
      <c r="A14" s="555" t="s">
        <v>747</v>
      </c>
      <c r="B14" s="615" t="s">
        <v>965</v>
      </c>
      <c r="C14" s="586"/>
      <c r="D14" s="639"/>
      <c r="E14" s="616"/>
      <c r="F14" s="616"/>
      <c r="G14" s="623"/>
      <c r="H14" s="679"/>
      <c r="I14" s="617"/>
      <c r="J14" s="617"/>
      <c r="K14" s="617"/>
      <c r="L14" s="618"/>
      <c r="M14" s="616"/>
      <c r="N14" s="616"/>
      <c r="O14" s="616"/>
      <c r="P14" s="616"/>
      <c r="Q14" s="616"/>
      <c r="R14" s="616"/>
      <c r="S14" s="616"/>
      <c r="T14" s="616"/>
      <c r="U14" s="616"/>
      <c r="V14" s="616"/>
      <c r="W14" s="616"/>
      <c r="X14" s="616"/>
      <c r="Y14" s="616"/>
      <c r="Z14" s="616"/>
      <c r="AA14" s="616"/>
      <c r="AB14" s="619"/>
      <c r="AC14" s="619"/>
      <c r="AD14" s="619"/>
      <c r="AE14" s="619"/>
      <c r="AF14" s="542"/>
      <c r="AG14" s="620" t="s">
        <v>127</v>
      </c>
      <c r="AH14" s="616">
        <f>SUBTOTAL(109,AH15:AH59)</f>
        <v>0</v>
      </c>
      <c r="AI14" s="555">
        <v>1</v>
      </c>
      <c r="AJ14" s="616">
        <v>8700</v>
      </c>
      <c r="AK14" s="616">
        <v>890</v>
      </c>
      <c r="AL14" s="616">
        <v>750</v>
      </c>
      <c r="AM14" s="616">
        <f>AJ14-AK14-AL14</f>
        <v>7060</v>
      </c>
      <c r="AN14" s="616">
        <v>1700</v>
      </c>
      <c r="AO14" s="616">
        <v>2200</v>
      </c>
      <c r="AP14" s="616">
        <f>AJ14-AK14-AL14-AN14-AO14</f>
        <v>3160</v>
      </c>
      <c r="AQ14" s="616"/>
      <c r="AR14" s="616"/>
      <c r="AS14" s="616"/>
      <c r="AT14" s="616"/>
      <c r="AU14" s="616"/>
      <c r="AV14" s="616"/>
      <c r="AW14" s="616"/>
      <c r="AX14" s="616"/>
      <c r="AY14" s="616"/>
      <c r="AZ14" s="616"/>
      <c r="BA14" s="616"/>
      <c r="BB14" s="616"/>
      <c r="BC14" s="616"/>
      <c r="BD14" s="616"/>
      <c r="BE14" s="616"/>
      <c r="BF14" s="616"/>
      <c r="BG14" s="616"/>
      <c r="BH14" s="616"/>
      <c r="BI14" s="616"/>
      <c r="BJ14" s="616"/>
      <c r="BK14" s="621"/>
      <c r="BL14" s="621"/>
      <c r="BM14" s="621"/>
      <c r="BN14" s="622"/>
      <c r="BO14" s="622"/>
      <c r="BP14" s="622"/>
      <c r="BQ14" s="622"/>
      <c r="BR14" s="622"/>
      <c r="BS14" s="622"/>
      <c r="BT14" s="622"/>
      <c r="BU14" s="622"/>
      <c r="BV14" s="622"/>
      <c r="BW14" s="622"/>
      <c r="BX14" s="622"/>
      <c r="BY14" s="622"/>
      <c r="BZ14" s="622"/>
      <c r="CA14" s="622"/>
      <c r="CB14" s="622"/>
      <c r="CC14" s="622"/>
      <c r="CD14" s="622"/>
      <c r="CE14" s="622"/>
      <c r="CF14" s="616">
        <f>SUBTOTAL(109,CF15:CF59)</f>
        <v>0</v>
      </c>
      <c r="CG14" s="616">
        <f>SUBTOTAL(109,CG15:CG59)</f>
        <v>0</v>
      </c>
      <c r="CH14" s="512"/>
      <c r="CI14" s="512"/>
      <c r="CJ14" s="512"/>
      <c r="CK14" s="616">
        <f t="shared" ref="CK14:DD14" si="3">SUBTOTAL(109,CK15:CK59)</f>
        <v>0</v>
      </c>
      <c r="CL14" s="616">
        <f t="shared" si="3"/>
        <v>0</v>
      </c>
      <c r="CM14" s="616">
        <f t="shared" si="3"/>
        <v>0</v>
      </c>
      <c r="CN14" s="616">
        <f t="shared" si="3"/>
        <v>0</v>
      </c>
      <c r="CO14" s="616">
        <f t="shared" si="3"/>
        <v>0</v>
      </c>
      <c r="CP14" s="616">
        <f t="shared" si="3"/>
        <v>0</v>
      </c>
      <c r="CQ14" s="616">
        <f t="shared" si="3"/>
        <v>0</v>
      </c>
      <c r="CR14" s="616">
        <f t="shared" si="3"/>
        <v>0</v>
      </c>
      <c r="CS14" s="616">
        <f t="shared" si="3"/>
        <v>0</v>
      </c>
      <c r="CT14" s="616">
        <f t="shared" si="3"/>
        <v>0</v>
      </c>
      <c r="CU14" s="616">
        <f t="shared" si="3"/>
        <v>0</v>
      </c>
      <c r="CV14" s="616">
        <f t="shared" si="3"/>
        <v>0</v>
      </c>
      <c r="CW14" s="616">
        <f t="shared" si="3"/>
        <v>0</v>
      </c>
      <c r="CX14" s="616">
        <f t="shared" si="3"/>
        <v>0</v>
      </c>
      <c r="CY14" s="616">
        <f t="shared" si="3"/>
        <v>0</v>
      </c>
      <c r="CZ14" s="616">
        <f t="shared" si="3"/>
        <v>0</v>
      </c>
      <c r="DA14" s="616">
        <f t="shared" si="3"/>
        <v>0</v>
      </c>
      <c r="DB14" s="616">
        <f t="shared" si="3"/>
        <v>0</v>
      </c>
      <c r="DC14" s="616">
        <f t="shared" si="3"/>
        <v>0</v>
      </c>
      <c r="DD14" s="616">
        <f t="shared" si="3"/>
        <v>0</v>
      </c>
      <c r="DT14" s="621" t="e">
        <f>SUBTOTAL(109,#REF!)</f>
        <v>#REF!</v>
      </c>
      <c r="DU14" s="621" t="e">
        <f>SUBTOTAL(109,#REF!)</f>
        <v>#REF!</v>
      </c>
    </row>
    <row r="15" spans="1:153" s="169" customFormat="1" ht="252" outlineLevel="1">
      <c r="A15" s="585">
        <v>1</v>
      </c>
      <c r="B15" s="16" t="s">
        <v>978</v>
      </c>
      <c r="C15" s="16" t="s">
        <v>979</v>
      </c>
      <c r="D15" s="652" t="s">
        <v>998</v>
      </c>
      <c r="E15" s="503">
        <v>100000</v>
      </c>
      <c r="F15" s="661" t="s">
        <v>996</v>
      </c>
      <c r="G15" s="663"/>
      <c r="H15" s="680"/>
      <c r="I15" s="563"/>
      <c r="J15" s="563"/>
      <c r="K15" s="563"/>
      <c r="L15" s="589"/>
      <c r="M15" s="510"/>
      <c r="N15" s="510"/>
      <c r="O15" s="510"/>
      <c r="P15" s="510"/>
      <c r="Q15" s="510"/>
      <c r="R15" s="510"/>
      <c r="S15" s="510"/>
      <c r="T15" s="510"/>
      <c r="U15" s="510"/>
      <c r="V15" s="510"/>
      <c r="W15" s="510"/>
      <c r="X15" s="510"/>
      <c r="Y15" s="510"/>
      <c r="Z15" s="510"/>
      <c r="AA15" s="510"/>
      <c r="AB15" s="647"/>
      <c r="AC15" s="647"/>
      <c r="AD15" s="647"/>
      <c r="AE15" s="647"/>
      <c r="AF15" s="653"/>
      <c r="AG15" s="553"/>
      <c r="AH15" s="510"/>
      <c r="AI15" s="585"/>
      <c r="AJ15" s="616"/>
      <c r="AK15" s="504"/>
      <c r="AL15" s="510"/>
      <c r="AM15" s="510"/>
      <c r="AN15" s="510"/>
      <c r="AO15" s="510"/>
      <c r="AP15" s="510"/>
      <c r="AQ15" s="510"/>
      <c r="AR15" s="510"/>
      <c r="AS15" s="510"/>
      <c r="AT15" s="510"/>
      <c r="AU15" s="510"/>
      <c r="AV15" s="510"/>
      <c r="AW15" s="510"/>
      <c r="AX15" s="510"/>
      <c r="AY15" s="510"/>
      <c r="AZ15" s="510"/>
      <c r="BA15" s="640"/>
      <c r="BB15" s="640"/>
      <c r="BC15" s="640"/>
      <c r="BD15" s="640"/>
      <c r="BE15" s="640"/>
      <c r="BF15" s="640"/>
      <c r="BG15" s="640"/>
      <c r="BH15" s="640"/>
      <c r="BI15" s="640"/>
      <c r="BJ15" s="640"/>
      <c r="BK15" s="640"/>
      <c r="BL15" s="640"/>
      <c r="BM15" s="640"/>
      <c r="BN15" s="640"/>
      <c r="BO15" s="640"/>
      <c r="BP15" s="640"/>
      <c r="BQ15" s="640"/>
      <c r="BR15" s="640"/>
      <c r="BS15" s="640"/>
      <c r="BT15" s="640"/>
      <c r="BU15" s="640"/>
      <c r="BV15" s="640"/>
      <c r="BW15" s="640"/>
      <c r="BX15" s="640"/>
      <c r="BY15" s="640"/>
      <c r="BZ15" s="640"/>
      <c r="CA15" s="640"/>
      <c r="CB15" s="640"/>
      <c r="CC15" s="640"/>
      <c r="CD15" s="640"/>
      <c r="CE15" s="640"/>
      <c r="CF15" s="510"/>
      <c r="CG15" s="504"/>
      <c r="CH15" s="512"/>
      <c r="CI15" s="512"/>
      <c r="CJ15" s="512"/>
      <c r="CK15" s="503"/>
      <c r="CL15" s="503"/>
      <c r="CM15" s="503"/>
      <c r="CN15" s="510"/>
      <c r="CO15" s="510"/>
      <c r="CP15" s="510"/>
      <c r="CQ15" s="510"/>
      <c r="CR15" s="505"/>
      <c r="CS15" s="510"/>
      <c r="CT15" s="510"/>
      <c r="CU15" s="510"/>
      <c r="CV15" s="510"/>
      <c r="CW15" s="510"/>
      <c r="CX15" s="505"/>
      <c r="CY15" s="552"/>
      <c r="CZ15" s="510"/>
      <c r="DA15" s="504"/>
      <c r="DB15" s="510"/>
      <c r="DC15" s="504"/>
      <c r="DD15" s="504"/>
      <c r="DT15" s="510"/>
      <c r="DU15" s="510"/>
    </row>
    <row r="16" spans="1:153" s="169" customFormat="1" ht="16.5" outlineLevel="1">
      <c r="A16" s="555" t="s">
        <v>162</v>
      </c>
      <c r="B16" s="615" t="s">
        <v>993</v>
      </c>
      <c r="C16" s="16"/>
      <c r="D16" s="662"/>
      <c r="E16" s="503"/>
      <c r="F16" s="661"/>
      <c r="G16" s="663"/>
      <c r="H16" s="680"/>
      <c r="I16" s="563"/>
      <c r="J16" s="563"/>
      <c r="K16" s="563"/>
      <c r="L16" s="563"/>
      <c r="M16" s="563"/>
      <c r="N16" s="563"/>
      <c r="O16" s="563"/>
      <c r="P16" s="563"/>
      <c r="Q16" s="563"/>
      <c r="R16" s="563"/>
      <c r="S16" s="563"/>
      <c r="T16" s="563"/>
      <c r="U16" s="563"/>
      <c r="V16" s="563"/>
      <c r="W16" s="563"/>
      <c r="X16" s="563"/>
      <c r="Y16" s="563"/>
      <c r="Z16" s="563"/>
      <c r="AA16" s="563"/>
      <c r="AB16" s="655"/>
      <c r="AC16" s="655"/>
      <c r="AD16" s="655"/>
      <c r="AE16" s="655"/>
      <c r="AF16" s="667"/>
      <c r="AG16" s="668"/>
      <c r="AH16" s="563"/>
      <c r="AI16" s="666"/>
      <c r="AJ16" s="617"/>
      <c r="AK16" s="564"/>
      <c r="AL16" s="563"/>
      <c r="AM16" s="563"/>
      <c r="AN16" s="563"/>
      <c r="AO16" s="563"/>
      <c r="AP16" s="563"/>
      <c r="AQ16" s="563"/>
      <c r="AR16" s="563"/>
      <c r="AS16" s="563"/>
      <c r="AT16" s="563"/>
      <c r="AU16" s="563"/>
      <c r="AV16" s="563"/>
      <c r="AW16" s="563"/>
      <c r="AX16" s="563"/>
      <c r="AY16" s="563"/>
      <c r="AZ16" s="563"/>
      <c r="BA16" s="660"/>
      <c r="BB16" s="660"/>
      <c r="BC16" s="660"/>
      <c r="BD16" s="660"/>
      <c r="BE16" s="660"/>
      <c r="BF16" s="660"/>
      <c r="BG16" s="660"/>
      <c r="BH16" s="660"/>
      <c r="BI16" s="660"/>
      <c r="BJ16" s="660"/>
      <c r="BK16" s="660"/>
      <c r="BL16" s="660"/>
      <c r="BM16" s="660"/>
      <c r="BN16" s="660"/>
      <c r="BO16" s="660"/>
      <c r="BP16" s="660"/>
      <c r="BQ16" s="660"/>
      <c r="BR16" s="660"/>
      <c r="BS16" s="660"/>
      <c r="BT16" s="660"/>
      <c r="BU16" s="660"/>
      <c r="BV16" s="660"/>
      <c r="BW16" s="660"/>
      <c r="BX16" s="660"/>
      <c r="BY16" s="660"/>
      <c r="BZ16" s="660"/>
      <c r="CA16" s="660"/>
      <c r="CB16" s="660"/>
      <c r="CC16" s="660"/>
      <c r="CD16" s="660"/>
      <c r="CE16" s="660"/>
      <c r="CF16" s="510"/>
      <c r="CG16" s="504"/>
      <c r="CH16" s="512"/>
      <c r="CI16" s="669"/>
      <c r="CJ16" s="669"/>
      <c r="CK16" s="670"/>
      <c r="CL16" s="670"/>
      <c r="CM16" s="670"/>
      <c r="CN16" s="563"/>
      <c r="CO16" s="563"/>
      <c r="CP16" s="563"/>
      <c r="CQ16" s="563"/>
      <c r="CR16" s="671"/>
      <c r="CS16" s="563"/>
      <c r="CT16" s="563"/>
      <c r="CU16" s="563"/>
      <c r="CV16" s="563"/>
      <c r="CW16" s="563"/>
      <c r="CX16" s="671"/>
      <c r="CY16" s="672"/>
      <c r="CZ16" s="563"/>
      <c r="DA16" s="564"/>
      <c r="DB16" s="563"/>
      <c r="DC16" s="564"/>
      <c r="DD16" s="564"/>
      <c r="DT16" s="563"/>
      <c r="DU16" s="563"/>
    </row>
    <row r="17" spans="1:8" ht="126">
      <c r="A17" s="585">
        <v>2</v>
      </c>
      <c r="B17" s="16" t="s">
        <v>986</v>
      </c>
      <c r="C17" s="16" t="s">
        <v>999</v>
      </c>
      <c r="D17" s="16" t="s">
        <v>1000</v>
      </c>
      <c r="E17" s="503">
        <v>100000</v>
      </c>
      <c r="F17" s="661" t="s">
        <v>990</v>
      </c>
      <c r="G17" s="665"/>
      <c r="H17" s="681"/>
    </row>
    <row r="18" spans="1:8" ht="126">
      <c r="A18" s="585">
        <v>3</v>
      </c>
      <c r="B18" s="16" t="s">
        <v>985</v>
      </c>
      <c r="C18" s="16" t="s">
        <v>987</v>
      </c>
      <c r="D18" s="16" t="s">
        <v>1001</v>
      </c>
      <c r="E18" s="726">
        <v>60000</v>
      </c>
      <c r="F18" s="661" t="s">
        <v>990</v>
      </c>
      <c r="G18" s="665"/>
      <c r="H18" s="681"/>
    </row>
  </sheetData>
  <mergeCells count="80">
    <mergeCell ref="AF4:AF6"/>
    <mergeCell ref="A2:G2"/>
    <mergeCell ref="A3:G3"/>
    <mergeCell ref="A4:A6"/>
    <mergeCell ref="B4:B6"/>
    <mergeCell ref="C4:C6"/>
    <mergeCell ref="D4:D6"/>
    <mergeCell ref="E4:E6"/>
    <mergeCell ref="F4:F6"/>
    <mergeCell ref="G4:G6"/>
    <mergeCell ref="Y4:Y6"/>
    <mergeCell ref="AB4:AB6"/>
    <mergeCell ref="AC4:AC6"/>
    <mergeCell ref="AD4:AD6"/>
    <mergeCell ref="AE4:AE6"/>
    <mergeCell ref="AO4:AS4"/>
    <mergeCell ref="AK5:AK6"/>
    <mergeCell ref="AL5:AN5"/>
    <mergeCell ref="AO5:AP5"/>
    <mergeCell ref="AQ5:AR5"/>
    <mergeCell ref="AS5:AS6"/>
    <mergeCell ref="AG4:AG6"/>
    <mergeCell ref="AH4:AH6"/>
    <mergeCell ref="AI4:AI6"/>
    <mergeCell ref="AJ4:AJ6"/>
    <mergeCell ref="AK4:AN4"/>
    <mergeCell ref="BQ4:BQ6"/>
    <mergeCell ref="AT4:AX4"/>
    <mergeCell ref="AY4:BC4"/>
    <mergeCell ref="BD4:BH4"/>
    <mergeCell ref="BI4:BI6"/>
    <mergeCell ref="BJ4:BJ6"/>
    <mergeCell ref="BK4:BK6"/>
    <mergeCell ref="BC5:BC6"/>
    <mergeCell ref="BD5:BE5"/>
    <mergeCell ref="BF5:BG5"/>
    <mergeCell ref="BH5:BH6"/>
    <mergeCell ref="BL4:BL6"/>
    <mergeCell ref="BM4:BM6"/>
    <mergeCell ref="BN4:BN6"/>
    <mergeCell ref="BO4:BO6"/>
    <mergeCell ref="BP4:BP6"/>
    <mergeCell ref="CC4:CC6"/>
    <mergeCell ref="BR4:BR6"/>
    <mergeCell ref="BS4:BS6"/>
    <mergeCell ref="BT4:BT6"/>
    <mergeCell ref="BU4:BU6"/>
    <mergeCell ref="BV4:BV6"/>
    <mergeCell ref="BW4:BW6"/>
    <mergeCell ref="BX4:BX6"/>
    <mergeCell ref="BY4:BY6"/>
    <mergeCell ref="BZ4:BZ6"/>
    <mergeCell ref="CA4:CA6"/>
    <mergeCell ref="CB4:CB6"/>
    <mergeCell ref="CS5:CS6"/>
    <mergeCell ref="CT5:CT6"/>
    <mergeCell ref="CV5:CV6"/>
    <mergeCell ref="CW5:CX5"/>
    <mergeCell ref="CY5:CZ5"/>
    <mergeCell ref="AT5:AU5"/>
    <mergeCell ref="AV5:AW5"/>
    <mergeCell ref="AX5:AX6"/>
    <mergeCell ref="AY5:AZ5"/>
    <mergeCell ref="BA5:BB5"/>
    <mergeCell ref="DR5:DR6"/>
    <mergeCell ref="DS5:DS6"/>
    <mergeCell ref="CD4:CD6"/>
    <mergeCell ref="CE4:CE6"/>
    <mergeCell ref="CI4:CI6"/>
    <mergeCell ref="CJ4:CK5"/>
    <mergeCell ref="CW4:CZ4"/>
    <mergeCell ref="DA4:DB5"/>
    <mergeCell ref="CL5:CL6"/>
    <mergeCell ref="CM5:CM6"/>
    <mergeCell ref="CN5:CN6"/>
    <mergeCell ref="CO5:CO6"/>
    <mergeCell ref="CU5:CU6"/>
    <mergeCell ref="CP5:CP6"/>
    <mergeCell ref="CQ5:CQ6"/>
    <mergeCell ref="CR5:CR6"/>
  </mergeCells>
  <printOptions horizontalCentered="1"/>
  <pageMargins left="0.31496062992125984" right="0.19685039370078741" top="0.70866141732283472" bottom="0.31496062992125984" header="0.31496062992125984" footer="0.31496062992125984"/>
  <pageSetup paperSize="9" scale="80" orientation="landscape" verticalDpi="0"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
  <sheetViews>
    <sheetView workbookViewId="0">
      <selection activeCell="L8" sqref="L8"/>
    </sheetView>
  </sheetViews>
  <sheetFormatPr defaultRowHeight="15.75"/>
  <cols>
    <col min="1" max="1" width="4.375" style="550" customWidth="1"/>
    <col min="2" max="2" width="19.625" customWidth="1"/>
    <col min="3" max="3" width="4.75" customWidth="1"/>
    <col min="4" max="4" width="5.125" customWidth="1"/>
    <col min="6" max="6" width="0" hidden="1" customWidth="1"/>
    <col min="8" max="8" width="0" hidden="1" customWidth="1"/>
    <col min="9" max="9" width="8" customWidth="1"/>
    <col min="10" max="10" width="11" customWidth="1"/>
    <col min="11" max="11" width="2.75" hidden="1" customWidth="1"/>
    <col min="13" max="13" width="10.375" customWidth="1"/>
  </cols>
  <sheetData>
    <row r="1" spans="1:18" ht="16.5" customHeight="1">
      <c r="B1" s="547"/>
      <c r="C1" s="548" t="s">
        <v>943</v>
      </c>
      <c r="D1" s="548"/>
      <c r="E1" s="548"/>
      <c r="F1" s="548"/>
      <c r="G1" s="548"/>
      <c r="H1" s="548"/>
      <c r="I1" s="548"/>
      <c r="J1" s="548"/>
      <c r="K1" s="548"/>
      <c r="L1" s="548"/>
      <c r="M1" s="548"/>
      <c r="N1" s="548"/>
      <c r="O1" s="548"/>
      <c r="P1" s="548"/>
      <c r="Q1" s="548"/>
      <c r="R1" s="548"/>
    </row>
    <row r="2" spans="1:18" ht="16.5" customHeight="1">
      <c r="B2" s="548" t="s">
        <v>944</v>
      </c>
      <c r="C2" s="548"/>
      <c r="D2" s="548"/>
      <c r="E2" s="548"/>
      <c r="F2" s="548"/>
      <c r="G2" s="548"/>
      <c r="H2" s="548"/>
      <c r="I2" s="548"/>
      <c r="J2" s="548"/>
      <c r="K2" s="548"/>
      <c r="L2" s="548"/>
      <c r="M2" s="548"/>
      <c r="N2" s="548"/>
      <c r="O2" s="548"/>
      <c r="P2" s="548"/>
      <c r="Q2" s="548"/>
      <c r="R2" s="15"/>
    </row>
    <row r="4" spans="1:18" ht="30" customHeight="1">
      <c r="A4" s="692" t="s">
        <v>387</v>
      </c>
      <c r="B4" s="692" t="s">
        <v>939</v>
      </c>
      <c r="C4" s="692" t="s">
        <v>940</v>
      </c>
      <c r="D4" s="692" t="s">
        <v>941</v>
      </c>
      <c r="E4" s="692" t="s">
        <v>938</v>
      </c>
      <c r="F4" s="693" t="s">
        <v>7</v>
      </c>
      <c r="G4" s="694"/>
      <c r="H4" s="694"/>
      <c r="I4" s="694"/>
      <c r="J4" s="695"/>
      <c r="K4" s="696" t="s">
        <v>953</v>
      </c>
      <c r="L4" s="697"/>
      <c r="M4" s="698"/>
    </row>
    <row r="5" spans="1:18" ht="15.75" hidden="1" customHeight="1">
      <c r="A5" s="692"/>
      <c r="B5" s="692"/>
      <c r="C5" s="692"/>
      <c r="D5" s="692"/>
      <c r="E5" s="692"/>
      <c r="F5" s="699" t="s">
        <v>8</v>
      </c>
      <c r="G5" s="693" t="s">
        <v>913</v>
      </c>
      <c r="H5" s="694"/>
      <c r="I5" s="694"/>
      <c r="J5" s="695"/>
      <c r="K5" s="506"/>
      <c r="L5" s="699" t="s">
        <v>866</v>
      </c>
      <c r="M5" s="699" t="s">
        <v>954</v>
      </c>
    </row>
    <row r="6" spans="1:18" ht="59.25" customHeight="1">
      <c r="A6" s="692"/>
      <c r="B6" s="692"/>
      <c r="C6" s="692"/>
      <c r="D6" s="692"/>
      <c r="E6" s="692"/>
      <c r="F6" s="700"/>
      <c r="G6" s="549" t="s">
        <v>866</v>
      </c>
      <c r="H6" s="549" t="s">
        <v>952</v>
      </c>
      <c r="I6" s="85" t="s">
        <v>955</v>
      </c>
      <c r="J6" s="546" t="s">
        <v>101</v>
      </c>
      <c r="K6" s="506"/>
      <c r="L6" s="700"/>
      <c r="M6" s="700"/>
    </row>
    <row r="7" spans="1:18" ht="17.25">
      <c r="A7" s="551"/>
      <c r="B7" s="543" t="s">
        <v>942</v>
      </c>
      <c r="C7" s="544" t="e">
        <f>SUBTOTAL(109,C8:C15)</f>
        <v>#REF!</v>
      </c>
      <c r="D7" s="544" t="e">
        <f t="shared" ref="D7:M7" si="0">SUBTOTAL(109,D8:D15)</f>
        <v>#REF!</v>
      </c>
      <c r="E7" s="544" t="e">
        <f t="shared" si="0"/>
        <v>#REF!</v>
      </c>
      <c r="F7" s="544" t="e">
        <f t="shared" si="0"/>
        <v>#REF!</v>
      </c>
      <c r="G7" s="544" t="e">
        <f t="shared" si="0"/>
        <v>#REF!</v>
      </c>
      <c r="H7" s="544" t="e">
        <f t="shared" si="0"/>
        <v>#REF!</v>
      </c>
      <c r="I7" s="544" t="e">
        <f t="shared" si="0"/>
        <v>#REF!</v>
      </c>
      <c r="J7" s="544" t="e">
        <f t="shared" si="0"/>
        <v>#REF!</v>
      </c>
      <c r="K7" s="544" t="e">
        <f t="shared" si="0"/>
        <v>#REF!</v>
      </c>
      <c r="L7" s="544" t="e">
        <f t="shared" si="0"/>
        <v>#REF!</v>
      </c>
      <c r="M7" s="544" t="e">
        <f t="shared" si="0"/>
        <v>#REF!</v>
      </c>
    </row>
    <row r="8" spans="1:18" ht="16.5">
      <c r="A8" s="168">
        <v>1</v>
      </c>
      <c r="B8" s="545" t="s">
        <v>97</v>
      </c>
      <c r="C8" s="166" t="e">
        <f>#REF!</f>
        <v>#REF!</v>
      </c>
      <c r="D8" s="167" t="e">
        <f>#REF!</f>
        <v>#REF!</v>
      </c>
      <c r="E8" s="167" t="e">
        <f>#REF!</f>
        <v>#REF!</v>
      </c>
      <c r="F8" s="167" t="e">
        <f>SUM(G8:J8)</f>
        <v>#REF!</v>
      </c>
      <c r="G8" s="167" t="e">
        <f>#REF!</f>
        <v>#REF!</v>
      </c>
      <c r="H8" s="167" t="e">
        <f>#REF!</f>
        <v>#REF!</v>
      </c>
      <c r="I8" s="167" t="e">
        <f>#REF!</f>
        <v>#REF!</v>
      </c>
      <c r="J8" s="167" t="e">
        <f>#REF!</f>
        <v>#REF!</v>
      </c>
      <c r="K8" s="167" t="e">
        <f>#REF!</f>
        <v>#REF!</v>
      </c>
      <c r="L8" s="167" t="e">
        <f>#REF!</f>
        <v>#REF!</v>
      </c>
      <c r="M8" s="167" t="e">
        <f>#REF!</f>
        <v>#REF!</v>
      </c>
    </row>
    <row r="9" spans="1:18" ht="16.5">
      <c r="A9" s="168">
        <v>2</v>
      </c>
      <c r="B9" s="545" t="s">
        <v>945</v>
      </c>
      <c r="C9" s="166" t="e">
        <f>#REF!</f>
        <v>#REF!</v>
      </c>
      <c r="D9" s="167" t="e">
        <f>#REF!</f>
        <v>#REF!</v>
      </c>
      <c r="E9" s="167" t="e">
        <f>#REF!</f>
        <v>#REF!</v>
      </c>
      <c r="F9" s="167" t="e">
        <f t="shared" ref="F9:F15" si="1">SUM(G9:J9)</f>
        <v>#REF!</v>
      </c>
      <c r="G9" s="167" t="e">
        <f>#REF!</f>
        <v>#REF!</v>
      </c>
      <c r="H9" s="167" t="e">
        <f>#REF!</f>
        <v>#REF!</v>
      </c>
      <c r="I9" s="167" t="e">
        <f>#REF!</f>
        <v>#REF!</v>
      </c>
      <c r="J9" s="167" t="e">
        <f>#REF!+201</f>
        <v>#REF!</v>
      </c>
      <c r="K9" s="167" t="e">
        <f>#REF!</f>
        <v>#REF!</v>
      </c>
      <c r="L9" s="167" t="e">
        <f>#REF!</f>
        <v>#REF!</v>
      </c>
      <c r="M9" s="167" t="e">
        <f>#REF!</f>
        <v>#REF!</v>
      </c>
    </row>
    <row r="10" spans="1:18" ht="16.5">
      <c r="A10" s="168">
        <v>3</v>
      </c>
      <c r="B10" s="545" t="s">
        <v>946</v>
      </c>
      <c r="C10" s="166" t="e">
        <f>#REF!</f>
        <v>#REF!</v>
      </c>
      <c r="D10" s="167" t="e">
        <f>#REF!</f>
        <v>#REF!</v>
      </c>
      <c r="E10" s="167" t="e">
        <f>#REF!</f>
        <v>#REF!</v>
      </c>
      <c r="F10" s="167" t="e">
        <f t="shared" si="1"/>
        <v>#REF!</v>
      </c>
      <c r="G10" s="167" t="e">
        <f>#REF!</f>
        <v>#REF!</v>
      </c>
      <c r="H10" s="167" t="e">
        <f>#REF!</f>
        <v>#REF!</v>
      </c>
      <c r="I10" s="167" t="e">
        <f>#REF!</f>
        <v>#REF!</v>
      </c>
      <c r="J10" s="167" t="e">
        <f>#REF!</f>
        <v>#REF!</v>
      </c>
      <c r="K10" s="167" t="e">
        <f>#REF!</f>
        <v>#REF!</v>
      </c>
      <c r="L10" s="167" t="e">
        <f>#REF!</f>
        <v>#REF!</v>
      </c>
      <c r="M10" s="167" t="e">
        <f>#REF!</f>
        <v>#REF!</v>
      </c>
    </row>
    <row r="11" spans="1:18" ht="16.5">
      <c r="A11" s="168">
        <v>4</v>
      </c>
      <c r="B11" s="545" t="s">
        <v>947</v>
      </c>
      <c r="C11" s="166" t="e">
        <f>#REF!</f>
        <v>#REF!</v>
      </c>
      <c r="D11" s="167" t="e">
        <f>#REF!</f>
        <v>#REF!</v>
      </c>
      <c r="E11" s="167" t="e">
        <f>#REF!</f>
        <v>#REF!</v>
      </c>
      <c r="F11" s="167" t="e">
        <f t="shared" si="1"/>
        <v>#REF!</v>
      </c>
      <c r="G11" s="167" t="e">
        <f>#REF!</f>
        <v>#REF!</v>
      </c>
      <c r="H11" s="167" t="e">
        <f>#REF!</f>
        <v>#REF!</v>
      </c>
      <c r="I11" s="167" t="e">
        <f>#REF!</f>
        <v>#REF!</v>
      </c>
      <c r="J11" s="167" t="e">
        <f>#REF!</f>
        <v>#REF!</v>
      </c>
      <c r="K11" s="167" t="e">
        <f>#REF!</f>
        <v>#REF!</v>
      </c>
      <c r="L11" s="167" t="e">
        <f>#REF!</f>
        <v>#REF!</v>
      </c>
      <c r="M11" s="167" t="e">
        <f>#REF!</f>
        <v>#REF!</v>
      </c>
    </row>
    <row r="12" spans="1:18" ht="16.5">
      <c r="A12" s="168">
        <v>5</v>
      </c>
      <c r="B12" s="545" t="s">
        <v>948</v>
      </c>
      <c r="C12" s="166" t="e">
        <f>#REF!</f>
        <v>#REF!</v>
      </c>
      <c r="D12" s="167" t="e">
        <f>#REF!</f>
        <v>#REF!</v>
      </c>
      <c r="E12" s="167" t="e">
        <f>#REF!</f>
        <v>#REF!</v>
      </c>
      <c r="F12" s="167" t="e">
        <f t="shared" si="1"/>
        <v>#REF!</v>
      </c>
      <c r="G12" s="167" t="e">
        <f>#REF!</f>
        <v>#REF!</v>
      </c>
      <c r="H12" s="167" t="e">
        <f>#REF!</f>
        <v>#REF!</v>
      </c>
      <c r="I12" s="167" t="e">
        <f>#REF!</f>
        <v>#REF!</v>
      </c>
      <c r="J12" s="167" t="e">
        <f>#REF!</f>
        <v>#REF!</v>
      </c>
      <c r="K12" s="167" t="e">
        <f>#REF!</f>
        <v>#REF!</v>
      </c>
      <c r="L12" s="167" t="e">
        <f>#REF!</f>
        <v>#REF!</v>
      </c>
      <c r="M12" s="167" t="e">
        <f>#REF!</f>
        <v>#REF!</v>
      </c>
    </row>
    <row r="13" spans="1:18" ht="16.5">
      <c r="A13" s="168">
        <v>6</v>
      </c>
      <c r="B13" s="545" t="s">
        <v>949</v>
      </c>
      <c r="C13" s="166" t="e">
        <f>#REF!</f>
        <v>#REF!</v>
      </c>
      <c r="D13" s="167" t="e">
        <f>#REF!</f>
        <v>#REF!</v>
      </c>
      <c r="E13" s="167" t="e">
        <f>#REF!</f>
        <v>#REF!</v>
      </c>
      <c r="F13" s="167" t="e">
        <f t="shared" si="1"/>
        <v>#REF!</v>
      </c>
      <c r="G13" s="167" t="e">
        <f>#REF!</f>
        <v>#REF!</v>
      </c>
      <c r="H13" s="167" t="e">
        <f>#REF!</f>
        <v>#REF!</v>
      </c>
      <c r="I13" s="167" t="e">
        <f>#REF!</f>
        <v>#REF!</v>
      </c>
      <c r="J13" s="167" t="e">
        <f>#REF!</f>
        <v>#REF!</v>
      </c>
      <c r="K13" s="167" t="e">
        <f>#REF!</f>
        <v>#REF!</v>
      </c>
      <c r="L13" s="167" t="e">
        <f>#REF!</f>
        <v>#REF!</v>
      </c>
      <c r="M13" s="167" t="e">
        <f>#REF!</f>
        <v>#REF!</v>
      </c>
    </row>
    <row r="14" spans="1:18" ht="16.5">
      <c r="A14" s="168">
        <v>7</v>
      </c>
      <c r="B14" s="545" t="s">
        <v>950</v>
      </c>
      <c r="C14" s="166" t="e">
        <f>#REF!</f>
        <v>#REF!</v>
      </c>
      <c r="D14" s="167" t="e">
        <f>#REF!</f>
        <v>#REF!</v>
      </c>
      <c r="E14" s="167" t="e">
        <f>#REF!</f>
        <v>#REF!</v>
      </c>
      <c r="F14" s="167" t="e">
        <f t="shared" si="1"/>
        <v>#REF!</v>
      </c>
      <c r="G14" s="167" t="e">
        <f>#REF!</f>
        <v>#REF!</v>
      </c>
      <c r="H14" s="167" t="e">
        <f>#REF!</f>
        <v>#REF!</v>
      </c>
      <c r="I14" s="167" t="e">
        <f>#REF!</f>
        <v>#REF!</v>
      </c>
      <c r="J14" s="167" t="e">
        <f>#REF!</f>
        <v>#REF!</v>
      </c>
      <c r="K14" s="167" t="e">
        <f>#REF!</f>
        <v>#REF!</v>
      </c>
      <c r="L14" s="167" t="e">
        <f>#REF!</f>
        <v>#REF!</v>
      </c>
      <c r="M14" s="167" t="e">
        <f>#REF!</f>
        <v>#REF!</v>
      </c>
    </row>
    <row r="15" spans="1:18" ht="16.5">
      <c r="A15" s="168">
        <v>8</v>
      </c>
      <c r="B15" s="545" t="s">
        <v>951</v>
      </c>
      <c r="C15" s="166" t="e">
        <f>#REF!</f>
        <v>#REF!</v>
      </c>
      <c r="D15" s="167" t="e">
        <f>#REF!</f>
        <v>#REF!</v>
      </c>
      <c r="E15" s="167" t="e">
        <f>#REF!</f>
        <v>#REF!</v>
      </c>
      <c r="F15" s="167" t="e">
        <f t="shared" si="1"/>
        <v>#REF!</v>
      </c>
      <c r="G15" s="167" t="e">
        <f>#REF!</f>
        <v>#REF!</v>
      </c>
      <c r="H15" s="167" t="e">
        <f>#REF!</f>
        <v>#REF!</v>
      </c>
      <c r="I15" s="167" t="e">
        <f>#REF!</f>
        <v>#REF!</v>
      </c>
      <c r="J15" s="167" t="e">
        <f>#REF!</f>
        <v>#REF!</v>
      </c>
      <c r="K15" s="167" t="e">
        <f>#REF!</f>
        <v>#REF!</v>
      </c>
      <c r="L15" s="167" t="e">
        <f>#REF!</f>
        <v>#REF!</v>
      </c>
      <c r="M15" s="167" t="e">
        <f>#REF!</f>
        <v>#REF!</v>
      </c>
    </row>
  </sheetData>
  <mergeCells count="11">
    <mergeCell ref="A4:A6"/>
    <mergeCell ref="F4:J4"/>
    <mergeCell ref="G5:J5"/>
    <mergeCell ref="K4:M4"/>
    <mergeCell ref="F5:F6"/>
    <mergeCell ref="L5:L6"/>
    <mergeCell ref="M5:M6"/>
    <mergeCell ref="B4:B6"/>
    <mergeCell ref="C4:C6"/>
    <mergeCell ref="D4:D6"/>
    <mergeCell ref="E4:E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C42"/>
  <sheetViews>
    <sheetView topLeftCell="A5" zoomScale="70" zoomScaleNormal="70" workbookViewId="0">
      <pane xSplit="2" ySplit="31" topLeftCell="C36" activePane="bottomRight" state="frozen"/>
      <selection activeCell="L8" sqref="L8"/>
      <selection pane="topRight" activeCell="L8" sqref="L8"/>
      <selection pane="bottomLeft" activeCell="L8" sqref="L8"/>
      <selection pane="bottomRight" activeCell="L8" sqref="L8"/>
    </sheetView>
  </sheetViews>
  <sheetFormatPr defaultColWidth="9" defaultRowHeight="18.75"/>
  <cols>
    <col min="1" max="1" width="6.375" style="519" customWidth="1"/>
    <col min="2" max="2" width="23.375" style="538" customWidth="1"/>
    <col min="3" max="3" width="6.75" style="521" customWidth="1"/>
    <col min="4" max="4" width="10.875" style="521" customWidth="1"/>
    <col min="5" max="6" width="8.125" style="521" hidden="1" customWidth="1"/>
    <col min="7" max="8" width="6.75" style="521" hidden="1" customWidth="1"/>
    <col min="9" max="10" width="8.125" style="521" hidden="1" customWidth="1"/>
    <col min="11" max="11" width="6.75" style="521" customWidth="1"/>
    <col min="12" max="12" width="9.75" style="521" customWidth="1"/>
    <col min="13" max="14" width="6.75" style="521" hidden="1" customWidth="1"/>
    <col min="15" max="16" width="8.125" style="521" hidden="1" customWidth="1"/>
    <col min="17" max="20" width="6.75" style="521" hidden="1" customWidth="1"/>
    <col min="21" max="21" width="6.75" style="521" customWidth="1"/>
    <col min="22" max="22" width="10.125" style="521" customWidth="1"/>
    <col min="23" max="24" width="8.125" style="521" hidden="1" customWidth="1"/>
    <col min="25" max="26" width="6.75" style="521" hidden="1" customWidth="1"/>
    <col min="27" max="27" width="6.75" style="521" customWidth="1"/>
    <col min="28" max="28" width="9.75" style="521" customWidth="1"/>
    <col min="29" max="29" width="58.375" style="521" customWidth="1"/>
    <col min="30" max="16384" width="9" style="521"/>
  </cols>
  <sheetData>
    <row r="1" spans="1:29" ht="30.75" customHeight="1">
      <c r="B1" s="520"/>
      <c r="L1" s="522"/>
      <c r="T1" s="522"/>
      <c r="AC1" s="522" t="s">
        <v>899</v>
      </c>
    </row>
    <row r="2" spans="1:29" ht="30" customHeight="1">
      <c r="A2" s="701" t="s">
        <v>900</v>
      </c>
      <c r="B2" s="701"/>
      <c r="C2" s="701"/>
      <c r="D2" s="701"/>
      <c r="E2" s="701"/>
      <c r="F2" s="701"/>
      <c r="G2" s="701"/>
      <c r="H2" s="701"/>
      <c r="I2" s="701"/>
      <c r="J2" s="701"/>
      <c r="K2" s="701"/>
      <c r="L2" s="701"/>
      <c r="M2" s="701"/>
      <c r="N2" s="701"/>
      <c r="O2" s="701"/>
      <c r="P2" s="701"/>
      <c r="Q2" s="701"/>
      <c r="R2" s="701"/>
      <c r="S2" s="701"/>
      <c r="T2" s="701"/>
      <c r="U2" s="701"/>
      <c r="V2" s="701"/>
      <c r="W2" s="701"/>
      <c r="X2" s="701"/>
      <c r="Y2" s="701"/>
      <c r="Z2" s="701"/>
      <c r="AA2" s="701"/>
      <c r="AB2" s="701"/>
      <c r="AC2" s="701"/>
    </row>
    <row r="3" spans="1:29" ht="30" hidden="1" customHeight="1">
      <c r="A3" s="702" t="s">
        <v>901</v>
      </c>
      <c r="B3" s="702"/>
      <c r="C3" s="702"/>
      <c r="D3" s="702"/>
      <c r="E3" s="702"/>
      <c r="F3" s="702"/>
      <c r="G3" s="702"/>
      <c r="H3" s="702"/>
      <c r="I3" s="702"/>
      <c r="J3" s="702"/>
      <c r="K3" s="702"/>
      <c r="L3" s="702"/>
      <c r="M3" s="702"/>
      <c r="N3" s="702"/>
      <c r="O3" s="702"/>
      <c r="P3" s="702"/>
      <c r="Q3" s="702"/>
      <c r="R3" s="702"/>
      <c r="S3" s="702"/>
      <c r="T3" s="702"/>
      <c r="U3" s="702"/>
      <c r="V3" s="702"/>
      <c r="W3" s="702"/>
      <c r="X3" s="702"/>
      <c r="Y3" s="702"/>
      <c r="Z3" s="702"/>
      <c r="AA3" s="702"/>
      <c r="AB3" s="702"/>
      <c r="AC3" s="702"/>
    </row>
    <row r="4" spans="1:29" s="524" customFormat="1" ht="30.75" customHeight="1">
      <c r="A4" s="703" t="s">
        <v>902</v>
      </c>
      <c r="B4" s="703"/>
      <c r="C4" s="703"/>
      <c r="D4" s="703"/>
      <c r="E4" s="703"/>
      <c r="F4" s="703"/>
      <c r="G4" s="703"/>
      <c r="H4" s="703"/>
      <c r="I4" s="703"/>
      <c r="J4" s="703"/>
      <c r="K4" s="703"/>
      <c r="L4" s="703"/>
      <c r="M4" s="703"/>
      <c r="N4" s="703"/>
      <c r="O4" s="703"/>
      <c r="P4" s="703"/>
      <c r="Q4" s="703"/>
      <c r="R4" s="703"/>
      <c r="S4" s="703"/>
      <c r="T4" s="703"/>
      <c r="U4" s="703"/>
      <c r="V4" s="703"/>
      <c r="W4" s="703"/>
      <c r="X4" s="703"/>
      <c r="Y4" s="703"/>
      <c r="Z4" s="703"/>
      <c r="AA4" s="703"/>
      <c r="AB4" s="703"/>
      <c r="AC4" s="703"/>
    </row>
    <row r="5" spans="1:29" ht="41.25" customHeight="1">
      <c r="A5" s="704" t="s">
        <v>387</v>
      </c>
      <c r="B5" s="707" t="s">
        <v>903</v>
      </c>
      <c r="C5" s="708" t="s">
        <v>904</v>
      </c>
      <c r="D5" s="708"/>
      <c r="E5" s="708"/>
      <c r="F5" s="708"/>
      <c r="G5" s="708"/>
      <c r="H5" s="708"/>
      <c r="I5" s="708"/>
      <c r="J5" s="708"/>
      <c r="K5" s="708"/>
      <c r="L5" s="708"/>
      <c r="M5" s="708" t="s">
        <v>905</v>
      </c>
      <c r="N5" s="708"/>
      <c r="O5" s="708"/>
      <c r="P5" s="708"/>
      <c r="Q5" s="708"/>
      <c r="R5" s="708"/>
      <c r="S5" s="708"/>
      <c r="T5" s="708"/>
      <c r="U5" s="708" t="s">
        <v>906</v>
      </c>
      <c r="V5" s="708"/>
      <c r="W5" s="708"/>
      <c r="X5" s="708"/>
      <c r="Y5" s="708"/>
      <c r="Z5" s="708"/>
      <c r="AA5" s="708"/>
      <c r="AB5" s="708"/>
      <c r="AC5" s="704" t="s">
        <v>907</v>
      </c>
    </row>
    <row r="6" spans="1:29" ht="28.5" customHeight="1">
      <c r="A6" s="705"/>
      <c r="B6" s="707"/>
      <c r="C6" s="708" t="s">
        <v>908</v>
      </c>
      <c r="D6" s="708"/>
      <c r="E6" s="708"/>
      <c r="F6" s="708"/>
      <c r="G6" s="708" t="s">
        <v>909</v>
      </c>
      <c r="H6" s="708"/>
      <c r="I6" s="708"/>
      <c r="J6" s="708"/>
      <c r="K6" s="708"/>
      <c r="L6" s="708"/>
      <c r="M6" s="708" t="s">
        <v>908</v>
      </c>
      <c r="N6" s="708"/>
      <c r="O6" s="708"/>
      <c r="P6" s="708"/>
      <c r="Q6" s="708" t="s">
        <v>909</v>
      </c>
      <c r="R6" s="708"/>
      <c r="S6" s="708"/>
      <c r="T6" s="708"/>
      <c r="U6" s="708" t="s">
        <v>908</v>
      </c>
      <c r="V6" s="708"/>
      <c r="W6" s="708"/>
      <c r="X6" s="708"/>
      <c r="Y6" s="708" t="s">
        <v>909</v>
      </c>
      <c r="Z6" s="708"/>
      <c r="AA6" s="708"/>
      <c r="AB6" s="708"/>
      <c r="AC6" s="705"/>
    </row>
    <row r="7" spans="1:29" ht="58.5" customHeight="1">
      <c r="A7" s="705"/>
      <c r="B7" s="707"/>
      <c r="C7" s="708"/>
      <c r="D7" s="708"/>
      <c r="E7" s="708"/>
      <c r="F7" s="708"/>
      <c r="G7" s="708" t="s">
        <v>910</v>
      </c>
      <c r="H7" s="708"/>
      <c r="I7" s="708"/>
      <c r="J7" s="708"/>
      <c r="K7" s="709" t="s">
        <v>911</v>
      </c>
      <c r="L7" s="710"/>
      <c r="M7" s="708"/>
      <c r="N7" s="708"/>
      <c r="O7" s="708"/>
      <c r="P7" s="708"/>
      <c r="Q7" s="708" t="s">
        <v>910</v>
      </c>
      <c r="R7" s="708"/>
      <c r="S7" s="709" t="s">
        <v>911</v>
      </c>
      <c r="T7" s="710"/>
      <c r="U7" s="708"/>
      <c r="V7" s="708"/>
      <c r="W7" s="708"/>
      <c r="X7" s="708"/>
      <c r="Y7" s="708" t="s">
        <v>910</v>
      </c>
      <c r="Z7" s="708"/>
      <c r="AA7" s="708" t="s">
        <v>911</v>
      </c>
      <c r="AB7" s="708"/>
      <c r="AC7" s="705"/>
    </row>
    <row r="8" spans="1:29" ht="27.75" customHeight="1">
      <c r="A8" s="705"/>
      <c r="B8" s="707"/>
      <c r="C8" s="708" t="s">
        <v>912</v>
      </c>
      <c r="D8" s="708" t="s">
        <v>860</v>
      </c>
      <c r="E8" s="708" t="s">
        <v>913</v>
      </c>
      <c r="F8" s="708"/>
      <c r="G8" s="708" t="s">
        <v>912</v>
      </c>
      <c r="H8" s="708" t="s">
        <v>860</v>
      </c>
      <c r="I8" s="708" t="s">
        <v>913</v>
      </c>
      <c r="J8" s="708"/>
      <c r="K8" s="708" t="s">
        <v>912</v>
      </c>
      <c r="L8" s="708" t="s">
        <v>860</v>
      </c>
      <c r="M8" s="708" t="s">
        <v>912</v>
      </c>
      <c r="N8" s="708" t="s">
        <v>860</v>
      </c>
      <c r="O8" s="708" t="s">
        <v>913</v>
      </c>
      <c r="P8" s="708"/>
      <c r="Q8" s="708" t="s">
        <v>912</v>
      </c>
      <c r="R8" s="708" t="s">
        <v>860</v>
      </c>
      <c r="S8" s="708" t="s">
        <v>912</v>
      </c>
      <c r="T8" s="708" t="s">
        <v>860</v>
      </c>
      <c r="U8" s="708" t="s">
        <v>912</v>
      </c>
      <c r="V8" s="708" t="s">
        <v>860</v>
      </c>
      <c r="W8" s="708" t="s">
        <v>913</v>
      </c>
      <c r="X8" s="708"/>
      <c r="Y8" s="708" t="s">
        <v>912</v>
      </c>
      <c r="Z8" s="708" t="s">
        <v>860</v>
      </c>
      <c r="AA8" s="708" t="s">
        <v>912</v>
      </c>
      <c r="AB8" s="708" t="s">
        <v>860</v>
      </c>
      <c r="AC8" s="705"/>
    </row>
    <row r="9" spans="1:29" s="519" customFormat="1" ht="40.5" customHeight="1">
      <c r="A9" s="706"/>
      <c r="B9" s="707"/>
      <c r="C9" s="708"/>
      <c r="D9" s="708"/>
      <c r="E9" s="525" t="s">
        <v>914</v>
      </c>
      <c r="F9" s="525" t="s">
        <v>915</v>
      </c>
      <c r="G9" s="708"/>
      <c r="H9" s="708"/>
      <c r="I9" s="525" t="s">
        <v>914</v>
      </c>
      <c r="J9" s="525" t="s">
        <v>915</v>
      </c>
      <c r="K9" s="708"/>
      <c r="L9" s="708"/>
      <c r="M9" s="708"/>
      <c r="N9" s="708"/>
      <c r="O9" s="525" t="s">
        <v>914</v>
      </c>
      <c r="P9" s="525" t="s">
        <v>915</v>
      </c>
      <c r="Q9" s="708"/>
      <c r="R9" s="708"/>
      <c r="S9" s="708"/>
      <c r="T9" s="708"/>
      <c r="U9" s="708"/>
      <c r="V9" s="708"/>
      <c r="W9" s="525" t="s">
        <v>914</v>
      </c>
      <c r="X9" s="525" t="s">
        <v>915</v>
      </c>
      <c r="Y9" s="708"/>
      <c r="Z9" s="708"/>
      <c r="AA9" s="708"/>
      <c r="AB9" s="708"/>
      <c r="AC9" s="706"/>
    </row>
    <row r="10" spans="1:29" s="519" customFormat="1" ht="32.1" hidden="1" customHeight="1">
      <c r="A10" s="526"/>
      <c r="B10" s="527" t="s">
        <v>864</v>
      </c>
      <c r="C10" s="525"/>
      <c r="D10" s="525"/>
      <c r="E10" s="525"/>
      <c r="F10" s="525"/>
      <c r="G10" s="525"/>
      <c r="H10" s="525"/>
      <c r="I10" s="525"/>
      <c r="J10" s="525"/>
      <c r="K10" s="525"/>
      <c r="L10" s="525"/>
      <c r="M10" s="525"/>
      <c r="N10" s="525"/>
      <c r="O10" s="525"/>
      <c r="P10" s="525"/>
      <c r="Q10" s="525"/>
      <c r="R10" s="525"/>
      <c r="S10" s="525"/>
      <c r="T10" s="525"/>
      <c r="U10" s="525"/>
      <c r="V10" s="525"/>
      <c r="W10" s="525"/>
      <c r="X10" s="525"/>
      <c r="Y10" s="525"/>
      <c r="Z10" s="525"/>
      <c r="AA10" s="525"/>
      <c r="AB10" s="525"/>
      <c r="AC10" s="525"/>
    </row>
    <row r="11" spans="1:29" s="519" customFormat="1" ht="67.5" hidden="1" customHeight="1">
      <c r="A11" s="528">
        <v>1</v>
      </c>
      <c r="B11" s="529" t="s">
        <v>916</v>
      </c>
      <c r="C11" s="525"/>
      <c r="D11" s="525"/>
      <c r="E11" s="525"/>
      <c r="F11" s="525"/>
      <c r="G11" s="525"/>
      <c r="H11" s="525"/>
      <c r="I11" s="525"/>
      <c r="J11" s="525"/>
      <c r="K11" s="525"/>
      <c r="L11" s="525"/>
      <c r="M11" s="525"/>
      <c r="N11" s="525"/>
      <c r="O11" s="525"/>
      <c r="P11" s="525"/>
      <c r="Q11" s="525"/>
      <c r="R11" s="525"/>
      <c r="S11" s="525"/>
      <c r="T11" s="525"/>
      <c r="U11" s="525"/>
      <c r="V11" s="525"/>
      <c r="W11" s="525"/>
      <c r="X11" s="525"/>
      <c r="Y11" s="525"/>
      <c r="Z11" s="525"/>
      <c r="AA11" s="525"/>
      <c r="AB11" s="525"/>
      <c r="AC11" s="525"/>
    </row>
    <row r="12" spans="1:29" s="519" customFormat="1" ht="93.75" hidden="1" customHeight="1">
      <c r="A12" s="528">
        <v>2</v>
      </c>
      <c r="B12" s="529" t="s">
        <v>917</v>
      </c>
      <c r="C12" s="525"/>
      <c r="D12" s="525"/>
      <c r="E12" s="525"/>
      <c r="F12" s="525"/>
      <c r="G12" s="525"/>
      <c r="H12" s="525"/>
      <c r="I12" s="525"/>
      <c r="J12" s="525"/>
      <c r="K12" s="525"/>
      <c r="L12" s="525"/>
      <c r="M12" s="525"/>
      <c r="N12" s="525"/>
      <c r="O12" s="525"/>
      <c r="P12" s="525"/>
      <c r="Q12" s="525"/>
      <c r="R12" s="525"/>
      <c r="S12" s="525"/>
      <c r="T12" s="525"/>
      <c r="U12" s="525"/>
      <c r="V12" s="525"/>
      <c r="W12" s="525"/>
      <c r="X12" s="525"/>
      <c r="Y12" s="525"/>
      <c r="Z12" s="525"/>
      <c r="AA12" s="525"/>
      <c r="AB12" s="525"/>
      <c r="AC12" s="525"/>
    </row>
    <row r="13" spans="1:29" s="519" customFormat="1" ht="32.1" hidden="1" customHeight="1">
      <c r="A13" s="525" t="s">
        <v>393</v>
      </c>
      <c r="B13" s="530" t="s">
        <v>395</v>
      </c>
      <c r="C13" s="531"/>
      <c r="D13" s="531"/>
      <c r="E13" s="531"/>
      <c r="F13" s="531"/>
      <c r="G13" s="532"/>
      <c r="H13" s="531"/>
      <c r="I13" s="531"/>
      <c r="J13" s="531"/>
      <c r="K13" s="531"/>
      <c r="L13" s="532"/>
      <c r="M13" s="531"/>
      <c r="N13" s="531"/>
      <c r="O13" s="531"/>
      <c r="P13" s="531"/>
      <c r="Q13" s="532"/>
      <c r="R13" s="531"/>
      <c r="S13" s="531"/>
      <c r="T13" s="532"/>
      <c r="U13" s="531"/>
      <c r="V13" s="531"/>
      <c r="W13" s="531"/>
      <c r="X13" s="531"/>
      <c r="Y13" s="532"/>
      <c r="Z13" s="531"/>
      <c r="AA13" s="531"/>
      <c r="AB13" s="531"/>
      <c r="AC13" s="532"/>
    </row>
    <row r="14" spans="1:29" s="523" customFormat="1" hidden="1">
      <c r="A14" s="533"/>
      <c r="B14" s="534" t="s">
        <v>918</v>
      </c>
      <c r="C14" s="535"/>
      <c r="D14" s="535"/>
      <c r="E14" s="535"/>
      <c r="F14" s="535"/>
      <c r="G14" s="536"/>
      <c r="H14" s="535"/>
      <c r="I14" s="535"/>
      <c r="J14" s="535"/>
      <c r="K14" s="535"/>
      <c r="L14" s="536"/>
      <c r="M14" s="535"/>
      <c r="N14" s="535"/>
      <c r="O14" s="535"/>
      <c r="P14" s="535"/>
      <c r="Q14" s="536"/>
      <c r="R14" s="535"/>
      <c r="S14" s="535"/>
      <c r="T14" s="536"/>
      <c r="U14" s="535"/>
      <c r="V14" s="535"/>
      <c r="W14" s="535"/>
      <c r="X14" s="535"/>
      <c r="Y14" s="536"/>
      <c r="Z14" s="535"/>
      <c r="AA14" s="535"/>
      <c r="AB14" s="535"/>
      <c r="AC14" s="536"/>
    </row>
    <row r="15" spans="1:29" s="519" customFormat="1" hidden="1">
      <c r="A15" s="525" t="s">
        <v>394</v>
      </c>
      <c r="B15" s="530" t="s">
        <v>919</v>
      </c>
      <c r="C15" s="531"/>
      <c r="D15" s="531"/>
      <c r="E15" s="531"/>
      <c r="F15" s="531"/>
      <c r="G15" s="532"/>
      <c r="H15" s="531"/>
      <c r="I15" s="531"/>
      <c r="J15" s="531"/>
      <c r="K15" s="531"/>
      <c r="L15" s="532"/>
      <c r="M15" s="531"/>
      <c r="N15" s="531"/>
      <c r="O15" s="531"/>
      <c r="P15" s="531"/>
      <c r="Q15" s="532"/>
      <c r="R15" s="531"/>
      <c r="S15" s="531"/>
      <c r="T15" s="532"/>
      <c r="U15" s="531"/>
      <c r="V15" s="531"/>
      <c r="W15" s="531"/>
      <c r="X15" s="531"/>
      <c r="Y15" s="532"/>
      <c r="Z15" s="531"/>
      <c r="AA15" s="531"/>
      <c r="AB15" s="531"/>
      <c r="AC15" s="532"/>
    </row>
    <row r="16" spans="1:29" s="523" customFormat="1" hidden="1">
      <c r="A16" s="533"/>
      <c r="B16" s="534" t="s">
        <v>920</v>
      </c>
      <c r="C16" s="535"/>
      <c r="D16" s="535"/>
      <c r="E16" s="535"/>
      <c r="F16" s="535"/>
      <c r="G16" s="536"/>
      <c r="H16" s="535"/>
      <c r="I16" s="535"/>
      <c r="J16" s="535"/>
      <c r="K16" s="535"/>
      <c r="L16" s="536"/>
      <c r="M16" s="535"/>
      <c r="N16" s="535"/>
      <c r="O16" s="535"/>
      <c r="P16" s="535"/>
      <c r="Q16" s="536"/>
      <c r="R16" s="535"/>
      <c r="S16" s="535"/>
      <c r="T16" s="536"/>
      <c r="U16" s="535"/>
      <c r="V16" s="535"/>
      <c r="W16" s="535"/>
      <c r="X16" s="535"/>
      <c r="Y16" s="536"/>
      <c r="Z16" s="535"/>
      <c r="AA16" s="535"/>
      <c r="AB16" s="535"/>
      <c r="AC16" s="536"/>
    </row>
    <row r="17" spans="1:29" s="519" customFormat="1" hidden="1">
      <c r="A17" s="525" t="s">
        <v>107</v>
      </c>
      <c r="B17" s="530" t="s">
        <v>921</v>
      </c>
      <c r="C17" s="531"/>
      <c r="D17" s="531"/>
      <c r="E17" s="531"/>
      <c r="F17" s="531"/>
      <c r="G17" s="532"/>
      <c r="H17" s="531"/>
      <c r="I17" s="531"/>
      <c r="J17" s="531"/>
      <c r="K17" s="531"/>
      <c r="L17" s="532"/>
      <c r="M17" s="531"/>
      <c r="N17" s="531"/>
      <c r="O17" s="531"/>
      <c r="P17" s="531"/>
      <c r="Q17" s="532"/>
      <c r="R17" s="531"/>
      <c r="S17" s="531"/>
      <c r="T17" s="532"/>
      <c r="U17" s="531"/>
      <c r="V17" s="531"/>
      <c r="W17" s="531"/>
      <c r="X17" s="531"/>
      <c r="Y17" s="532"/>
      <c r="Z17" s="531"/>
      <c r="AA17" s="531"/>
      <c r="AB17" s="531"/>
      <c r="AC17" s="532"/>
    </row>
    <row r="18" spans="1:29" s="523" customFormat="1" hidden="1">
      <c r="A18" s="533"/>
      <c r="B18" s="534" t="s">
        <v>922</v>
      </c>
      <c r="C18" s="535"/>
      <c r="D18" s="535"/>
      <c r="E18" s="535"/>
      <c r="F18" s="535"/>
      <c r="G18" s="536"/>
      <c r="H18" s="535"/>
      <c r="I18" s="535"/>
      <c r="J18" s="535"/>
      <c r="K18" s="535"/>
      <c r="L18" s="536"/>
      <c r="M18" s="535"/>
      <c r="N18" s="535"/>
      <c r="O18" s="535"/>
      <c r="P18" s="535"/>
      <c r="Q18" s="536"/>
      <c r="R18" s="535"/>
      <c r="S18" s="535"/>
      <c r="T18" s="536"/>
      <c r="U18" s="535"/>
      <c r="V18" s="535"/>
      <c r="W18" s="535"/>
      <c r="X18" s="535"/>
      <c r="Y18" s="536"/>
      <c r="Z18" s="535"/>
      <c r="AA18" s="535"/>
      <c r="AB18" s="535"/>
      <c r="AC18" s="536"/>
    </row>
    <row r="19" spans="1:29" s="519" customFormat="1" hidden="1">
      <c r="A19" s="525" t="s">
        <v>0</v>
      </c>
      <c r="B19" s="530" t="s">
        <v>923</v>
      </c>
      <c r="C19" s="531"/>
      <c r="D19" s="531"/>
      <c r="E19" s="531"/>
      <c r="F19" s="531"/>
      <c r="G19" s="532"/>
      <c r="H19" s="531"/>
      <c r="I19" s="531"/>
      <c r="J19" s="531"/>
      <c r="K19" s="531"/>
      <c r="L19" s="532"/>
      <c r="M19" s="531"/>
      <c r="N19" s="531"/>
      <c r="O19" s="531"/>
      <c r="P19" s="531"/>
      <c r="Q19" s="532"/>
      <c r="R19" s="531"/>
      <c r="S19" s="531"/>
      <c r="T19" s="532"/>
      <c r="U19" s="531"/>
      <c r="V19" s="531"/>
      <c r="W19" s="531"/>
      <c r="X19" s="531"/>
      <c r="Y19" s="532"/>
      <c r="Z19" s="531"/>
      <c r="AA19" s="531"/>
      <c r="AB19" s="531"/>
      <c r="AC19" s="532"/>
    </row>
    <row r="20" spans="1:29" s="523" customFormat="1" ht="45" hidden="1" customHeight="1">
      <c r="A20" s="533"/>
      <c r="B20" s="537" t="s">
        <v>909</v>
      </c>
      <c r="C20" s="535"/>
      <c r="D20" s="535"/>
      <c r="E20" s="535"/>
      <c r="F20" s="535"/>
      <c r="G20" s="536"/>
      <c r="H20" s="535"/>
      <c r="I20" s="535"/>
      <c r="J20" s="535"/>
      <c r="K20" s="535"/>
      <c r="L20" s="536"/>
      <c r="M20" s="535"/>
      <c r="N20" s="535"/>
      <c r="O20" s="535"/>
      <c r="P20" s="535"/>
      <c r="Q20" s="536"/>
      <c r="R20" s="535"/>
      <c r="S20" s="535"/>
      <c r="T20" s="536"/>
      <c r="U20" s="535"/>
      <c r="V20" s="535"/>
      <c r="W20" s="535"/>
      <c r="X20" s="535"/>
      <c r="Y20" s="536"/>
      <c r="Z20" s="535"/>
      <c r="AA20" s="535"/>
      <c r="AB20" s="535"/>
      <c r="AC20" s="536"/>
    </row>
    <row r="21" spans="1:29" s="523" customFormat="1" hidden="1">
      <c r="A21" s="533"/>
      <c r="B21" s="534" t="s">
        <v>924</v>
      </c>
      <c r="C21" s="535"/>
      <c r="D21" s="535"/>
      <c r="E21" s="535"/>
      <c r="F21" s="535"/>
      <c r="G21" s="536"/>
      <c r="H21" s="535"/>
      <c r="I21" s="535"/>
      <c r="J21" s="535"/>
      <c r="K21" s="535"/>
      <c r="L21" s="536"/>
      <c r="M21" s="535"/>
      <c r="N21" s="535"/>
      <c r="O21" s="535"/>
      <c r="P21" s="535"/>
      <c r="Q21" s="536"/>
      <c r="R21" s="535"/>
      <c r="S21" s="535"/>
      <c r="T21" s="536"/>
      <c r="U21" s="535"/>
      <c r="V21" s="535"/>
      <c r="W21" s="535"/>
      <c r="X21" s="535"/>
      <c r="Y21" s="536"/>
      <c r="Z21" s="535"/>
      <c r="AA21" s="535"/>
      <c r="AB21" s="535"/>
      <c r="AC21" s="536"/>
    </row>
    <row r="22" spans="1:29" s="523" customFormat="1" hidden="1">
      <c r="A22" s="533"/>
      <c r="B22" s="534" t="s">
        <v>925</v>
      </c>
      <c r="C22" s="535"/>
      <c r="D22" s="535"/>
      <c r="E22" s="535"/>
      <c r="F22" s="535"/>
      <c r="G22" s="536"/>
      <c r="H22" s="535"/>
      <c r="I22" s="535"/>
      <c r="J22" s="535"/>
      <c r="K22" s="535"/>
      <c r="L22" s="536"/>
      <c r="M22" s="535"/>
      <c r="N22" s="535"/>
      <c r="O22" s="535"/>
      <c r="P22" s="535"/>
      <c r="Q22" s="536"/>
      <c r="R22" s="535"/>
      <c r="S22" s="535"/>
      <c r="T22" s="536"/>
      <c r="U22" s="535"/>
      <c r="V22" s="535"/>
      <c r="W22" s="535"/>
      <c r="X22" s="535"/>
      <c r="Y22" s="536"/>
      <c r="Z22" s="535"/>
      <c r="AA22" s="535"/>
      <c r="AB22" s="535"/>
      <c r="AC22" s="536"/>
    </row>
    <row r="23" spans="1:29" s="519" customFormat="1" ht="42.75" hidden="1" customHeight="1">
      <c r="A23" s="526"/>
      <c r="B23" s="527" t="s">
        <v>926</v>
      </c>
      <c r="C23" s="525"/>
      <c r="D23" s="525"/>
      <c r="E23" s="525"/>
      <c r="F23" s="525"/>
      <c r="G23" s="525"/>
      <c r="H23" s="525"/>
      <c r="I23" s="525"/>
      <c r="J23" s="525"/>
      <c r="K23" s="525"/>
      <c r="L23" s="525"/>
      <c r="M23" s="525"/>
      <c r="N23" s="525"/>
      <c r="O23" s="525"/>
      <c r="P23" s="525"/>
      <c r="Q23" s="525"/>
      <c r="R23" s="525"/>
      <c r="S23" s="525"/>
      <c r="T23" s="525"/>
      <c r="U23" s="525"/>
      <c r="V23" s="525"/>
      <c r="W23" s="525"/>
      <c r="X23" s="525"/>
      <c r="Y23" s="525"/>
      <c r="Z23" s="525"/>
      <c r="AA23" s="525"/>
      <c r="AB23" s="525"/>
      <c r="AC23" s="525"/>
    </row>
    <row r="24" spans="1:29" s="519" customFormat="1" hidden="1">
      <c r="A24" s="528">
        <v>1</v>
      </c>
      <c r="B24" s="529" t="s">
        <v>916</v>
      </c>
      <c r="C24" s="525"/>
      <c r="D24" s="525"/>
      <c r="E24" s="525"/>
      <c r="F24" s="525"/>
      <c r="G24" s="525"/>
      <c r="H24" s="525"/>
      <c r="I24" s="525"/>
      <c r="J24" s="525"/>
      <c r="K24" s="525"/>
      <c r="L24" s="525"/>
      <c r="M24" s="525"/>
      <c r="N24" s="525"/>
      <c r="O24" s="525"/>
      <c r="P24" s="525"/>
      <c r="Q24" s="525"/>
      <c r="R24" s="525"/>
      <c r="S24" s="525"/>
      <c r="T24" s="525"/>
      <c r="U24" s="525"/>
      <c r="V24" s="525"/>
      <c r="W24" s="525"/>
      <c r="X24" s="525"/>
      <c r="Y24" s="525"/>
      <c r="Z24" s="525"/>
      <c r="AA24" s="525"/>
      <c r="AB24" s="525"/>
      <c r="AC24" s="525"/>
    </row>
    <row r="25" spans="1:29" s="519" customFormat="1" ht="83.25" hidden="1" customHeight="1">
      <c r="A25" s="528">
        <v>2</v>
      </c>
      <c r="B25" s="529" t="s">
        <v>917</v>
      </c>
      <c r="C25" s="525"/>
      <c r="D25" s="525"/>
      <c r="E25" s="525"/>
      <c r="F25" s="525"/>
      <c r="G25" s="525"/>
      <c r="H25" s="525"/>
      <c r="I25" s="525"/>
      <c r="J25" s="525"/>
      <c r="K25" s="525"/>
      <c r="L25" s="525"/>
      <c r="M25" s="525"/>
      <c r="N25" s="525"/>
      <c r="O25" s="525"/>
      <c r="P25" s="525"/>
      <c r="Q25" s="525"/>
      <c r="R25" s="525"/>
      <c r="S25" s="525"/>
      <c r="T25" s="525"/>
      <c r="U25" s="525"/>
      <c r="V25" s="525"/>
      <c r="W25" s="525"/>
      <c r="X25" s="525"/>
      <c r="Y25" s="525"/>
      <c r="Z25" s="525"/>
      <c r="AA25" s="525"/>
      <c r="AB25" s="525"/>
      <c r="AC25" s="525"/>
    </row>
    <row r="26" spans="1:29" s="519" customFormat="1" ht="32.1" hidden="1" customHeight="1">
      <c r="A26" s="525" t="s">
        <v>393</v>
      </c>
      <c r="B26" s="530" t="s">
        <v>395</v>
      </c>
      <c r="C26" s="531"/>
      <c r="D26" s="531"/>
      <c r="E26" s="531"/>
      <c r="F26" s="531"/>
      <c r="G26" s="532"/>
      <c r="H26" s="531"/>
      <c r="I26" s="531"/>
      <c r="J26" s="531"/>
      <c r="K26" s="531"/>
      <c r="L26" s="532"/>
      <c r="M26" s="531"/>
      <c r="N26" s="531"/>
      <c r="O26" s="531"/>
      <c r="P26" s="531"/>
      <c r="Q26" s="532"/>
      <c r="R26" s="531"/>
      <c r="S26" s="531"/>
      <c r="T26" s="532"/>
      <c r="U26" s="531"/>
      <c r="V26" s="531"/>
      <c r="W26" s="531"/>
      <c r="X26" s="531"/>
      <c r="Y26" s="532"/>
      <c r="Z26" s="531"/>
      <c r="AA26" s="531"/>
      <c r="AB26" s="531"/>
      <c r="AC26" s="532"/>
    </row>
    <row r="27" spans="1:29" s="523" customFormat="1" hidden="1">
      <c r="A27" s="533"/>
      <c r="B27" s="534" t="s">
        <v>918</v>
      </c>
      <c r="C27" s="535"/>
      <c r="D27" s="535"/>
      <c r="E27" s="535"/>
      <c r="F27" s="535"/>
      <c r="G27" s="536"/>
      <c r="H27" s="535"/>
      <c r="I27" s="535"/>
      <c r="J27" s="535"/>
      <c r="K27" s="535"/>
      <c r="L27" s="536"/>
      <c r="M27" s="535"/>
      <c r="N27" s="535"/>
      <c r="O27" s="535"/>
      <c r="P27" s="535"/>
      <c r="Q27" s="536"/>
      <c r="R27" s="535"/>
      <c r="S27" s="535"/>
      <c r="T27" s="536"/>
      <c r="U27" s="535"/>
      <c r="V27" s="535"/>
      <c r="W27" s="535"/>
      <c r="X27" s="535"/>
      <c r="Y27" s="536"/>
      <c r="Z27" s="535"/>
      <c r="AA27" s="535"/>
      <c r="AB27" s="535"/>
      <c r="AC27" s="536"/>
    </row>
    <row r="28" spans="1:29" s="519" customFormat="1" ht="79.5" hidden="1" customHeight="1">
      <c r="A28" s="525" t="s">
        <v>394</v>
      </c>
      <c r="B28" s="530" t="s">
        <v>919</v>
      </c>
      <c r="C28" s="531"/>
      <c r="D28" s="531"/>
      <c r="E28" s="531"/>
      <c r="F28" s="531"/>
      <c r="G28" s="532"/>
      <c r="H28" s="531"/>
      <c r="I28" s="531"/>
      <c r="J28" s="531"/>
      <c r="K28" s="531"/>
      <c r="L28" s="532"/>
      <c r="M28" s="531"/>
      <c r="N28" s="531"/>
      <c r="O28" s="531"/>
      <c r="P28" s="531"/>
      <c r="Q28" s="532"/>
      <c r="R28" s="531"/>
      <c r="S28" s="531"/>
      <c r="T28" s="532"/>
      <c r="U28" s="531"/>
      <c r="V28" s="531"/>
      <c r="W28" s="531"/>
      <c r="X28" s="531"/>
      <c r="Y28" s="532"/>
      <c r="Z28" s="531"/>
      <c r="AA28" s="531"/>
      <c r="AB28" s="531"/>
      <c r="AC28" s="532"/>
    </row>
    <row r="29" spans="1:29" s="523" customFormat="1" ht="63" hidden="1" customHeight="1">
      <c r="A29" s="533"/>
      <c r="B29" s="534" t="s">
        <v>920</v>
      </c>
      <c r="C29" s="535"/>
      <c r="D29" s="535"/>
      <c r="E29" s="535"/>
      <c r="F29" s="535"/>
      <c r="G29" s="536"/>
      <c r="H29" s="535"/>
      <c r="I29" s="535"/>
      <c r="J29" s="535"/>
      <c r="K29" s="535"/>
      <c r="L29" s="536"/>
      <c r="M29" s="535"/>
      <c r="N29" s="535"/>
      <c r="O29" s="535"/>
      <c r="P29" s="535"/>
      <c r="Q29" s="536"/>
      <c r="R29" s="535"/>
      <c r="S29" s="535"/>
      <c r="T29" s="536"/>
      <c r="U29" s="535"/>
      <c r="V29" s="535"/>
      <c r="W29" s="535"/>
      <c r="X29" s="535"/>
      <c r="Y29" s="536"/>
      <c r="Z29" s="535"/>
      <c r="AA29" s="535"/>
      <c r="AB29" s="535"/>
      <c r="AC29" s="536"/>
    </row>
    <row r="30" spans="1:29" s="519" customFormat="1" hidden="1">
      <c r="A30" s="525" t="s">
        <v>107</v>
      </c>
      <c r="B30" s="530" t="s">
        <v>921</v>
      </c>
      <c r="C30" s="531"/>
      <c r="D30" s="531"/>
      <c r="E30" s="531"/>
      <c r="F30" s="531"/>
      <c r="G30" s="532"/>
      <c r="H30" s="531"/>
      <c r="I30" s="531"/>
      <c r="J30" s="531"/>
      <c r="K30" s="531"/>
      <c r="L30" s="532"/>
      <c r="M30" s="531"/>
      <c r="N30" s="531"/>
      <c r="O30" s="531"/>
      <c r="P30" s="531"/>
      <c r="Q30" s="532"/>
      <c r="R30" s="531"/>
      <c r="S30" s="531"/>
      <c r="T30" s="532"/>
      <c r="U30" s="531"/>
      <c r="V30" s="531"/>
      <c r="W30" s="531"/>
      <c r="X30" s="531"/>
      <c r="Y30" s="532"/>
      <c r="Z30" s="531"/>
      <c r="AA30" s="531"/>
      <c r="AB30" s="531"/>
      <c r="AC30" s="532"/>
    </row>
    <row r="31" spans="1:29" s="523" customFormat="1" ht="97.5" hidden="1" customHeight="1">
      <c r="A31" s="533"/>
      <c r="B31" s="534" t="s">
        <v>922</v>
      </c>
      <c r="C31" s="535"/>
      <c r="D31" s="535"/>
      <c r="E31" s="535"/>
      <c r="F31" s="535"/>
      <c r="G31" s="536"/>
      <c r="H31" s="535"/>
      <c r="I31" s="535"/>
      <c r="J31" s="535"/>
      <c r="K31" s="535"/>
      <c r="L31" s="536"/>
      <c r="M31" s="535"/>
      <c r="N31" s="535"/>
      <c r="O31" s="535"/>
      <c r="P31" s="535"/>
      <c r="Q31" s="536"/>
      <c r="R31" s="535"/>
      <c r="S31" s="535"/>
      <c r="T31" s="536"/>
      <c r="U31" s="535"/>
      <c r="V31" s="535"/>
      <c r="W31" s="535"/>
      <c r="X31" s="535"/>
      <c r="Y31" s="536"/>
      <c r="Z31" s="535"/>
      <c r="AA31" s="535"/>
      <c r="AB31" s="535"/>
      <c r="AC31" s="536"/>
    </row>
    <row r="32" spans="1:29" s="519" customFormat="1" hidden="1">
      <c r="A32" s="525" t="s">
        <v>0</v>
      </c>
      <c r="B32" s="530" t="s">
        <v>923</v>
      </c>
      <c r="C32" s="531"/>
      <c r="D32" s="531"/>
      <c r="E32" s="531"/>
      <c r="F32" s="531"/>
      <c r="G32" s="532"/>
      <c r="H32" s="531"/>
      <c r="I32" s="531"/>
      <c r="J32" s="531"/>
      <c r="K32" s="531"/>
      <c r="L32" s="532"/>
      <c r="M32" s="531"/>
      <c r="N32" s="531"/>
      <c r="O32" s="531"/>
      <c r="P32" s="531"/>
      <c r="Q32" s="532"/>
      <c r="R32" s="531"/>
      <c r="S32" s="531"/>
      <c r="T32" s="532"/>
      <c r="U32" s="531"/>
      <c r="V32" s="531"/>
      <c r="W32" s="531"/>
      <c r="X32" s="531"/>
      <c r="Y32" s="532"/>
      <c r="Z32" s="531"/>
      <c r="AA32" s="531"/>
      <c r="AB32" s="531"/>
      <c r="AC32" s="532"/>
    </row>
    <row r="33" spans="1:29" s="523" customFormat="1" ht="45" hidden="1" customHeight="1">
      <c r="A33" s="533"/>
      <c r="B33" s="537" t="s">
        <v>909</v>
      </c>
      <c r="C33" s="535"/>
      <c r="D33" s="535"/>
      <c r="E33" s="535"/>
      <c r="F33" s="535"/>
      <c r="G33" s="536"/>
      <c r="H33" s="535"/>
      <c r="I33" s="535"/>
      <c r="J33" s="535"/>
      <c r="K33" s="535"/>
      <c r="L33" s="536"/>
      <c r="M33" s="535"/>
      <c r="N33" s="535"/>
      <c r="O33" s="535"/>
      <c r="P33" s="535"/>
      <c r="Q33" s="536"/>
      <c r="R33" s="535"/>
      <c r="S33" s="535"/>
      <c r="T33" s="536"/>
      <c r="U33" s="535"/>
      <c r="V33" s="535"/>
      <c r="W33" s="535"/>
      <c r="X33" s="535"/>
      <c r="Y33" s="536"/>
      <c r="Z33" s="535"/>
      <c r="AA33" s="535"/>
      <c r="AB33" s="535"/>
      <c r="AC33" s="536"/>
    </row>
    <row r="34" spans="1:29" s="523" customFormat="1" ht="82.5" hidden="1" customHeight="1">
      <c r="A34" s="533"/>
      <c r="B34" s="534" t="s">
        <v>924</v>
      </c>
      <c r="C34" s="535"/>
      <c r="D34" s="535"/>
      <c r="E34" s="535"/>
      <c r="F34" s="535"/>
      <c r="G34" s="536"/>
      <c r="H34" s="535"/>
      <c r="I34" s="535"/>
      <c r="J34" s="535"/>
      <c r="K34" s="535"/>
      <c r="L34" s="536"/>
      <c r="M34" s="535"/>
      <c r="N34" s="535"/>
      <c r="O34" s="535"/>
      <c r="P34" s="535"/>
      <c r="Q34" s="536"/>
      <c r="R34" s="535"/>
      <c r="S34" s="535"/>
      <c r="T34" s="536"/>
      <c r="U34" s="535"/>
      <c r="V34" s="535"/>
      <c r="W34" s="535"/>
      <c r="X34" s="535"/>
      <c r="Y34" s="536"/>
      <c r="Z34" s="535"/>
      <c r="AA34" s="535"/>
      <c r="AB34" s="535"/>
      <c r="AC34" s="536"/>
    </row>
    <row r="35" spans="1:29" s="523" customFormat="1" hidden="1">
      <c r="A35" s="533"/>
      <c r="B35" s="534" t="s">
        <v>925</v>
      </c>
      <c r="C35" s="535"/>
      <c r="D35" s="535"/>
      <c r="E35" s="535"/>
      <c r="F35" s="535"/>
      <c r="G35" s="536"/>
      <c r="H35" s="535"/>
      <c r="I35" s="535"/>
      <c r="J35" s="535"/>
      <c r="K35" s="535"/>
      <c r="L35" s="536"/>
      <c r="M35" s="535"/>
      <c r="N35" s="535"/>
      <c r="O35" s="535"/>
      <c r="P35" s="535"/>
      <c r="Q35" s="536"/>
      <c r="R35" s="535"/>
      <c r="S35" s="535"/>
      <c r="T35" s="536"/>
      <c r="U35" s="535"/>
      <c r="V35" s="535"/>
      <c r="W35" s="535"/>
      <c r="X35" s="535"/>
      <c r="Y35" s="536"/>
      <c r="Z35" s="535"/>
      <c r="AA35" s="535"/>
      <c r="AB35" s="535"/>
      <c r="AC35" s="536"/>
    </row>
    <row r="36" spans="1:29" s="519" customFormat="1" ht="37.5">
      <c r="A36" s="528" t="s">
        <v>927</v>
      </c>
      <c r="B36" s="529" t="s">
        <v>928</v>
      </c>
      <c r="C36" s="541" t="e">
        <f>C37+C39+C41</f>
        <v>#REF!</v>
      </c>
      <c r="D36" s="541" t="e">
        <f t="shared" ref="D36:AB36" si="0">D37+D39+D41</f>
        <v>#REF!</v>
      </c>
      <c r="E36" s="541">
        <f t="shared" si="0"/>
        <v>0</v>
      </c>
      <c r="F36" s="541">
        <f t="shared" si="0"/>
        <v>0</v>
      </c>
      <c r="G36" s="541">
        <f t="shared" si="0"/>
        <v>0</v>
      </c>
      <c r="H36" s="541">
        <f t="shared" si="0"/>
        <v>0</v>
      </c>
      <c r="I36" s="541">
        <f t="shared" si="0"/>
        <v>0</v>
      </c>
      <c r="J36" s="541">
        <f t="shared" si="0"/>
        <v>0</v>
      </c>
      <c r="K36" s="541" t="e">
        <f t="shared" si="0"/>
        <v>#REF!</v>
      </c>
      <c r="L36" s="541" t="e">
        <f t="shared" si="0"/>
        <v>#REF!</v>
      </c>
      <c r="M36" s="541">
        <f t="shared" si="0"/>
        <v>0</v>
      </c>
      <c r="N36" s="541">
        <f t="shared" si="0"/>
        <v>0</v>
      </c>
      <c r="O36" s="541">
        <f t="shared" si="0"/>
        <v>0</v>
      </c>
      <c r="P36" s="541">
        <f t="shared" si="0"/>
        <v>0</v>
      </c>
      <c r="Q36" s="541">
        <f t="shared" si="0"/>
        <v>0</v>
      </c>
      <c r="R36" s="541">
        <f t="shared" si="0"/>
        <v>0</v>
      </c>
      <c r="S36" s="541">
        <f t="shared" si="0"/>
        <v>0</v>
      </c>
      <c r="T36" s="541">
        <f t="shared" si="0"/>
        <v>0</v>
      </c>
      <c r="U36" s="541" t="e">
        <f t="shared" si="0"/>
        <v>#REF!</v>
      </c>
      <c r="V36" s="541" t="e">
        <f t="shared" si="0"/>
        <v>#REF!</v>
      </c>
      <c r="W36" s="541">
        <f t="shared" si="0"/>
        <v>0</v>
      </c>
      <c r="X36" s="541">
        <f t="shared" si="0"/>
        <v>0</v>
      </c>
      <c r="Y36" s="541">
        <f t="shared" si="0"/>
        <v>0</v>
      </c>
      <c r="Z36" s="541">
        <f t="shared" si="0"/>
        <v>0</v>
      </c>
      <c r="AA36" s="541" t="e">
        <f t="shared" si="0"/>
        <v>#REF!</v>
      </c>
      <c r="AB36" s="541" t="e">
        <f t="shared" si="0"/>
        <v>#REF!</v>
      </c>
      <c r="AC36" s="525" t="s">
        <v>929</v>
      </c>
    </row>
    <row r="37" spans="1:29" s="519" customFormat="1" ht="32.1" customHeight="1">
      <c r="A37" s="525" t="s">
        <v>393</v>
      </c>
      <c r="B37" s="530" t="s">
        <v>395</v>
      </c>
      <c r="C37" s="531" t="e">
        <f>#REF!</f>
        <v>#REF!</v>
      </c>
      <c r="D37" s="531" t="e">
        <f>#REF!</f>
        <v>#REF!</v>
      </c>
      <c r="E37" s="531"/>
      <c r="F37" s="531"/>
      <c r="G37" s="532"/>
      <c r="H37" s="531"/>
      <c r="I37" s="531"/>
      <c r="J37" s="531"/>
      <c r="K37" s="531"/>
      <c r="L37" s="532"/>
      <c r="M37" s="531"/>
      <c r="N37" s="531"/>
      <c r="O37" s="531"/>
      <c r="P37" s="531"/>
      <c r="Q37" s="532"/>
      <c r="R37" s="531"/>
      <c r="S37" s="531"/>
      <c r="T37" s="532"/>
      <c r="U37" s="531" t="e">
        <f>#REF!</f>
        <v>#REF!</v>
      </c>
      <c r="V37" s="531" t="e">
        <f>#REF!</f>
        <v>#REF!</v>
      </c>
      <c r="W37" s="531"/>
      <c r="X37" s="531"/>
      <c r="Y37" s="532"/>
      <c r="Z37" s="531"/>
      <c r="AA37" s="531"/>
      <c r="AB37" s="531"/>
      <c r="AC37" s="532"/>
    </row>
    <row r="38" spans="1:29" s="523" customFormat="1">
      <c r="A38" s="533"/>
      <c r="B38" s="534" t="s">
        <v>918</v>
      </c>
      <c r="C38" s="535" t="e">
        <f>#REF!</f>
        <v>#REF!</v>
      </c>
      <c r="D38" s="535" t="e">
        <f>#REF!</f>
        <v>#REF!</v>
      </c>
      <c r="E38" s="535"/>
      <c r="F38" s="535"/>
      <c r="G38" s="536"/>
      <c r="H38" s="535"/>
      <c r="I38" s="535"/>
      <c r="J38" s="535"/>
      <c r="K38" s="535"/>
      <c r="L38" s="536"/>
      <c r="M38" s="535"/>
      <c r="N38" s="535"/>
      <c r="O38" s="535"/>
      <c r="P38" s="535"/>
      <c r="Q38" s="536"/>
      <c r="R38" s="535"/>
      <c r="S38" s="535"/>
      <c r="T38" s="536"/>
      <c r="U38" s="535" t="e">
        <f>#REF!</f>
        <v>#REF!</v>
      </c>
      <c r="V38" s="535" t="e">
        <f>#REF!</f>
        <v>#REF!</v>
      </c>
      <c r="W38" s="535"/>
      <c r="X38" s="535"/>
      <c r="Y38" s="536"/>
      <c r="Z38" s="535"/>
      <c r="AA38" s="535"/>
      <c r="AB38" s="535"/>
      <c r="AC38" s="536"/>
    </row>
    <row r="39" spans="1:29" s="519" customFormat="1">
      <c r="A39" s="525" t="s">
        <v>394</v>
      </c>
      <c r="B39" s="530" t="s">
        <v>919</v>
      </c>
      <c r="C39" s="531" t="e">
        <f>#REF!</f>
        <v>#REF!</v>
      </c>
      <c r="D39" s="531" t="e">
        <f>#REF!</f>
        <v>#REF!</v>
      </c>
      <c r="E39" s="531"/>
      <c r="F39" s="531"/>
      <c r="G39" s="532"/>
      <c r="H39" s="531"/>
      <c r="I39" s="531"/>
      <c r="J39" s="531"/>
      <c r="K39" s="531" t="e">
        <f>C39</f>
        <v>#REF!</v>
      </c>
      <c r="L39" s="540" t="e">
        <f>D39</f>
        <v>#REF!</v>
      </c>
      <c r="M39" s="531"/>
      <c r="N39" s="531"/>
      <c r="O39" s="531"/>
      <c r="P39" s="531"/>
      <c r="Q39" s="532"/>
      <c r="R39" s="531"/>
      <c r="S39" s="531"/>
      <c r="T39" s="532"/>
      <c r="U39" s="531" t="e">
        <f>#REF!</f>
        <v>#REF!</v>
      </c>
      <c r="V39" s="531" t="e">
        <f>#REF!</f>
        <v>#REF!</v>
      </c>
      <c r="W39" s="531"/>
      <c r="X39" s="531"/>
      <c r="Y39" s="532"/>
      <c r="Z39" s="531"/>
      <c r="AA39" s="531" t="e">
        <f>AA40</f>
        <v>#REF!</v>
      </c>
      <c r="AB39" s="531" t="e">
        <f>AB40</f>
        <v>#REF!</v>
      </c>
      <c r="AC39" s="532"/>
    </row>
    <row r="40" spans="1:29" s="523" customFormat="1" ht="25.5" customHeight="1">
      <c r="A40" s="533"/>
      <c r="B40" s="534" t="s">
        <v>920</v>
      </c>
      <c r="C40" s="531" t="e">
        <f>#REF!</f>
        <v>#REF!</v>
      </c>
      <c r="D40" s="531" t="e">
        <f>#REF!</f>
        <v>#REF!</v>
      </c>
      <c r="E40" s="531"/>
      <c r="F40" s="535"/>
      <c r="G40" s="536"/>
      <c r="H40" s="535"/>
      <c r="I40" s="535"/>
      <c r="J40" s="535"/>
      <c r="K40" s="535" t="e">
        <f>K39</f>
        <v>#REF!</v>
      </c>
      <c r="L40" s="539" t="e">
        <f>L39</f>
        <v>#REF!</v>
      </c>
      <c r="M40" s="535"/>
      <c r="N40" s="535"/>
      <c r="O40" s="535"/>
      <c r="P40" s="535"/>
      <c r="Q40" s="536"/>
      <c r="R40" s="535"/>
      <c r="S40" s="535"/>
      <c r="T40" s="536"/>
      <c r="U40" s="535" t="e">
        <f>#REF!</f>
        <v>#REF!</v>
      </c>
      <c r="V40" s="535" t="e">
        <f>#REF!</f>
        <v>#REF!</v>
      </c>
      <c r="W40" s="535"/>
      <c r="X40" s="535"/>
      <c r="Y40" s="536"/>
      <c r="Z40" s="535"/>
      <c r="AA40" s="535" t="e">
        <f>U40</f>
        <v>#REF!</v>
      </c>
      <c r="AB40" s="539" t="e">
        <f>V40</f>
        <v>#REF!</v>
      </c>
      <c r="AC40" s="536"/>
    </row>
    <row r="41" spans="1:29" s="519" customFormat="1">
      <c r="A41" s="525" t="s">
        <v>107</v>
      </c>
      <c r="B41" s="530" t="s">
        <v>921</v>
      </c>
      <c r="C41" s="531" t="e">
        <f>#REF!</f>
        <v>#REF!</v>
      </c>
      <c r="D41" s="531" t="e">
        <f>#REF!</f>
        <v>#REF!</v>
      </c>
      <c r="E41" s="531"/>
      <c r="F41" s="531"/>
      <c r="G41" s="532"/>
      <c r="H41" s="531"/>
      <c r="I41" s="531"/>
      <c r="J41" s="531"/>
      <c r="K41" s="531"/>
      <c r="L41" s="532"/>
      <c r="M41" s="531"/>
      <c r="N41" s="531"/>
      <c r="O41" s="531"/>
      <c r="P41" s="531"/>
      <c r="Q41" s="532"/>
      <c r="R41" s="531"/>
      <c r="S41" s="531"/>
      <c r="T41" s="532"/>
      <c r="U41" s="531" t="e">
        <f>#REF!</f>
        <v>#REF!</v>
      </c>
      <c r="V41" s="531" t="e">
        <f>#REF!</f>
        <v>#REF!</v>
      </c>
      <c r="W41" s="531"/>
      <c r="X41" s="531"/>
      <c r="Y41" s="532"/>
      <c r="Z41" s="531"/>
      <c r="AA41" s="531"/>
      <c r="AB41" s="531"/>
      <c r="AC41" s="532"/>
    </row>
    <row r="42" spans="1:29" s="523" customFormat="1" ht="27.75" customHeight="1">
      <c r="A42" s="533"/>
      <c r="B42" s="534" t="s">
        <v>922</v>
      </c>
      <c r="C42" s="535" t="e">
        <f>C41</f>
        <v>#REF!</v>
      </c>
      <c r="D42" s="535" t="e">
        <f t="shared" ref="D42:AB42" si="1">D41</f>
        <v>#REF!</v>
      </c>
      <c r="E42" s="535">
        <f t="shared" si="1"/>
        <v>0</v>
      </c>
      <c r="F42" s="535">
        <f t="shared" si="1"/>
        <v>0</v>
      </c>
      <c r="G42" s="535">
        <f t="shared" si="1"/>
        <v>0</v>
      </c>
      <c r="H42" s="535">
        <f t="shared" si="1"/>
        <v>0</v>
      </c>
      <c r="I42" s="535">
        <f t="shared" si="1"/>
        <v>0</v>
      </c>
      <c r="J42" s="535">
        <f t="shared" si="1"/>
        <v>0</v>
      </c>
      <c r="K42" s="535">
        <f t="shared" si="1"/>
        <v>0</v>
      </c>
      <c r="L42" s="535">
        <f t="shared" si="1"/>
        <v>0</v>
      </c>
      <c r="M42" s="535">
        <f t="shared" si="1"/>
        <v>0</v>
      </c>
      <c r="N42" s="535">
        <f t="shared" si="1"/>
        <v>0</v>
      </c>
      <c r="O42" s="535">
        <f t="shared" si="1"/>
        <v>0</v>
      </c>
      <c r="P42" s="535">
        <f t="shared" si="1"/>
        <v>0</v>
      </c>
      <c r="Q42" s="535">
        <f t="shared" si="1"/>
        <v>0</v>
      </c>
      <c r="R42" s="535">
        <f t="shared" si="1"/>
        <v>0</v>
      </c>
      <c r="S42" s="535">
        <f t="shared" si="1"/>
        <v>0</v>
      </c>
      <c r="T42" s="535">
        <f t="shared" si="1"/>
        <v>0</v>
      </c>
      <c r="U42" s="535" t="e">
        <f t="shared" si="1"/>
        <v>#REF!</v>
      </c>
      <c r="V42" s="535" t="e">
        <f t="shared" si="1"/>
        <v>#REF!</v>
      </c>
      <c r="W42" s="535">
        <f t="shared" si="1"/>
        <v>0</v>
      </c>
      <c r="X42" s="535">
        <f t="shared" si="1"/>
        <v>0</v>
      </c>
      <c r="Y42" s="535">
        <f t="shared" si="1"/>
        <v>0</v>
      </c>
      <c r="Z42" s="535">
        <f t="shared" si="1"/>
        <v>0</v>
      </c>
      <c r="AA42" s="535">
        <f t="shared" si="1"/>
        <v>0</v>
      </c>
      <c r="AB42" s="535">
        <f t="shared" si="1"/>
        <v>0</v>
      </c>
      <c r="AC42" s="536"/>
    </row>
  </sheetData>
  <mergeCells count="43">
    <mergeCell ref="AB8:AB9"/>
    <mergeCell ref="U8:U9"/>
    <mergeCell ref="V8:V9"/>
    <mergeCell ref="W8:X8"/>
    <mergeCell ref="Y8:Y9"/>
    <mergeCell ref="Z8:Z9"/>
    <mergeCell ref="AA8:AA9"/>
    <mergeCell ref="O8:P8"/>
    <mergeCell ref="Q8:Q9"/>
    <mergeCell ref="R8:R9"/>
    <mergeCell ref="S8:S9"/>
    <mergeCell ref="T8:T9"/>
    <mergeCell ref="I8:J8"/>
    <mergeCell ref="K8:K9"/>
    <mergeCell ref="L8:L9"/>
    <mergeCell ref="M8:M9"/>
    <mergeCell ref="N8:N9"/>
    <mergeCell ref="C8:C9"/>
    <mergeCell ref="D8:D9"/>
    <mergeCell ref="E8:F8"/>
    <mergeCell ref="G8:G9"/>
    <mergeCell ref="H8:H9"/>
    <mergeCell ref="K7:L7"/>
    <mergeCell ref="Q7:R7"/>
    <mergeCell ref="S7:T7"/>
    <mergeCell ref="Y7:Z7"/>
    <mergeCell ref="AA7:AB7"/>
    <mergeCell ref="A2:AC2"/>
    <mergeCell ref="A3:AC3"/>
    <mergeCell ref="A4:AC4"/>
    <mergeCell ref="A5:A9"/>
    <mergeCell ref="B5:B9"/>
    <mergeCell ref="C5:L5"/>
    <mergeCell ref="M5:T5"/>
    <mergeCell ref="U5:AB5"/>
    <mergeCell ref="AC5:AC9"/>
    <mergeCell ref="C6:F7"/>
    <mergeCell ref="G6:L6"/>
    <mergeCell ref="M6:P7"/>
    <mergeCell ref="Q6:T6"/>
    <mergeCell ref="U6:X7"/>
    <mergeCell ref="Y6:AB6"/>
    <mergeCell ref="G7:J7"/>
  </mergeCells>
  <pageMargins left="0.35433070866141736" right="0.39370078740157483" top="0.82677165354330717" bottom="0.82677165354330717" header="0.51181102362204722" footer="0.51181102362204722"/>
  <pageSetup paperSize="9" scale="53" fitToHeight="0" orientation="landscape" useFirstPageNumber="1" r:id="rId1"/>
  <headerFooter alignWithMargins="0">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
  <sheetViews>
    <sheetView workbookViewId="0">
      <selection activeCell="L8" sqref="L8"/>
    </sheetView>
  </sheetViews>
  <sheetFormatPr defaultRowHeight="15.75"/>
  <cols>
    <col min="1" max="1" width="5.75" customWidth="1"/>
    <col min="2" max="2" width="21.625" customWidth="1"/>
    <col min="3" max="3" width="12.375" customWidth="1"/>
    <col min="4" max="4" width="16.875" customWidth="1"/>
    <col min="5" max="6" width="18.875" customWidth="1"/>
    <col min="7" max="7" width="11.125" customWidth="1"/>
    <col min="8" max="8" width="22.375" customWidth="1"/>
  </cols>
  <sheetData>
    <row r="1" spans="1:8">
      <c r="A1" s="714" t="s">
        <v>867</v>
      </c>
      <c r="B1" s="714"/>
      <c r="C1" s="714"/>
      <c r="D1" s="714"/>
      <c r="E1" s="714"/>
      <c r="F1" s="714"/>
      <c r="G1" s="714"/>
      <c r="H1" s="714"/>
    </row>
    <row r="2" spans="1:8" ht="44.25" customHeight="1">
      <c r="A2" s="716" t="s">
        <v>870</v>
      </c>
      <c r="B2" s="716"/>
      <c r="C2" s="716"/>
      <c r="D2" s="716"/>
      <c r="E2" s="716"/>
      <c r="F2" s="716"/>
      <c r="G2" s="716"/>
      <c r="H2" s="716"/>
    </row>
    <row r="3" spans="1:8" ht="21.75" customHeight="1">
      <c r="A3" s="715"/>
      <c r="B3" s="715"/>
      <c r="C3" s="715"/>
      <c r="D3" s="715"/>
      <c r="E3" s="715"/>
      <c r="F3" s="715"/>
      <c r="G3" s="715"/>
      <c r="H3" s="715"/>
    </row>
    <row r="4" spans="1:8">
      <c r="H4" s="515" t="s">
        <v>392</v>
      </c>
    </row>
    <row r="5" spans="1:8" ht="28.5" customHeight="1">
      <c r="A5" s="711" t="s">
        <v>868</v>
      </c>
      <c r="B5" s="711" t="s">
        <v>869</v>
      </c>
      <c r="C5" s="711" t="s">
        <v>880</v>
      </c>
      <c r="D5" s="717" t="s">
        <v>893</v>
      </c>
      <c r="E5" s="718"/>
      <c r="F5" s="719"/>
      <c r="G5" s="711" t="s">
        <v>890</v>
      </c>
      <c r="H5" s="711" t="s">
        <v>878</v>
      </c>
    </row>
    <row r="6" spans="1:8">
      <c r="A6" s="712"/>
      <c r="B6" s="712"/>
      <c r="C6" s="712"/>
      <c r="D6" s="711" t="s">
        <v>864</v>
      </c>
      <c r="E6" s="717" t="s">
        <v>881</v>
      </c>
      <c r="F6" s="719"/>
      <c r="G6" s="712"/>
      <c r="H6" s="712"/>
    </row>
    <row r="7" spans="1:8" ht="47.25" customHeight="1">
      <c r="A7" s="713"/>
      <c r="B7" s="713"/>
      <c r="C7" s="713"/>
      <c r="D7" s="713"/>
      <c r="E7" s="19" t="s">
        <v>892</v>
      </c>
      <c r="F7" s="19" t="s">
        <v>882</v>
      </c>
      <c r="G7" s="713"/>
      <c r="H7" s="713"/>
    </row>
    <row r="8" spans="1:8">
      <c r="A8" s="514" t="s">
        <v>883</v>
      </c>
      <c r="B8" s="514" t="s">
        <v>884</v>
      </c>
      <c r="C8" s="514" t="s">
        <v>885</v>
      </c>
      <c r="D8" s="514" t="s">
        <v>886</v>
      </c>
      <c r="E8" s="514" t="s">
        <v>887</v>
      </c>
      <c r="F8" s="514" t="s">
        <v>888</v>
      </c>
      <c r="G8" s="514" t="s">
        <v>889</v>
      </c>
      <c r="H8" s="514" t="s">
        <v>891</v>
      </c>
    </row>
    <row r="9" spans="1:8">
      <c r="A9" s="17">
        <v>1</v>
      </c>
      <c r="B9" s="513" t="s">
        <v>871</v>
      </c>
      <c r="C9" s="18">
        <v>10800</v>
      </c>
      <c r="D9" s="18" t="e">
        <f>E9+F9</f>
        <v>#REF!</v>
      </c>
      <c r="E9" s="18" t="e">
        <f>#REF!</f>
        <v>#REF!</v>
      </c>
      <c r="F9" s="18">
        <v>19933</v>
      </c>
      <c r="G9" s="18" t="e">
        <f>D9/C9*100</f>
        <v>#REF!</v>
      </c>
      <c r="H9" s="511"/>
    </row>
    <row r="10" spans="1:8">
      <c r="A10" s="17">
        <v>2</v>
      </c>
      <c r="B10" s="513" t="s">
        <v>872</v>
      </c>
      <c r="C10" s="18">
        <v>13370</v>
      </c>
      <c r="D10" s="18" t="e">
        <f t="shared" ref="D10:D17" si="0">E10+F10</f>
        <v>#REF!</v>
      </c>
      <c r="E10" s="18" t="e">
        <f>#REF!</f>
        <v>#REF!</v>
      </c>
      <c r="F10" s="18"/>
      <c r="G10" s="18" t="e">
        <f t="shared" ref="G10:G17" si="1">D10/C10*100</f>
        <v>#REF!</v>
      </c>
      <c r="H10" s="511"/>
    </row>
    <row r="11" spans="1:8">
      <c r="A11" s="17">
        <v>3</v>
      </c>
      <c r="B11" s="513" t="s">
        <v>873</v>
      </c>
      <c r="C11" s="18">
        <v>10970</v>
      </c>
      <c r="D11" s="18">
        <v>12986</v>
      </c>
      <c r="E11" s="18" t="e">
        <f>#REF!</f>
        <v>#REF!</v>
      </c>
      <c r="F11" s="18" t="e">
        <f>D11-E11</f>
        <v>#REF!</v>
      </c>
      <c r="G11" s="18">
        <f t="shared" si="1"/>
        <v>118.37739288969917</v>
      </c>
      <c r="H11" s="511"/>
    </row>
    <row r="12" spans="1:8">
      <c r="A12" s="17">
        <v>4</v>
      </c>
      <c r="B12" s="513" t="s">
        <v>874</v>
      </c>
      <c r="C12" s="18">
        <v>12430</v>
      </c>
      <c r="D12" s="18">
        <v>10897</v>
      </c>
      <c r="E12" s="18" t="e">
        <f>#REF!</f>
        <v>#REF!</v>
      </c>
      <c r="F12" s="18" t="e">
        <f>D12-E12</f>
        <v>#REF!</v>
      </c>
      <c r="G12" s="18">
        <f t="shared" si="1"/>
        <v>87.666934835076432</v>
      </c>
      <c r="H12" s="511"/>
    </row>
    <row r="13" spans="1:8">
      <c r="A13" s="17">
        <v>5</v>
      </c>
      <c r="B13" s="513" t="s">
        <v>561</v>
      </c>
      <c r="C13" s="18">
        <v>14570</v>
      </c>
      <c r="D13" s="18" t="e">
        <f t="shared" si="0"/>
        <v>#REF!</v>
      </c>
      <c r="E13" s="18" t="e">
        <f>#REF!</f>
        <v>#REF!</v>
      </c>
      <c r="F13" s="18"/>
      <c r="G13" s="18" t="e">
        <f t="shared" si="1"/>
        <v>#REF!</v>
      </c>
      <c r="H13" s="511"/>
    </row>
    <row r="14" spans="1:8">
      <c r="A14" s="17">
        <v>6</v>
      </c>
      <c r="B14" s="513" t="s">
        <v>875</v>
      </c>
      <c r="C14" s="18">
        <v>17890</v>
      </c>
      <c r="D14" s="18">
        <v>4940</v>
      </c>
      <c r="E14" s="18" t="e">
        <f>#REF!</f>
        <v>#REF!</v>
      </c>
      <c r="F14" s="18" t="e">
        <f>D14-E14</f>
        <v>#REF!</v>
      </c>
      <c r="G14" s="18">
        <f t="shared" si="1"/>
        <v>27.613191727221913</v>
      </c>
      <c r="H14" s="511"/>
    </row>
    <row r="15" spans="1:8">
      <c r="A15" s="17">
        <v>7</v>
      </c>
      <c r="B15" s="513" t="s">
        <v>876</v>
      </c>
      <c r="C15" s="18">
        <v>17170</v>
      </c>
      <c r="D15" s="18">
        <v>26609</v>
      </c>
      <c r="E15" s="18" t="e">
        <f>#REF!</f>
        <v>#REF!</v>
      </c>
      <c r="F15" s="18" t="e">
        <f>D15-E15</f>
        <v>#REF!</v>
      </c>
      <c r="G15" s="18">
        <f t="shared" si="1"/>
        <v>154.97379149679674</v>
      </c>
      <c r="H15" s="511"/>
    </row>
    <row r="16" spans="1:8">
      <c r="A16" s="17">
        <v>8</v>
      </c>
      <c r="B16" s="513" t="s">
        <v>877</v>
      </c>
      <c r="C16" s="18">
        <v>1800</v>
      </c>
      <c r="D16" s="18" t="e">
        <f t="shared" si="0"/>
        <v>#REF!</v>
      </c>
      <c r="E16" s="18" t="e">
        <f>#REF!</f>
        <v>#REF!</v>
      </c>
      <c r="F16" s="18"/>
      <c r="G16" s="18" t="e">
        <f t="shared" si="1"/>
        <v>#REF!</v>
      </c>
      <c r="H16" s="511"/>
    </row>
    <row r="17" spans="1:8">
      <c r="A17" s="20"/>
      <c r="B17" s="20" t="s">
        <v>879</v>
      </c>
      <c r="C17" s="517">
        <f>SUM(C9:C16)</f>
        <v>99000</v>
      </c>
      <c r="D17" s="518" t="e">
        <f t="shared" si="0"/>
        <v>#REF!</v>
      </c>
      <c r="E17" s="517" t="e">
        <f>SUM(E9:E16)</f>
        <v>#REF!</v>
      </c>
      <c r="F17" s="517" t="e">
        <f>SUM(F9:F16)</f>
        <v>#REF!</v>
      </c>
      <c r="G17" s="18" t="e">
        <f t="shared" si="1"/>
        <v>#REF!</v>
      </c>
      <c r="H17" s="20"/>
    </row>
    <row r="18" spans="1:8">
      <c r="B18" s="516"/>
    </row>
    <row r="25" spans="1:8">
      <c r="F25">
        <v>550</v>
      </c>
    </row>
    <row r="26" spans="1:8">
      <c r="F26">
        <v>510</v>
      </c>
    </row>
    <row r="27" spans="1:8">
      <c r="F27">
        <v>550</v>
      </c>
    </row>
  </sheetData>
  <mergeCells count="11">
    <mergeCell ref="H5:H7"/>
    <mergeCell ref="D6:D7"/>
    <mergeCell ref="A1:H1"/>
    <mergeCell ref="A3:H3"/>
    <mergeCell ref="A2:H2"/>
    <mergeCell ref="D5:F5"/>
    <mergeCell ref="E6:F6"/>
    <mergeCell ref="G5:G7"/>
    <mergeCell ref="C5:C7"/>
    <mergeCell ref="B5:B7"/>
    <mergeCell ref="A5:A7"/>
  </mergeCells>
  <pageMargins left="0.7" right="0.7" top="0.75" bottom="0.75" header="0.3" footer="0.3"/>
  <pageSetup scale="8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608"/>
  <sheetViews>
    <sheetView workbookViewId="0">
      <pane ySplit="8" topLeftCell="A513" activePane="bottomLeft" state="frozen"/>
      <selection activeCell="L8" sqref="L8"/>
      <selection pane="bottomLeft" activeCell="L8" sqref="L8"/>
    </sheetView>
  </sheetViews>
  <sheetFormatPr defaultRowHeight="15.75"/>
  <cols>
    <col min="1" max="1" width="5" customWidth="1"/>
    <col min="2" max="2" width="42.875" customWidth="1"/>
    <col min="3" max="3" width="11.625" hidden="1" customWidth="1"/>
    <col min="4" max="4" width="8.375" customWidth="1"/>
    <col min="5" max="5" width="11" customWidth="1"/>
    <col min="6" max="7" width="11" hidden="1" customWidth="1"/>
    <col min="8" max="8" width="9.75" customWidth="1"/>
    <col min="9" max="9" width="10" customWidth="1"/>
    <col min="10" max="27" width="0" hidden="1" customWidth="1"/>
    <col min="28" max="28" width="10.875" customWidth="1"/>
    <col min="29" max="29" width="8.25" customWidth="1"/>
    <col min="30" max="30" width="8.125" customWidth="1"/>
    <col min="31" max="31" width="7.375" customWidth="1"/>
    <col min="32" max="32" width="11.125" customWidth="1"/>
    <col min="33" max="33" width="7.875" customWidth="1"/>
  </cols>
  <sheetData>
    <row r="1" spans="1:51">
      <c r="AG1" s="12"/>
    </row>
    <row r="2" spans="1:51">
      <c r="A2" s="723" t="s">
        <v>403</v>
      </c>
      <c r="B2" s="723"/>
      <c r="C2" s="723"/>
      <c r="D2" s="723"/>
      <c r="E2" s="723"/>
      <c r="F2" s="723"/>
      <c r="G2" s="723"/>
      <c r="H2" s="723"/>
      <c r="I2" s="723"/>
      <c r="J2" s="723"/>
      <c r="K2" s="723"/>
      <c r="L2" s="723"/>
      <c r="M2" s="723"/>
      <c r="N2" s="723"/>
      <c r="O2" s="723"/>
      <c r="P2" s="723"/>
      <c r="Q2" s="723"/>
      <c r="R2" s="723"/>
      <c r="S2" s="723"/>
      <c r="T2" s="723"/>
      <c r="U2" s="723"/>
      <c r="V2" s="723"/>
      <c r="W2" s="723"/>
      <c r="X2" s="723"/>
      <c r="Y2" s="723"/>
      <c r="Z2" s="723"/>
      <c r="AA2" s="723"/>
      <c r="AB2" s="723"/>
      <c r="AC2" s="723"/>
      <c r="AD2" s="723"/>
      <c r="AE2" s="723"/>
      <c r="AF2" s="723"/>
      <c r="AG2" s="723"/>
    </row>
    <row r="3" spans="1:51">
      <c r="A3" s="723"/>
      <c r="B3" s="723"/>
      <c r="C3" s="723"/>
      <c r="D3" s="723"/>
      <c r="E3" s="723"/>
      <c r="F3" s="723"/>
      <c r="G3" s="723"/>
      <c r="H3" s="723"/>
      <c r="I3" s="723"/>
      <c r="J3" s="723"/>
      <c r="K3" s="723"/>
      <c r="L3" s="723"/>
      <c r="M3" s="723"/>
      <c r="N3" s="723"/>
      <c r="O3" s="723"/>
      <c r="P3" s="723"/>
      <c r="Q3" s="723"/>
      <c r="R3" s="723"/>
      <c r="S3" s="723"/>
      <c r="T3" s="723"/>
      <c r="U3" s="723"/>
      <c r="V3" s="723"/>
      <c r="W3" s="723"/>
      <c r="X3" s="723"/>
      <c r="Y3" s="723"/>
      <c r="Z3" s="723"/>
      <c r="AA3" s="723"/>
      <c r="AB3" s="723"/>
      <c r="AC3" s="723"/>
      <c r="AD3" s="723"/>
      <c r="AE3" s="723"/>
      <c r="AF3" s="723"/>
      <c r="AG3" s="723"/>
    </row>
    <row r="4" spans="1:51">
      <c r="A4" s="724"/>
      <c r="B4" s="724"/>
      <c r="C4" s="724"/>
      <c r="D4" s="724"/>
      <c r="E4" s="724"/>
      <c r="F4" s="724"/>
      <c r="G4" s="724"/>
      <c r="H4" s="724"/>
      <c r="I4" s="724"/>
      <c r="J4" s="724"/>
      <c r="K4" s="724"/>
      <c r="L4" s="724"/>
      <c r="M4" s="724"/>
      <c r="N4" s="724"/>
      <c r="O4" s="724"/>
      <c r="P4" s="724"/>
      <c r="Q4" s="724"/>
      <c r="R4" s="724"/>
      <c r="S4" s="724"/>
      <c r="T4" s="724"/>
      <c r="U4" s="724"/>
      <c r="V4" s="724"/>
      <c r="W4" s="724"/>
      <c r="X4" s="724"/>
      <c r="Y4" s="724"/>
      <c r="Z4" s="724"/>
      <c r="AA4" s="724"/>
      <c r="AB4" s="724"/>
      <c r="AC4" s="724"/>
      <c r="AD4" s="724"/>
      <c r="AE4" s="724"/>
      <c r="AF4" s="724"/>
      <c r="AG4" s="724"/>
    </row>
    <row r="5" spans="1:51">
      <c r="A5" s="7"/>
      <c r="B5" s="8"/>
      <c r="C5" s="8"/>
      <c r="D5" s="8"/>
      <c r="E5" s="8"/>
      <c r="F5" s="8"/>
      <c r="G5" s="8"/>
      <c r="H5" s="8"/>
      <c r="I5" s="9"/>
      <c r="AB5" s="9"/>
      <c r="AC5" s="9"/>
      <c r="AD5" s="9"/>
      <c r="AE5" s="10"/>
      <c r="AF5" s="10"/>
      <c r="AG5" s="13"/>
    </row>
    <row r="6" spans="1:51" ht="16.5" customHeight="1">
      <c r="A6" s="725" t="s">
        <v>387</v>
      </c>
      <c r="B6" s="721" t="s">
        <v>388</v>
      </c>
      <c r="C6" s="232"/>
      <c r="D6" s="721" t="s">
        <v>396</v>
      </c>
      <c r="E6" s="721" t="s">
        <v>398</v>
      </c>
      <c r="F6" s="232"/>
      <c r="G6" s="232"/>
      <c r="H6" s="721" t="s">
        <v>399</v>
      </c>
      <c r="I6" s="722" t="s">
        <v>400</v>
      </c>
      <c r="J6" s="722"/>
      <c r="K6" s="722"/>
      <c r="L6" s="722"/>
      <c r="M6" s="722"/>
      <c r="N6" s="722"/>
      <c r="O6" s="722"/>
      <c r="P6" s="722"/>
      <c r="Q6" s="722"/>
      <c r="R6" s="722"/>
      <c r="S6" s="722"/>
      <c r="T6" s="722"/>
      <c r="U6" s="722"/>
      <c r="V6" s="722"/>
      <c r="W6" s="722"/>
      <c r="X6" s="722"/>
      <c r="Y6" s="722"/>
      <c r="Z6" s="722"/>
      <c r="AA6" s="722"/>
      <c r="AB6" s="722"/>
      <c r="AC6" s="722"/>
      <c r="AD6" s="722"/>
      <c r="AE6" s="722"/>
      <c r="AF6" s="722"/>
      <c r="AG6" s="721" t="s">
        <v>386</v>
      </c>
    </row>
    <row r="7" spans="1:51" ht="15.75" customHeight="1">
      <c r="A7" s="725"/>
      <c r="B7" s="721"/>
      <c r="C7" s="232"/>
      <c r="D7" s="721"/>
      <c r="E7" s="721"/>
      <c r="F7" s="232"/>
      <c r="G7" s="232"/>
      <c r="H7" s="721"/>
      <c r="I7" s="722" t="s">
        <v>401</v>
      </c>
      <c r="J7" s="128"/>
      <c r="K7" s="128"/>
      <c r="L7" s="128"/>
      <c r="M7" s="128"/>
      <c r="N7" s="128"/>
      <c r="O7" s="128"/>
      <c r="P7" s="128"/>
      <c r="Q7" s="128"/>
      <c r="R7" s="128"/>
      <c r="S7" s="128"/>
      <c r="T7" s="128"/>
      <c r="U7" s="128"/>
      <c r="V7" s="128"/>
      <c r="W7" s="128"/>
      <c r="X7" s="128"/>
      <c r="Y7" s="128"/>
      <c r="Z7" s="128"/>
      <c r="AA7" s="128"/>
      <c r="AB7" s="722" t="s">
        <v>397</v>
      </c>
      <c r="AC7" s="722" t="s">
        <v>402</v>
      </c>
      <c r="AD7" s="722" t="s">
        <v>389</v>
      </c>
      <c r="AE7" s="721" t="s">
        <v>390</v>
      </c>
      <c r="AF7" s="721" t="s">
        <v>391</v>
      </c>
      <c r="AG7" s="721"/>
    </row>
    <row r="8" spans="1:51" ht="31.5" customHeight="1">
      <c r="A8" s="725"/>
      <c r="B8" s="721"/>
      <c r="C8" s="232"/>
      <c r="D8" s="721"/>
      <c r="E8" s="721"/>
      <c r="F8" s="232"/>
      <c r="G8" s="232"/>
      <c r="H8" s="721"/>
      <c r="I8" s="722"/>
      <c r="J8" s="128"/>
      <c r="K8" s="128"/>
      <c r="L8" s="128"/>
      <c r="M8" s="128"/>
      <c r="N8" s="128"/>
      <c r="O8" s="128"/>
      <c r="P8" s="128"/>
      <c r="Q8" s="128"/>
      <c r="R8" s="128"/>
      <c r="S8" s="128"/>
      <c r="T8" s="128"/>
      <c r="U8" s="128"/>
      <c r="V8" s="128"/>
      <c r="W8" s="128"/>
      <c r="X8" s="128"/>
      <c r="Y8" s="128"/>
      <c r="Z8" s="128"/>
      <c r="AA8" s="128"/>
      <c r="AB8" s="722"/>
      <c r="AC8" s="722"/>
      <c r="AD8" s="722"/>
      <c r="AE8" s="721"/>
      <c r="AF8" s="721"/>
      <c r="AG8" s="721"/>
    </row>
    <row r="9" spans="1:51" ht="22.5" customHeight="1">
      <c r="A9" s="262">
        <v>1</v>
      </c>
      <c r="B9" s="232">
        <v>2</v>
      </c>
      <c r="C9" s="232">
        <v>3</v>
      </c>
      <c r="D9" s="232">
        <v>4</v>
      </c>
      <c r="E9" s="232">
        <v>5</v>
      </c>
      <c r="F9" s="232">
        <v>6</v>
      </c>
      <c r="G9" s="232">
        <v>7</v>
      </c>
      <c r="H9" s="232">
        <v>8</v>
      </c>
      <c r="I9" s="202">
        <v>9</v>
      </c>
      <c r="J9" s="128">
        <v>10</v>
      </c>
      <c r="K9" s="128">
        <v>11</v>
      </c>
      <c r="L9" s="128">
        <v>12</v>
      </c>
      <c r="M9" s="128">
        <v>13</v>
      </c>
      <c r="N9" s="128">
        <v>14</v>
      </c>
      <c r="O9" s="128">
        <v>15</v>
      </c>
      <c r="P9" s="128">
        <v>16</v>
      </c>
      <c r="Q9" s="128">
        <v>17</v>
      </c>
      <c r="R9" s="128">
        <v>18</v>
      </c>
      <c r="S9" s="128">
        <v>19</v>
      </c>
      <c r="T9" s="128">
        <v>20</v>
      </c>
      <c r="U9" s="128">
        <v>21</v>
      </c>
      <c r="V9" s="128">
        <v>22</v>
      </c>
      <c r="W9" s="128">
        <v>23</v>
      </c>
      <c r="X9" s="128">
        <v>24</v>
      </c>
      <c r="Y9" s="128">
        <v>25</v>
      </c>
      <c r="Z9" s="128">
        <v>26</v>
      </c>
      <c r="AA9" s="128">
        <v>27</v>
      </c>
      <c r="AB9" s="202"/>
      <c r="AC9" s="202"/>
      <c r="AD9" s="202"/>
      <c r="AE9" s="232"/>
      <c r="AF9" s="232"/>
      <c r="AG9" s="232"/>
      <c r="AH9">
        <v>10</v>
      </c>
      <c r="AI9">
        <v>11</v>
      </c>
      <c r="AJ9">
        <v>12</v>
      </c>
      <c r="AK9">
        <v>13</v>
      </c>
      <c r="AL9">
        <v>14</v>
      </c>
      <c r="AM9">
        <v>15</v>
      </c>
      <c r="AN9">
        <v>16</v>
      </c>
      <c r="AO9">
        <v>17</v>
      </c>
      <c r="AP9">
        <v>18</v>
      </c>
      <c r="AQ9">
        <v>19</v>
      </c>
      <c r="AR9">
        <v>20</v>
      </c>
      <c r="AS9">
        <v>21</v>
      </c>
      <c r="AT9">
        <v>22</v>
      </c>
      <c r="AU9">
        <v>23</v>
      </c>
      <c r="AV9">
        <v>24</v>
      </c>
      <c r="AW9">
        <v>25</v>
      </c>
      <c r="AX9">
        <v>26</v>
      </c>
      <c r="AY9">
        <v>27</v>
      </c>
    </row>
    <row r="10" spans="1:51" ht="27" customHeight="1">
      <c r="A10" s="720" t="s">
        <v>404</v>
      </c>
      <c r="B10" s="720"/>
      <c r="C10" s="11"/>
      <c r="D10" s="14"/>
      <c r="E10" s="14"/>
      <c r="F10" s="14"/>
      <c r="G10" s="14"/>
      <c r="H10" s="115" t="e">
        <f>H11+H116+H159+H325+H387+H520</f>
        <v>#REF!</v>
      </c>
      <c r="I10" s="85"/>
      <c r="J10" s="128"/>
      <c r="K10" s="128"/>
      <c r="L10" s="128"/>
      <c r="M10" s="128"/>
      <c r="N10" s="128"/>
      <c r="O10" s="128"/>
      <c r="P10" s="128"/>
      <c r="Q10" s="128"/>
      <c r="R10" s="128"/>
      <c r="S10" s="128"/>
      <c r="T10" s="128"/>
      <c r="U10" s="128"/>
      <c r="V10" s="128"/>
      <c r="W10" s="128"/>
      <c r="X10" s="128"/>
      <c r="Y10" s="128"/>
      <c r="Z10" s="128"/>
      <c r="AA10" s="128"/>
      <c r="AB10" s="85"/>
      <c r="AC10" s="85"/>
      <c r="AD10" s="85"/>
      <c r="AE10" s="276"/>
      <c r="AF10" s="276"/>
      <c r="AG10" s="14"/>
    </row>
    <row r="11" spans="1:51" s="35" customFormat="1" ht="27" customHeight="1">
      <c r="A11" s="32" t="s">
        <v>405</v>
      </c>
      <c r="B11" s="33" t="s">
        <v>406</v>
      </c>
      <c r="C11" s="33"/>
      <c r="D11" s="34"/>
      <c r="E11" s="34"/>
      <c r="F11" s="34"/>
      <c r="G11" s="34"/>
      <c r="H11" s="102">
        <f>H12+H18+H22+H29+H35+H42+H50+H58+H66+H76+H80+H87+H90+H96+H99+H106+H110</f>
        <v>162073</v>
      </c>
      <c r="I11" s="102">
        <f>I12+I18+I22+I29+I35+I42+I50+I58+I66+I76+I80+I87+I90+I96+I99+I106+I110</f>
        <v>97281</v>
      </c>
      <c r="J11" s="62"/>
      <c r="K11" s="62"/>
      <c r="L11" s="62"/>
      <c r="M11" s="62"/>
      <c r="N11" s="62"/>
      <c r="O11" s="62"/>
      <c r="P11" s="62"/>
      <c r="Q11" s="62"/>
      <c r="R11" s="62"/>
      <c r="S11" s="62"/>
      <c r="T11" s="62"/>
      <c r="U11" s="62"/>
      <c r="V11" s="62"/>
      <c r="W11" s="62"/>
      <c r="X11" s="62"/>
      <c r="Y11" s="62"/>
      <c r="Z11" s="62"/>
      <c r="AA11" s="62"/>
      <c r="AB11" s="102">
        <f>AB12+AB18+AB22+AB29+AB35+AB42+AB50+AB58+AB66+AB76+AB80+AB87+AB90+AB96+AB99+AB106+AB110</f>
        <v>9460</v>
      </c>
      <c r="AC11" s="102">
        <f>AC12+AC18+AC22+AC29+AC35+AC42+AC50+AC58+AC66+AC76+AC80+AC87+AC90+AC96+AC99+AC106+AC110</f>
        <v>9940</v>
      </c>
      <c r="AD11" s="102">
        <f>AD12+AD18+AD22+AD29+AD35+AD42+AD50+AD58+AD66+AD76+AD80+AD87+AD90+AD96+AD99+AD106+AD110</f>
        <v>0</v>
      </c>
      <c r="AE11" s="102">
        <f>AE12+AE18+AE22+AE29+AE35+AE42+AE50+AE58+AE66+AE76+AE80+AE87+AE90+AE96+AE99+AE106+AE110</f>
        <v>13925</v>
      </c>
      <c r="AF11" s="102">
        <f>AF12+AF18+AF22+AF29+AF35+AF42+AF50+AF58+AF66+AF76+AF80+AF87+AF90+AF96+AF99+AF106+AF110</f>
        <v>26441</v>
      </c>
      <c r="AG11" s="34"/>
    </row>
    <row r="12" spans="1:51" s="73" customFormat="1" ht="21" customHeight="1">
      <c r="A12" s="69">
        <v>1</v>
      </c>
      <c r="B12" s="70" t="s">
        <v>409</v>
      </c>
      <c r="C12" s="70"/>
      <c r="D12" s="46"/>
      <c r="E12" s="46"/>
      <c r="F12" s="46"/>
      <c r="G12" s="46"/>
      <c r="H12" s="116">
        <f>SUM(H13:H17)</f>
        <v>13751</v>
      </c>
      <c r="I12" s="116">
        <f>SUM(I13:I17)</f>
        <v>7951</v>
      </c>
      <c r="J12" s="309"/>
      <c r="K12" s="309"/>
      <c r="L12" s="309"/>
      <c r="M12" s="309"/>
      <c r="N12" s="309"/>
      <c r="O12" s="309"/>
      <c r="P12" s="309"/>
      <c r="Q12" s="309"/>
      <c r="R12" s="309"/>
      <c r="S12" s="309"/>
      <c r="T12" s="309"/>
      <c r="U12" s="309"/>
      <c r="V12" s="309"/>
      <c r="W12" s="309"/>
      <c r="X12" s="309"/>
      <c r="Y12" s="309"/>
      <c r="Z12" s="309"/>
      <c r="AA12" s="309"/>
      <c r="AB12" s="116">
        <f>SUM(AB13:AB17)</f>
        <v>4100</v>
      </c>
      <c r="AC12" s="116">
        <f>SUM(AC13:AC17)</f>
        <v>1000</v>
      </c>
      <c r="AD12" s="116">
        <f>SUM(AD13:AD17)</f>
        <v>0</v>
      </c>
      <c r="AE12" s="116">
        <f>SUM(AE13:AE17)</f>
        <v>0</v>
      </c>
      <c r="AF12" s="116">
        <f>SUM(AF13:AF17)</f>
        <v>700</v>
      </c>
      <c r="AG12" s="72"/>
    </row>
    <row r="13" spans="1:51" s="258" customFormat="1" ht="21" customHeight="1">
      <c r="A13" s="270"/>
      <c r="B13" s="271" t="s">
        <v>436</v>
      </c>
      <c r="C13" s="271"/>
      <c r="D13" s="272" t="s">
        <v>437</v>
      </c>
      <c r="E13" s="273" t="s">
        <v>435</v>
      </c>
      <c r="F13" s="273"/>
      <c r="G13" s="273"/>
      <c r="H13" s="274">
        <f>SUM(I13:AF13)</f>
        <v>3150</v>
      </c>
      <c r="I13" s="274">
        <f>2000-850</f>
        <v>1150</v>
      </c>
      <c r="J13" s="311"/>
      <c r="K13" s="311"/>
      <c r="L13" s="311"/>
      <c r="M13" s="311"/>
      <c r="N13" s="311"/>
      <c r="O13" s="311"/>
      <c r="P13" s="311"/>
      <c r="Q13" s="311"/>
      <c r="R13" s="311"/>
      <c r="S13" s="311"/>
      <c r="T13" s="311"/>
      <c r="U13" s="311"/>
      <c r="V13" s="311"/>
      <c r="W13" s="311"/>
      <c r="X13" s="311"/>
      <c r="Y13" s="311"/>
      <c r="Z13" s="311"/>
      <c r="AA13" s="311"/>
      <c r="AB13" s="274">
        <v>1000</v>
      </c>
      <c r="AC13" s="274">
        <v>500</v>
      </c>
      <c r="AD13" s="274"/>
      <c r="AE13" s="274"/>
      <c r="AF13" s="274">
        <v>500</v>
      </c>
      <c r="AG13" s="275"/>
    </row>
    <row r="14" spans="1:51" s="222" customFormat="1" ht="21" customHeight="1">
      <c r="A14" s="359"/>
      <c r="B14" s="360" t="s">
        <v>433</v>
      </c>
      <c r="C14" s="360"/>
      <c r="D14" s="247" t="s">
        <v>434</v>
      </c>
      <c r="E14" s="247" t="s">
        <v>435</v>
      </c>
      <c r="F14" s="247"/>
      <c r="G14" s="247"/>
      <c r="H14" s="235">
        <f>SUM(I14:AF14)</f>
        <v>1500</v>
      </c>
      <c r="I14" s="235">
        <v>1500</v>
      </c>
      <c r="J14" s="318"/>
      <c r="K14" s="318"/>
      <c r="L14" s="318"/>
      <c r="M14" s="318"/>
      <c r="N14" s="318"/>
      <c r="O14" s="318"/>
      <c r="P14" s="318"/>
      <c r="Q14" s="318"/>
      <c r="R14" s="318"/>
      <c r="S14" s="318"/>
      <c r="T14" s="318"/>
      <c r="U14" s="318"/>
      <c r="V14" s="318"/>
      <c r="W14" s="318"/>
      <c r="X14" s="318"/>
      <c r="Y14" s="318"/>
      <c r="Z14" s="318"/>
      <c r="AA14" s="318"/>
      <c r="AB14" s="235"/>
      <c r="AC14" s="235"/>
      <c r="AD14" s="361"/>
      <c r="AE14" s="362"/>
      <c r="AF14" s="235"/>
      <c r="AG14" s="363"/>
    </row>
    <row r="15" spans="1:51" s="222" customFormat="1" ht="21" customHeight="1">
      <c r="A15" s="359"/>
      <c r="B15" s="360" t="s">
        <v>438</v>
      </c>
      <c r="C15" s="360"/>
      <c r="D15" s="247" t="s">
        <v>439</v>
      </c>
      <c r="E15" s="247" t="s">
        <v>440</v>
      </c>
      <c r="F15" s="247"/>
      <c r="G15" s="247"/>
      <c r="H15" s="235">
        <f>SUM(I15:AF15)</f>
        <v>3000</v>
      </c>
      <c r="I15" s="351">
        <v>1500</v>
      </c>
      <c r="J15" s="318"/>
      <c r="K15" s="318"/>
      <c r="L15" s="318"/>
      <c r="M15" s="318"/>
      <c r="N15" s="318"/>
      <c r="O15" s="318"/>
      <c r="P15" s="318"/>
      <c r="Q15" s="318"/>
      <c r="R15" s="318"/>
      <c r="S15" s="318"/>
      <c r="T15" s="318"/>
      <c r="U15" s="318"/>
      <c r="V15" s="318"/>
      <c r="W15" s="318"/>
      <c r="X15" s="318"/>
      <c r="Y15" s="318"/>
      <c r="Z15" s="318"/>
      <c r="AA15" s="318"/>
      <c r="AB15" s="235">
        <v>1500</v>
      </c>
      <c r="AC15" s="235"/>
      <c r="AD15" s="361"/>
      <c r="AE15" s="362"/>
      <c r="AF15" s="235"/>
      <c r="AG15" s="363"/>
    </row>
    <row r="16" spans="1:51" s="222" customFormat="1" ht="21" customHeight="1">
      <c r="A16" s="359"/>
      <c r="B16" s="360" t="s">
        <v>441</v>
      </c>
      <c r="C16" s="360"/>
      <c r="D16" s="247" t="s">
        <v>442</v>
      </c>
      <c r="E16" s="247" t="s">
        <v>443</v>
      </c>
      <c r="F16" s="247"/>
      <c r="G16" s="247"/>
      <c r="H16" s="235">
        <f>SUM(I16:AF16)</f>
        <v>2401</v>
      </c>
      <c r="I16" s="351">
        <v>1201</v>
      </c>
      <c r="J16" s="318"/>
      <c r="K16" s="318"/>
      <c r="L16" s="318"/>
      <c r="M16" s="318"/>
      <c r="N16" s="318"/>
      <c r="O16" s="318"/>
      <c r="P16" s="318"/>
      <c r="Q16" s="318"/>
      <c r="R16" s="318"/>
      <c r="S16" s="318"/>
      <c r="T16" s="318"/>
      <c r="U16" s="318"/>
      <c r="V16" s="318"/>
      <c r="W16" s="318"/>
      <c r="X16" s="318"/>
      <c r="Y16" s="318"/>
      <c r="Z16" s="318"/>
      <c r="AA16" s="318"/>
      <c r="AB16" s="235">
        <v>1000</v>
      </c>
      <c r="AC16" s="235"/>
      <c r="AD16" s="361"/>
      <c r="AE16" s="362"/>
      <c r="AF16" s="235">
        <v>200</v>
      </c>
      <c r="AG16" s="363"/>
    </row>
    <row r="17" spans="1:33" s="222" customFormat="1" ht="21" customHeight="1">
      <c r="A17" s="359"/>
      <c r="B17" s="360" t="s">
        <v>444</v>
      </c>
      <c r="C17" s="360"/>
      <c r="D17" s="247" t="s">
        <v>445</v>
      </c>
      <c r="E17" s="247" t="s">
        <v>446</v>
      </c>
      <c r="F17" s="247"/>
      <c r="G17" s="247"/>
      <c r="H17" s="235">
        <f>SUM(I17:AF17)</f>
        <v>3700</v>
      </c>
      <c r="I17" s="351">
        <v>2600</v>
      </c>
      <c r="J17" s="318"/>
      <c r="K17" s="318"/>
      <c r="L17" s="318"/>
      <c r="M17" s="318"/>
      <c r="N17" s="318"/>
      <c r="O17" s="318"/>
      <c r="P17" s="318"/>
      <c r="Q17" s="318"/>
      <c r="R17" s="318"/>
      <c r="S17" s="318"/>
      <c r="T17" s="318"/>
      <c r="U17" s="318"/>
      <c r="V17" s="318"/>
      <c r="W17" s="318"/>
      <c r="X17" s="318"/>
      <c r="Y17" s="318"/>
      <c r="Z17" s="318"/>
      <c r="AA17" s="318"/>
      <c r="AB17" s="235">
        <v>600</v>
      </c>
      <c r="AC17" s="235">
        <v>500</v>
      </c>
      <c r="AD17" s="235"/>
      <c r="AE17" s="362"/>
      <c r="AF17" s="362"/>
      <c r="AG17" s="363"/>
    </row>
    <row r="18" spans="1:33" s="73" customFormat="1" ht="21" customHeight="1">
      <c r="A18" s="69">
        <v>2</v>
      </c>
      <c r="B18" s="70" t="s">
        <v>411</v>
      </c>
      <c r="C18" s="70"/>
      <c r="D18" s="47"/>
      <c r="E18" s="46"/>
      <c r="F18" s="46"/>
      <c r="G18" s="46"/>
      <c r="H18" s="116">
        <f>SUM(H19:H21)</f>
        <v>9810</v>
      </c>
      <c r="I18" s="116">
        <f>SUM(I19:I21)</f>
        <v>7951</v>
      </c>
      <c r="J18" s="309"/>
      <c r="K18" s="309"/>
      <c r="L18" s="309"/>
      <c r="M18" s="309"/>
      <c r="N18" s="309"/>
      <c r="O18" s="309"/>
      <c r="P18" s="309"/>
      <c r="Q18" s="309"/>
      <c r="R18" s="309"/>
      <c r="S18" s="309"/>
      <c r="T18" s="309"/>
      <c r="U18" s="309"/>
      <c r="V18" s="309"/>
      <c r="W18" s="309"/>
      <c r="X18" s="309"/>
      <c r="Y18" s="309"/>
      <c r="Z18" s="309"/>
      <c r="AA18" s="309"/>
      <c r="AB18" s="116">
        <f>SUM(AB19:AB21)</f>
        <v>0</v>
      </c>
      <c r="AC18" s="116">
        <f>SUM(AC19:AC21)</f>
        <v>0</v>
      </c>
      <c r="AD18" s="116">
        <f>SUM(AD19:AD21)</f>
        <v>0</v>
      </c>
      <c r="AE18" s="116">
        <f>SUM(AE19:AE21)</f>
        <v>450</v>
      </c>
      <c r="AF18" s="116">
        <f>SUM(AF19:AF21)</f>
        <v>1409</v>
      </c>
      <c r="AG18" s="72"/>
    </row>
    <row r="19" spans="1:33" s="222" customFormat="1" ht="31.5" customHeight="1">
      <c r="A19" s="364"/>
      <c r="B19" s="344" t="s">
        <v>447</v>
      </c>
      <c r="C19" s="344"/>
      <c r="D19" s="219" t="s">
        <v>448</v>
      </c>
      <c r="E19" s="219" t="s">
        <v>435</v>
      </c>
      <c r="F19" s="219"/>
      <c r="G19" s="219"/>
      <c r="H19" s="220">
        <f>SUM(I19:AG19)</f>
        <v>3500</v>
      </c>
      <c r="I19" s="220">
        <v>3150</v>
      </c>
      <c r="J19" s="318"/>
      <c r="K19" s="318"/>
      <c r="L19" s="318"/>
      <c r="M19" s="318"/>
      <c r="N19" s="318"/>
      <c r="O19" s="318"/>
      <c r="P19" s="318"/>
      <c r="Q19" s="318"/>
      <c r="R19" s="318"/>
      <c r="S19" s="318"/>
      <c r="T19" s="318"/>
      <c r="U19" s="318"/>
      <c r="V19" s="318"/>
      <c r="W19" s="318"/>
      <c r="X19" s="318"/>
      <c r="Y19" s="318"/>
      <c r="Z19" s="318"/>
      <c r="AA19" s="318"/>
      <c r="AB19" s="366"/>
      <c r="AC19" s="375"/>
      <c r="AD19" s="395"/>
      <c r="AE19" s="375"/>
      <c r="AF19" s="375">
        <v>350</v>
      </c>
      <c r="AG19" s="367"/>
    </row>
    <row r="20" spans="1:33" s="222" customFormat="1" ht="21" customHeight="1">
      <c r="A20" s="364"/>
      <c r="B20" s="344" t="s">
        <v>449</v>
      </c>
      <c r="C20" s="344"/>
      <c r="D20" s="219" t="s">
        <v>450</v>
      </c>
      <c r="E20" s="219" t="s">
        <v>440</v>
      </c>
      <c r="F20" s="219"/>
      <c r="G20" s="219"/>
      <c r="H20" s="220">
        <f>SUM(I20:AG20)</f>
        <v>3910</v>
      </c>
      <c r="I20" s="220">
        <v>3410</v>
      </c>
      <c r="J20" s="318"/>
      <c r="K20" s="318"/>
      <c r="L20" s="318"/>
      <c r="M20" s="318"/>
      <c r="N20" s="318"/>
      <c r="O20" s="318"/>
      <c r="P20" s="318"/>
      <c r="Q20" s="318"/>
      <c r="R20" s="318"/>
      <c r="S20" s="318"/>
      <c r="T20" s="318"/>
      <c r="U20" s="318"/>
      <c r="V20" s="318"/>
      <c r="W20" s="318"/>
      <c r="X20" s="318"/>
      <c r="Y20" s="318"/>
      <c r="Z20" s="318"/>
      <c r="AA20" s="318"/>
      <c r="AB20" s="220"/>
      <c r="AC20" s="375"/>
      <c r="AD20" s="395"/>
      <c r="AE20" s="375">
        <v>200</v>
      </c>
      <c r="AF20" s="375">
        <v>300</v>
      </c>
      <c r="AG20" s="367"/>
    </row>
    <row r="21" spans="1:33" s="222" customFormat="1" ht="21" customHeight="1">
      <c r="A21" s="364"/>
      <c r="B21" s="344" t="s">
        <v>451</v>
      </c>
      <c r="C21" s="344"/>
      <c r="D21" s="219" t="s">
        <v>452</v>
      </c>
      <c r="E21" s="248" t="s">
        <v>453</v>
      </c>
      <c r="F21" s="248"/>
      <c r="G21" s="248"/>
      <c r="H21" s="220">
        <f>SUM(I21:AG21)</f>
        <v>2400</v>
      </c>
      <c r="I21" s="244">
        <v>1391</v>
      </c>
      <c r="J21" s="318"/>
      <c r="K21" s="318"/>
      <c r="L21" s="318"/>
      <c r="M21" s="318"/>
      <c r="N21" s="318"/>
      <c r="O21" s="318"/>
      <c r="P21" s="318"/>
      <c r="Q21" s="318"/>
      <c r="R21" s="318"/>
      <c r="S21" s="318"/>
      <c r="T21" s="318"/>
      <c r="U21" s="318"/>
      <c r="V21" s="318"/>
      <c r="W21" s="318"/>
      <c r="X21" s="318"/>
      <c r="Y21" s="318"/>
      <c r="Z21" s="318"/>
      <c r="AA21" s="318"/>
      <c r="AB21" s="375"/>
      <c r="AC21" s="244"/>
      <c r="AD21" s="395"/>
      <c r="AE21" s="244">
        <v>250</v>
      </c>
      <c r="AF21" s="375">
        <v>759</v>
      </c>
      <c r="AG21" s="367"/>
    </row>
    <row r="22" spans="1:33" s="73" customFormat="1" ht="21" customHeight="1">
      <c r="A22" s="69">
        <v>3</v>
      </c>
      <c r="B22" s="70" t="s">
        <v>407</v>
      </c>
      <c r="C22" s="70"/>
      <c r="D22" s="47"/>
      <c r="E22" s="46"/>
      <c r="F22" s="46"/>
      <c r="G22" s="46"/>
      <c r="H22" s="116">
        <f>SUM(H23:H28)</f>
        <v>9811</v>
      </c>
      <c r="I22" s="116">
        <f>SUM(I23:I28)</f>
        <v>7951</v>
      </c>
      <c r="J22" s="309"/>
      <c r="K22" s="309"/>
      <c r="L22" s="309"/>
      <c r="M22" s="309"/>
      <c r="N22" s="309"/>
      <c r="O22" s="309"/>
      <c r="P22" s="309"/>
      <c r="Q22" s="309"/>
      <c r="R22" s="309"/>
      <c r="S22" s="309"/>
      <c r="T22" s="309"/>
      <c r="U22" s="309"/>
      <c r="V22" s="309"/>
      <c r="W22" s="309"/>
      <c r="X22" s="309"/>
      <c r="Y22" s="309"/>
      <c r="Z22" s="309"/>
      <c r="AA22" s="309"/>
      <c r="AB22" s="116">
        <f>SUM(AB23:AB28)</f>
        <v>0</v>
      </c>
      <c r="AC22" s="116">
        <f>SUM(AC23:AC28)</f>
        <v>0</v>
      </c>
      <c r="AD22" s="116">
        <f>SUM(AD23:AD28)</f>
        <v>0</v>
      </c>
      <c r="AE22" s="116">
        <f>SUM(AE23:AE28)</f>
        <v>1150</v>
      </c>
      <c r="AF22" s="116">
        <f>SUM(AF23:AF28)</f>
        <v>710</v>
      </c>
      <c r="AG22" s="72"/>
    </row>
    <row r="23" spans="1:33" s="258" customFormat="1" ht="21" customHeight="1">
      <c r="A23" s="270"/>
      <c r="B23" s="271" t="s">
        <v>454</v>
      </c>
      <c r="C23" s="271"/>
      <c r="D23" s="272" t="s">
        <v>455</v>
      </c>
      <c r="E23" s="273"/>
      <c r="F23" s="273"/>
      <c r="G23" s="273"/>
      <c r="H23" s="274">
        <v>2900</v>
      </c>
      <c r="I23" s="274">
        <v>2500</v>
      </c>
      <c r="J23" s="311"/>
      <c r="K23" s="311"/>
      <c r="L23" s="311"/>
      <c r="M23" s="311"/>
      <c r="N23" s="311"/>
      <c r="O23" s="311"/>
      <c r="P23" s="311"/>
      <c r="Q23" s="311"/>
      <c r="R23" s="311"/>
      <c r="S23" s="311"/>
      <c r="T23" s="311"/>
      <c r="U23" s="311"/>
      <c r="V23" s="311"/>
      <c r="W23" s="311"/>
      <c r="X23" s="311"/>
      <c r="Y23" s="311"/>
      <c r="Z23" s="311"/>
      <c r="AA23" s="311"/>
      <c r="AB23" s="274"/>
      <c r="AC23" s="274"/>
      <c r="AD23" s="274"/>
      <c r="AE23" s="274">
        <v>400</v>
      </c>
      <c r="AF23" s="274"/>
      <c r="AG23" s="275"/>
    </row>
    <row r="24" spans="1:33" s="222" customFormat="1" ht="28.5" customHeight="1">
      <c r="A24" s="380"/>
      <c r="B24" s="391" t="s">
        <v>456</v>
      </c>
      <c r="C24" s="391"/>
      <c r="D24" s="219"/>
      <c r="E24" s="382"/>
      <c r="F24" s="382"/>
      <c r="G24" s="382"/>
      <c r="H24" s="244">
        <f>SUM(I24:AG24)</f>
        <v>400</v>
      </c>
      <c r="I24" s="244">
        <v>300</v>
      </c>
      <c r="J24" s="318"/>
      <c r="K24" s="318"/>
      <c r="L24" s="318"/>
      <c r="M24" s="318"/>
      <c r="N24" s="318"/>
      <c r="O24" s="318"/>
      <c r="P24" s="318"/>
      <c r="Q24" s="318"/>
      <c r="R24" s="318"/>
      <c r="S24" s="318"/>
      <c r="T24" s="318"/>
      <c r="U24" s="318"/>
      <c r="V24" s="318"/>
      <c r="W24" s="318"/>
      <c r="X24" s="318"/>
      <c r="Y24" s="318"/>
      <c r="Z24" s="318"/>
      <c r="AA24" s="318"/>
      <c r="AB24" s="383"/>
      <c r="AC24" s="383"/>
      <c r="AD24" s="383"/>
      <c r="AE24" s="244">
        <v>100</v>
      </c>
      <c r="AF24" s="244"/>
      <c r="AG24" s="384"/>
    </row>
    <row r="25" spans="1:33" s="222" customFormat="1" ht="21" customHeight="1">
      <c r="A25" s="380"/>
      <c r="B25" s="381" t="s">
        <v>429</v>
      </c>
      <c r="C25" s="381"/>
      <c r="D25" s="219" t="s">
        <v>457</v>
      </c>
      <c r="E25" s="382"/>
      <c r="F25" s="382"/>
      <c r="G25" s="382"/>
      <c r="H25" s="244">
        <v>2430</v>
      </c>
      <c r="I25" s="244">
        <v>1900</v>
      </c>
      <c r="J25" s="318"/>
      <c r="K25" s="318"/>
      <c r="L25" s="318"/>
      <c r="M25" s="318"/>
      <c r="N25" s="318"/>
      <c r="O25" s="318"/>
      <c r="P25" s="318"/>
      <c r="Q25" s="318"/>
      <c r="R25" s="318"/>
      <c r="S25" s="318"/>
      <c r="T25" s="318"/>
      <c r="U25" s="318"/>
      <c r="V25" s="318"/>
      <c r="W25" s="318"/>
      <c r="X25" s="318"/>
      <c r="Y25" s="318"/>
      <c r="Z25" s="318"/>
      <c r="AA25" s="318"/>
      <c r="AB25" s="383"/>
      <c r="AC25" s="383"/>
      <c r="AD25" s="383"/>
      <c r="AE25" s="244">
        <v>250</v>
      </c>
      <c r="AF25" s="244">
        <v>280</v>
      </c>
      <c r="AG25" s="384"/>
    </row>
    <row r="26" spans="1:33" s="222" customFormat="1" ht="27" customHeight="1">
      <c r="A26" s="380"/>
      <c r="B26" s="381" t="s">
        <v>458</v>
      </c>
      <c r="C26" s="381"/>
      <c r="D26" s="219" t="s">
        <v>459</v>
      </c>
      <c r="E26" s="382"/>
      <c r="F26" s="382"/>
      <c r="G26" s="382"/>
      <c r="H26" s="244">
        <v>2130</v>
      </c>
      <c r="I26" s="244">
        <v>1900</v>
      </c>
      <c r="J26" s="318"/>
      <c r="K26" s="318"/>
      <c r="L26" s="318"/>
      <c r="M26" s="318"/>
      <c r="N26" s="318"/>
      <c r="O26" s="318"/>
      <c r="P26" s="318"/>
      <c r="Q26" s="318"/>
      <c r="R26" s="318"/>
      <c r="S26" s="318"/>
      <c r="T26" s="318"/>
      <c r="U26" s="318"/>
      <c r="V26" s="318"/>
      <c r="W26" s="318"/>
      <c r="X26" s="318"/>
      <c r="Y26" s="318"/>
      <c r="Z26" s="318"/>
      <c r="AA26" s="318"/>
      <c r="AB26" s="383"/>
      <c r="AC26" s="383"/>
      <c r="AD26" s="383"/>
      <c r="AE26" s="244"/>
      <c r="AF26" s="244">
        <v>230</v>
      </c>
      <c r="AG26" s="384"/>
    </row>
    <row r="27" spans="1:33" s="222" customFormat="1" ht="21" customHeight="1">
      <c r="A27" s="380"/>
      <c r="B27" s="381" t="s">
        <v>460</v>
      </c>
      <c r="C27" s="381"/>
      <c r="D27" s="219" t="s">
        <v>461</v>
      </c>
      <c r="E27" s="382"/>
      <c r="F27" s="382"/>
      <c r="G27" s="382"/>
      <c r="H27" s="244">
        <v>1600</v>
      </c>
      <c r="I27" s="244">
        <v>1200</v>
      </c>
      <c r="J27" s="318"/>
      <c r="K27" s="318"/>
      <c r="L27" s="318"/>
      <c r="M27" s="318"/>
      <c r="N27" s="318"/>
      <c r="O27" s="318"/>
      <c r="P27" s="318"/>
      <c r="Q27" s="318"/>
      <c r="R27" s="318"/>
      <c r="S27" s="318"/>
      <c r="T27" s="318"/>
      <c r="U27" s="318"/>
      <c r="V27" s="318"/>
      <c r="W27" s="318"/>
      <c r="X27" s="318"/>
      <c r="Y27" s="318"/>
      <c r="Z27" s="318"/>
      <c r="AA27" s="318"/>
      <c r="AB27" s="383"/>
      <c r="AC27" s="383"/>
      <c r="AD27" s="383"/>
      <c r="AE27" s="244">
        <v>200</v>
      </c>
      <c r="AF27" s="244">
        <v>200</v>
      </c>
      <c r="AG27" s="384"/>
    </row>
    <row r="28" spans="1:33" s="222" customFormat="1" ht="21" customHeight="1">
      <c r="A28" s="380"/>
      <c r="B28" s="381" t="s">
        <v>462</v>
      </c>
      <c r="C28" s="381"/>
      <c r="D28" s="219"/>
      <c r="E28" s="382"/>
      <c r="F28" s="382"/>
      <c r="G28" s="382"/>
      <c r="H28" s="244">
        <f>SUM(I28:AG28)</f>
        <v>351</v>
      </c>
      <c r="I28" s="244">
        <v>151</v>
      </c>
      <c r="J28" s="318"/>
      <c r="K28" s="318"/>
      <c r="L28" s="318"/>
      <c r="M28" s="318"/>
      <c r="N28" s="318"/>
      <c r="O28" s="318"/>
      <c r="P28" s="318"/>
      <c r="Q28" s="318"/>
      <c r="R28" s="318"/>
      <c r="S28" s="318"/>
      <c r="T28" s="318"/>
      <c r="U28" s="318"/>
      <c r="V28" s="318"/>
      <c r="W28" s="318"/>
      <c r="X28" s="318"/>
      <c r="Y28" s="318"/>
      <c r="Z28" s="318"/>
      <c r="AA28" s="318"/>
      <c r="AB28" s="383"/>
      <c r="AC28" s="383"/>
      <c r="AD28" s="383"/>
      <c r="AE28" s="244">
        <v>200</v>
      </c>
      <c r="AF28" s="244"/>
      <c r="AG28" s="384"/>
    </row>
    <row r="29" spans="1:33" s="73" customFormat="1" ht="21" customHeight="1">
      <c r="A29" s="69">
        <v>4</v>
      </c>
      <c r="B29" s="70" t="s">
        <v>413</v>
      </c>
      <c r="C29" s="70"/>
      <c r="D29" s="47"/>
      <c r="E29" s="46"/>
      <c r="F29" s="46"/>
      <c r="G29" s="46"/>
      <c r="H29" s="116">
        <f>SUM(H30:H34)</f>
        <v>10880</v>
      </c>
      <c r="I29" s="116">
        <f>SUM(I30:I34)</f>
        <v>7951</v>
      </c>
      <c r="J29" s="309"/>
      <c r="K29" s="309"/>
      <c r="L29" s="309"/>
      <c r="M29" s="309"/>
      <c r="N29" s="309"/>
      <c r="O29" s="309"/>
      <c r="P29" s="309"/>
      <c r="Q29" s="309"/>
      <c r="R29" s="309"/>
      <c r="S29" s="309"/>
      <c r="T29" s="309"/>
      <c r="U29" s="309"/>
      <c r="V29" s="309"/>
      <c r="W29" s="309"/>
      <c r="X29" s="309"/>
      <c r="Y29" s="309"/>
      <c r="Z29" s="309"/>
      <c r="AA29" s="309"/>
      <c r="AB29" s="116">
        <f>SUM(AB30:AB34)</f>
        <v>600</v>
      </c>
      <c r="AC29" s="116">
        <f>SUM(AC30:AC34)</f>
        <v>900</v>
      </c>
      <c r="AD29" s="116">
        <f>SUM(AD30:AD34)</f>
        <v>0</v>
      </c>
      <c r="AE29" s="116">
        <f>SUM(AE30:AE34)</f>
        <v>50</v>
      </c>
      <c r="AF29" s="116">
        <f>SUM(AF30:AF34)</f>
        <v>1379</v>
      </c>
      <c r="AG29" s="72"/>
    </row>
    <row r="30" spans="1:33" s="222" customFormat="1" ht="27.75" customHeight="1">
      <c r="A30" s="364"/>
      <c r="B30" s="360" t="s">
        <v>466</v>
      </c>
      <c r="C30" s="360"/>
      <c r="D30" s="247"/>
      <c r="E30" s="368">
        <v>2017</v>
      </c>
      <c r="F30" s="368"/>
      <c r="G30" s="368"/>
      <c r="H30" s="351">
        <v>600</v>
      </c>
      <c r="I30" s="351">
        <v>500</v>
      </c>
      <c r="J30" s="318"/>
      <c r="K30" s="318"/>
      <c r="L30" s="318"/>
      <c r="M30" s="318"/>
      <c r="N30" s="318"/>
      <c r="O30" s="318"/>
      <c r="P30" s="318"/>
      <c r="Q30" s="318"/>
      <c r="R30" s="318"/>
      <c r="S30" s="318"/>
      <c r="T30" s="318"/>
      <c r="U30" s="318"/>
      <c r="V30" s="318"/>
      <c r="W30" s="318"/>
      <c r="X30" s="318"/>
      <c r="Y30" s="318"/>
      <c r="Z30" s="318"/>
      <c r="AA30" s="318"/>
      <c r="AB30" s="351"/>
      <c r="AC30" s="351"/>
      <c r="AD30" s="351"/>
      <c r="AE30" s="351"/>
      <c r="AF30" s="351">
        <v>100</v>
      </c>
      <c r="AG30" s="367"/>
    </row>
    <row r="31" spans="1:33" s="222" customFormat="1" ht="21" customHeight="1">
      <c r="A31" s="364"/>
      <c r="B31" s="372" t="s">
        <v>429</v>
      </c>
      <c r="C31" s="372"/>
      <c r="D31" s="247" t="s">
        <v>463</v>
      </c>
      <c r="E31" s="368">
        <v>2017</v>
      </c>
      <c r="F31" s="368"/>
      <c r="G31" s="368"/>
      <c r="H31" s="351">
        <v>3000</v>
      </c>
      <c r="I31" s="351">
        <v>2800</v>
      </c>
      <c r="J31" s="318"/>
      <c r="K31" s="318"/>
      <c r="L31" s="318"/>
      <c r="M31" s="318"/>
      <c r="N31" s="318"/>
      <c r="O31" s="318"/>
      <c r="P31" s="318"/>
      <c r="Q31" s="318"/>
      <c r="R31" s="318"/>
      <c r="S31" s="318"/>
      <c r="T31" s="318"/>
      <c r="U31" s="318"/>
      <c r="V31" s="318"/>
      <c r="W31" s="318"/>
      <c r="X31" s="318"/>
      <c r="Y31" s="318"/>
      <c r="Z31" s="318"/>
      <c r="AA31" s="318"/>
      <c r="AB31" s="351"/>
      <c r="AC31" s="351">
        <v>200</v>
      </c>
      <c r="AD31" s="351"/>
      <c r="AE31" s="351"/>
      <c r="AF31" s="351"/>
      <c r="AG31" s="367"/>
    </row>
    <row r="32" spans="1:33" s="222" customFormat="1" ht="21" customHeight="1">
      <c r="A32" s="364"/>
      <c r="B32" s="372" t="s">
        <v>464</v>
      </c>
      <c r="C32" s="372"/>
      <c r="D32" s="247" t="s">
        <v>465</v>
      </c>
      <c r="E32" s="368" t="s">
        <v>435</v>
      </c>
      <c r="F32" s="368"/>
      <c r="G32" s="368"/>
      <c r="H32" s="351">
        <v>3480</v>
      </c>
      <c r="I32" s="351">
        <v>2900</v>
      </c>
      <c r="J32" s="318"/>
      <c r="K32" s="318"/>
      <c r="L32" s="318"/>
      <c r="M32" s="318"/>
      <c r="N32" s="318"/>
      <c r="O32" s="318"/>
      <c r="P32" s="318"/>
      <c r="Q32" s="318"/>
      <c r="R32" s="318"/>
      <c r="S32" s="318"/>
      <c r="T32" s="318"/>
      <c r="U32" s="318"/>
      <c r="V32" s="318"/>
      <c r="W32" s="318"/>
      <c r="X32" s="318"/>
      <c r="Y32" s="318"/>
      <c r="Z32" s="318"/>
      <c r="AA32" s="318"/>
      <c r="AB32" s="351"/>
      <c r="AC32" s="351"/>
      <c r="AD32" s="351"/>
      <c r="AE32" s="351"/>
      <c r="AF32" s="351">
        <v>580</v>
      </c>
      <c r="AG32" s="367"/>
    </row>
    <row r="33" spans="1:33" s="222" customFormat="1" ht="21" customHeight="1">
      <c r="A33" s="364"/>
      <c r="B33" s="372" t="s">
        <v>467</v>
      </c>
      <c r="C33" s="372"/>
      <c r="D33" s="247" t="s">
        <v>468</v>
      </c>
      <c r="E33" s="368">
        <v>2017</v>
      </c>
      <c r="F33" s="368"/>
      <c r="G33" s="368"/>
      <c r="H33" s="351">
        <v>1300</v>
      </c>
      <c r="I33" s="351">
        <v>851</v>
      </c>
      <c r="J33" s="318"/>
      <c r="K33" s="318"/>
      <c r="L33" s="318"/>
      <c r="M33" s="318"/>
      <c r="N33" s="318"/>
      <c r="O33" s="318"/>
      <c r="P33" s="318"/>
      <c r="Q33" s="318"/>
      <c r="R33" s="318"/>
      <c r="S33" s="318"/>
      <c r="T33" s="318"/>
      <c r="U33" s="318"/>
      <c r="V33" s="318"/>
      <c r="W33" s="318"/>
      <c r="X33" s="318"/>
      <c r="Y33" s="318"/>
      <c r="Z33" s="318"/>
      <c r="AA33" s="318"/>
      <c r="AB33" s="351"/>
      <c r="AC33" s="351">
        <v>200</v>
      </c>
      <c r="AD33" s="351"/>
      <c r="AE33" s="351"/>
      <c r="AF33" s="351">
        <v>249</v>
      </c>
      <c r="AG33" s="367"/>
    </row>
    <row r="34" spans="1:33" s="222" customFormat="1" ht="21" customHeight="1">
      <c r="A34" s="364"/>
      <c r="B34" s="360" t="s">
        <v>469</v>
      </c>
      <c r="C34" s="360"/>
      <c r="D34" s="247" t="s">
        <v>470</v>
      </c>
      <c r="E34" s="368">
        <v>2017</v>
      </c>
      <c r="F34" s="368"/>
      <c r="G34" s="368"/>
      <c r="H34" s="351">
        <v>2500</v>
      </c>
      <c r="I34" s="351">
        <v>900</v>
      </c>
      <c r="J34" s="318"/>
      <c r="K34" s="318"/>
      <c r="L34" s="318"/>
      <c r="M34" s="318"/>
      <c r="N34" s="318"/>
      <c r="O34" s="318"/>
      <c r="P34" s="318"/>
      <c r="Q34" s="318"/>
      <c r="R34" s="318"/>
      <c r="S34" s="318"/>
      <c r="T34" s="318"/>
      <c r="U34" s="318"/>
      <c r="V34" s="318"/>
      <c r="W34" s="318"/>
      <c r="X34" s="318"/>
      <c r="Y34" s="318"/>
      <c r="Z34" s="318"/>
      <c r="AA34" s="318"/>
      <c r="AB34" s="351">
        <v>600</v>
      </c>
      <c r="AC34" s="351">
        <v>500</v>
      </c>
      <c r="AD34" s="351"/>
      <c r="AE34" s="351">
        <v>50</v>
      </c>
      <c r="AF34" s="351">
        <v>450</v>
      </c>
      <c r="AG34" s="367"/>
    </row>
    <row r="35" spans="1:33" s="73" customFormat="1" ht="21" customHeight="1">
      <c r="A35" s="69">
        <v>5</v>
      </c>
      <c r="B35" s="70" t="s">
        <v>414</v>
      </c>
      <c r="C35" s="70"/>
      <c r="D35" s="49"/>
      <c r="E35" s="50"/>
      <c r="F35" s="50"/>
      <c r="G35" s="50"/>
      <c r="H35" s="116">
        <f>SUM(H36:H41)</f>
        <v>11001</v>
      </c>
      <c r="I35" s="116">
        <f>SUM(I36:I41)</f>
        <v>7951</v>
      </c>
      <c r="J35" s="309"/>
      <c r="K35" s="309"/>
      <c r="L35" s="309"/>
      <c r="M35" s="309"/>
      <c r="N35" s="309"/>
      <c r="O35" s="309"/>
      <c r="P35" s="309"/>
      <c r="Q35" s="309"/>
      <c r="R35" s="309"/>
      <c r="S35" s="309"/>
      <c r="T35" s="309"/>
      <c r="U35" s="309"/>
      <c r="V35" s="309"/>
      <c r="W35" s="309"/>
      <c r="X35" s="309"/>
      <c r="Y35" s="309"/>
      <c r="Z35" s="309"/>
      <c r="AA35" s="309"/>
      <c r="AB35" s="116">
        <f>SUM(AB36:AB41)</f>
        <v>3050</v>
      </c>
      <c r="AC35" s="116">
        <f>SUM(AC36:AC41)</f>
        <v>0</v>
      </c>
      <c r="AD35" s="116">
        <f>SUM(AD36:AD41)</f>
        <v>0</v>
      </c>
      <c r="AE35" s="116">
        <f>SUM(AE36:AE41)</f>
        <v>0</v>
      </c>
      <c r="AF35" s="116">
        <f>SUM(AF36:AF41)</f>
        <v>0</v>
      </c>
      <c r="AG35" s="71"/>
    </row>
    <row r="36" spans="1:33" s="222" customFormat="1" ht="21" customHeight="1">
      <c r="A36" s="364"/>
      <c r="B36" s="360" t="s">
        <v>472</v>
      </c>
      <c r="C36" s="360"/>
      <c r="D36" s="247"/>
      <c r="E36" s="368">
        <v>2017</v>
      </c>
      <c r="F36" s="368"/>
      <c r="G36" s="368"/>
      <c r="H36" s="369">
        <v>501</v>
      </c>
      <c r="I36" s="369">
        <v>501</v>
      </c>
      <c r="J36" s="318"/>
      <c r="K36" s="318"/>
      <c r="L36" s="318"/>
      <c r="M36" s="318"/>
      <c r="N36" s="318"/>
      <c r="O36" s="318"/>
      <c r="P36" s="318"/>
      <c r="Q36" s="318"/>
      <c r="R36" s="318"/>
      <c r="S36" s="318"/>
      <c r="T36" s="318"/>
      <c r="U36" s="318"/>
      <c r="V36" s="318"/>
      <c r="W36" s="318"/>
      <c r="X36" s="318"/>
      <c r="Y36" s="318"/>
      <c r="Z36" s="318"/>
      <c r="AA36" s="318"/>
      <c r="AB36" s="369"/>
      <c r="AC36" s="369"/>
      <c r="AD36" s="369"/>
      <c r="AE36" s="369"/>
      <c r="AF36" s="369"/>
      <c r="AG36" s="370"/>
    </row>
    <row r="37" spans="1:33" s="222" customFormat="1" ht="21" customHeight="1">
      <c r="A37" s="364"/>
      <c r="B37" s="360" t="s">
        <v>475</v>
      </c>
      <c r="C37" s="360"/>
      <c r="D37" s="247" t="s">
        <v>476</v>
      </c>
      <c r="E37" s="368">
        <v>2017</v>
      </c>
      <c r="F37" s="368"/>
      <c r="G37" s="368"/>
      <c r="H37" s="369">
        <v>1000</v>
      </c>
      <c r="I37" s="369">
        <v>500</v>
      </c>
      <c r="J37" s="318"/>
      <c r="K37" s="318"/>
      <c r="L37" s="318"/>
      <c r="M37" s="318"/>
      <c r="N37" s="318"/>
      <c r="O37" s="318"/>
      <c r="P37" s="318"/>
      <c r="Q37" s="318"/>
      <c r="R37" s="318"/>
      <c r="S37" s="318"/>
      <c r="T37" s="318"/>
      <c r="U37" s="318"/>
      <c r="V37" s="318"/>
      <c r="W37" s="318"/>
      <c r="X37" s="318"/>
      <c r="Y37" s="318"/>
      <c r="Z37" s="318"/>
      <c r="AA37" s="318"/>
      <c r="AB37" s="369">
        <v>500</v>
      </c>
      <c r="AC37" s="369"/>
      <c r="AD37" s="369"/>
      <c r="AE37" s="369"/>
      <c r="AF37" s="369"/>
      <c r="AG37" s="370"/>
    </row>
    <row r="38" spans="1:33" s="222" customFormat="1" ht="21" customHeight="1">
      <c r="A38" s="364"/>
      <c r="B38" s="360" t="s">
        <v>473</v>
      </c>
      <c r="C38" s="360"/>
      <c r="D38" s="247" t="s">
        <v>439</v>
      </c>
      <c r="E38" s="368">
        <v>2018</v>
      </c>
      <c r="F38" s="368"/>
      <c r="G38" s="368"/>
      <c r="H38" s="369">
        <v>3000</v>
      </c>
      <c r="I38" s="369">
        <v>3000</v>
      </c>
      <c r="J38" s="318"/>
      <c r="K38" s="318"/>
      <c r="L38" s="318"/>
      <c r="M38" s="318"/>
      <c r="N38" s="318"/>
      <c r="O38" s="318"/>
      <c r="P38" s="318"/>
      <c r="Q38" s="318"/>
      <c r="R38" s="318"/>
      <c r="S38" s="318"/>
      <c r="T38" s="318"/>
      <c r="U38" s="318"/>
      <c r="V38" s="318"/>
      <c r="W38" s="318"/>
      <c r="X38" s="318"/>
      <c r="Y38" s="318"/>
      <c r="Z38" s="318"/>
      <c r="AA38" s="318"/>
      <c r="AB38" s="369"/>
      <c r="AC38" s="369"/>
      <c r="AD38" s="369"/>
      <c r="AE38" s="369"/>
      <c r="AF38" s="369"/>
      <c r="AG38" s="370"/>
    </row>
    <row r="39" spans="1:33" s="222" customFormat="1" ht="21" customHeight="1">
      <c r="A39" s="364"/>
      <c r="B39" s="360" t="s">
        <v>471</v>
      </c>
      <c r="C39" s="360"/>
      <c r="D39" s="247"/>
      <c r="E39" s="368">
        <v>2018</v>
      </c>
      <c r="F39" s="368"/>
      <c r="G39" s="368"/>
      <c r="H39" s="369">
        <v>3000</v>
      </c>
      <c r="I39" s="369">
        <v>2000</v>
      </c>
      <c r="J39" s="318"/>
      <c r="K39" s="318"/>
      <c r="L39" s="318"/>
      <c r="M39" s="318"/>
      <c r="N39" s="318"/>
      <c r="O39" s="318"/>
      <c r="P39" s="318"/>
      <c r="Q39" s="318"/>
      <c r="R39" s="318"/>
      <c r="S39" s="318"/>
      <c r="T39" s="318"/>
      <c r="U39" s="318"/>
      <c r="V39" s="318"/>
      <c r="W39" s="318"/>
      <c r="X39" s="318"/>
      <c r="Y39" s="318"/>
      <c r="Z39" s="318"/>
      <c r="AA39" s="318"/>
      <c r="AB39" s="369">
        <v>1000</v>
      </c>
      <c r="AC39" s="369"/>
      <c r="AD39" s="369"/>
      <c r="AE39" s="369"/>
      <c r="AF39" s="369"/>
      <c r="AG39" s="370"/>
    </row>
    <row r="40" spans="1:33" s="222" customFormat="1" ht="30" customHeight="1">
      <c r="A40" s="364"/>
      <c r="B40" s="360" t="s">
        <v>477</v>
      </c>
      <c r="C40" s="360"/>
      <c r="D40" s="371" t="s">
        <v>478</v>
      </c>
      <c r="E40" s="247" t="s">
        <v>479</v>
      </c>
      <c r="F40" s="247"/>
      <c r="G40" s="247"/>
      <c r="H40" s="369">
        <v>2500</v>
      </c>
      <c r="I40" s="369">
        <v>950</v>
      </c>
      <c r="J40" s="318"/>
      <c r="K40" s="318"/>
      <c r="L40" s="318"/>
      <c r="M40" s="318"/>
      <c r="N40" s="318"/>
      <c r="O40" s="318"/>
      <c r="P40" s="318"/>
      <c r="Q40" s="318"/>
      <c r="R40" s="318"/>
      <c r="S40" s="318"/>
      <c r="T40" s="318"/>
      <c r="U40" s="318"/>
      <c r="V40" s="318"/>
      <c r="W40" s="318"/>
      <c r="X40" s="318"/>
      <c r="Y40" s="318"/>
      <c r="Z40" s="318"/>
      <c r="AA40" s="318"/>
      <c r="AB40" s="369">
        <v>1550</v>
      </c>
      <c r="AC40" s="369"/>
      <c r="AD40" s="369"/>
      <c r="AE40" s="369"/>
      <c r="AF40" s="369"/>
      <c r="AG40" s="370"/>
    </row>
    <row r="41" spans="1:33" s="222" customFormat="1" ht="21" customHeight="1">
      <c r="A41" s="364"/>
      <c r="B41" s="360" t="s">
        <v>474</v>
      </c>
      <c r="C41" s="360"/>
      <c r="D41" s="247"/>
      <c r="E41" s="368">
        <v>2020</v>
      </c>
      <c r="F41" s="368"/>
      <c r="G41" s="368"/>
      <c r="H41" s="369">
        <v>1000</v>
      </c>
      <c r="I41" s="369">
        <v>1000</v>
      </c>
      <c r="J41" s="318"/>
      <c r="K41" s="318"/>
      <c r="L41" s="318"/>
      <c r="M41" s="318"/>
      <c r="N41" s="318"/>
      <c r="O41" s="318"/>
      <c r="P41" s="318"/>
      <c r="Q41" s="318"/>
      <c r="R41" s="318"/>
      <c r="S41" s="318"/>
      <c r="T41" s="318"/>
      <c r="U41" s="318"/>
      <c r="V41" s="318"/>
      <c r="W41" s="318"/>
      <c r="X41" s="318"/>
      <c r="Y41" s="318"/>
      <c r="Z41" s="318"/>
      <c r="AA41" s="318"/>
      <c r="AB41" s="369"/>
      <c r="AC41" s="369"/>
      <c r="AD41" s="369"/>
      <c r="AE41" s="369"/>
      <c r="AF41" s="369"/>
      <c r="AG41" s="370"/>
    </row>
    <row r="42" spans="1:33" s="73" customFormat="1" ht="21" customHeight="1">
      <c r="A42" s="69">
        <v>6</v>
      </c>
      <c r="B42" s="70" t="s">
        <v>416</v>
      </c>
      <c r="C42" s="70"/>
      <c r="D42" s="49"/>
      <c r="E42" s="50"/>
      <c r="F42" s="50"/>
      <c r="G42" s="50"/>
      <c r="H42" s="116">
        <f>SUM(H45:H49)</f>
        <v>9961</v>
      </c>
      <c r="I42" s="116">
        <f>SUM(I45:I49)</f>
        <v>7951</v>
      </c>
      <c r="J42" s="309"/>
      <c r="K42" s="309"/>
      <c r="L42" s="309"/>
      <c r="M42" s="309"/>
      <c r="N42" s="309"/>
      <c r="O42" s="309"/>
      <c r="P42" s="309"/>
      <c r="Q42" s="309"/>
      <c r="R42" s="309"/>
      <c r="S42" s="309"/>
      <c r="T42" s="309"/>
      <c r="U42" s="309"/>
      <c r="V42" s="309"/>
      <c r="W42" s="309"/>
      <c r="X42" s="309"/>
      <c r="Y42" s="309"/>
      <c r="Z42" s="309"/>
      <c r="AA42" s="309"/>
      <c r="AB42" s="116">
        <f>SUM(AB45:AB49)</f>
        <v>0</v>
      </c>
      <c r="AC42" s="116">
        <f>SUM(AC45:AC49)</f>
        <v>0</v>
      </c>
      <c r="AD42" s="116">
        <f>SUM(AD45:AD49)</f>
        <v>0</v>
      </c>
      <c r="AE42" s="116">
        <f>SUM(AE45:AE49)</f>
        <v>590</v>
      </c>
      <c r="AF42" s="116">
        <f>SUM(AF45:AF49)</f>
        <v>1320</v>
      </c>
      <c r="AG42" s="71"/>
    </row>
    <row r="43" spans="1:33" s="222" customFormat="1" ht="21" customHeight="1">
      <c r="A43" s="385"/>
      <c r="B43" s="392" t="s">
        <v>108</v>
      </c>
      <c r="C43" s="392"/>
      <c r="D43" s="393"/>
      <c r="E43" s="394"/>
      <c r="F43" s="394"/>
      <c r="G43" s="394"/>
      <c r="H43" s="389">
        <v>276</v>
      </c>
      <c r="I43" s="389">
        <v>230</v>
      </c>
      <c r="J43" s="318"/>
      <c r="K43" s="318"/>
      <c r="L43" s="318"/>
      <c r="M43" s="318"/>
      <c r="N43" s="318"/>
      <c r="O43" s="318"/>
      <c r="P43" s="318"/>
      <c r="Q43" s="318"/>
      <c r="R43" s="318"/>
      <c r="S43" s="318"/>
      <c r="T43" s="318"/>
      <c r="U43" s="318"/>
      <c r="V43" s="318"/>
      <c r="W43" s="318"/>
      <c r="X43" s="318"/>
      <c r="Y43" s="318"/>
      <c r="Z43" s="318"/>
      <c r="AA43" s="318"/>
      <c r="AB43" s="389"/>
      <c r="AC43" s="389"/>
      <c r="AD43" s="389"/>
      <c r="AE43" s="389">
        <v>46</v>
      </c>
      <c r="AF43" s="389"/>
      <c r="AG43" s="390"/>
    </row>
    <row r="44" spans="1:33" s="222" customFormat="1" ht="21" customHeight="1">
      <c r="A44" s="385"/>
      <c r="B44" s="392" t="s">
        <v>109</v>
      </c>
      <c r="C44" s="392"/>
      <c r="D44" s="393"/>
      <c r="E44" s="394"/>
      <c r="F44" s="394"/>
      <c r="G44" s="394"/>
      <c r="H44" s="389">
        <v>80</v>
      </c>
      <c r="I44" s="389">
        <v>65</v>
      </c>
      <c r="J44" s="318"/>
      <c r="K44" s="318"/>
      <c r="L44" s="318"/>
      <c r="M44" s="318"/>
      <c r="N44" s="318"/>
      <c r="O44" s="318"/>
      <c r="P44" s="318"/>
      <c r="Q44" s="318"/>
      <c r="R44" s="318"/>
      <c r="S44" s="318"/>
      <c r="T44" s="318"/>
      <c r="U44" s="318"/>
      <c r="V44" s="318"/>
      <c r="W44" s="318"/>
      <c r="X44" s="318"/>
      <c r="Y44" s="318"/>
      <c r="Z44" s="318"/>
      <c r="AA44" s="318"/>
      <c r="AB44" s="389"/>
      <c r="AC44" s="389"/>
      <c r="AD44" s="389"/>
      <c r="AE44" s="389">
        <v>15</v>
      </c>
      <c r="AF44" s="389"/>
      <c r="AG44" s="390"/>
    </row>
    <row r="45" spans="1:33" s="222" customFormat="1" ht="21" customHeight="1">
      <c r="A45" s="364"/>
      <c r="B45" s="372" t="s">
        <v>480</v>
      </c>
      <c r="C45" s="372"/>
      <c r="D45" s="247" t="s">
        <v>481</v>
      </c>
      <c r="E45" s="368">
        <v>2017</v>
      </c>
      <c r="F45" s="368"/>
      <c r="G45" s="368"/>
      <c r="H45" s="351">
        <v>2520</v>
      </c>
      <c r="I45" s="351">
        <v>1800</v>
      </c>
      <c r="J45" s="318"/>
      <c r="K45" s="318"/>
      <c r="L45" s="318"/>
      <c r="M45" s="318"/>
      <c r="N45" s="318"/>
      <c r="O45" s="318"/>
      <c r="P45" s="318"/>
      <c r="Q45" s="318"/>
      <c r="R45" s="318"/>
      <c r="S45" s="318"/>
      <c r="T45" s="318"/>
      <c r="U45" s="318"/>
      <c r="V45" s="318"/>
      <c r="W45" s="318"/>
      <c r="X45" s="318"/>
      <c r="Y45" s="318"/>
      <c r="Z45" s="318"/>
      <c r="AA45" s="318"/>
      <c r="AB45" s="351"/>
      <c r="AC45" s="351"/>
      <c r="AD45" s="351"/>
      <c r="AE45" s="351"/>
      <c r="AF45" s="351">
        <v>720</v>
      </c>
      <c r="AG45" s="367"/>
    </row>
    <row r="46" spans="1:33" s="222" customFormat="1" ht="21" customHeight="1">
      <c r="A46" s="364"/>
      <c r="B46" s="372" t="s">
        <v>482</v>
      </c>
      <c r="C46" s="372"/>
      <c r="D46" s="247"/>
      <c r="E46" s="368">
        <v>2017</v>
      </c>
      <c r="F46" s="368"/>
      <c r="G46" s="368"/>
      <c r="H46" s="351">
        <v>3300</v>
      </c>
      <c r="I46" s="351">
        <v>2700</v>
      </c>
      <c r="J46" s="318"/>
      <c r="K46" s="318"/>
      <c r="L46" s="318"/>
      <c r="M46" s="318"/>
      <c r="N46" s="318"/>
      <c r="O46" s="318"/>
      <c r="P46" s="318"/>
      <c r="Q46" s="318"/>
      <c r="R46" s="318"/>
      <c r="S46" s="318"/>
      <c r="T46" s="318"/>
      <c r="U46" s="318"/>
      <c r="V46" s="318"/>
      <c r="W46" s="318"/>
      <c r="X46" s="318"/>
      <c r="Y46" s="318"/>
      <c r="Z46" s="318"/>
      <c r="AA46" s="318"/>
      <c r="AB46" s="351"/>
      <c r="AC46" s="351"/>
      <c r="AD46" s="351"/>
      <c r="AE46" s="351"/>
      <c r="AF46" s="351">
        <v>600</v>
      </c>
      <c r="AG46" s="367"/>
    </row>
    <row r="47" spans="1:33" s="222" customFormat="1" ht="21" customHeight="1">
      <c r="A47" s="364"/>
      <c r="B47" s="372" t="s">
        <v>483</v>
      </c>
      <c r="C47" s="372"/>
      <c r="D47" s="247"/>
      <c r="E47" s="368">
        <v>2017</v>
      </c>
      <c r="F47" s="368"/>
      <c r="G47" s="368"/>
      <c r="H47" s="351">
        <v>720</v>
      </c>
      <c r="I47" s="351">
        <v>600</v>
      </c>
      <c r="J47" s="318"/>
      <c r="K47" s="318"/>
      <c r="L47" s="318"/>
      <c r="M47" s="318"/>
      <c r="N47" s="318"/>
      <c r="O47" s="318"/>
      <c r="P47" s="318"/>
      <c r="Q47" s="318"/>
      <c r="R47" s="318"/>
      <c r="S47" s="318"/>
      <c r="T47" s="318"/>
      <c r="U47" s="318"/>
      <c r="V47" s="318"/>
      <c r="W47" s="318"/>
      <c r="X47" s="318"/>
      <c r="Y47" s="318"/>
      <c r="Z47" s="318"/>
      <c r="AA47" s="318"/>
      <c r="AB47" s="351"/>
      <c r="AC47" s="351"/>
      <c r="AD47" s="351"/>
      <c r="AE47" s="351">
        <v>120</v>
      </c>
      <c r="AF47" s="351"/>
      <c r="AG47" s="367"/>
    </row>
    <row r="48" spans="1:33" s="222" customFormat="1" ht="21" customHeight="1">
      <c r="A48" s="364"/>
      <c r="B48" s="372" t="s">
        <v>484</v>
      </c>
      <c r="C48" s="372"/>
      <c r="D48" s="247"/>
      <c r="E48" s="368">
        <v>2017</v>
      </c>
      <c r="F48" s="368"/>
      <c r="G48" s="368"/>
      <c r="H48" s="351">
        <v>1700</v>
      </c>
      <c r="I48" s="351">
        <v>1400</v>
      </c>
      <c r="J48" s="318"/>
      <c r="K48" s="318"/>
      <c r="L48" s="318"/>
      <c r="M48" s="318"/>
      <c r="N48" s="318"/>
      <c r="O48" s="318"/>
      <c r="P48" s="318"/>
      <c r="Q48" s="318"/>
      <c r="R48" s="318"/>
      <c r="S48" s="318"/>
      <c r="T48" s="318"/>
      <c r="U48" s="318"/>
      <c r="V48" s="318"/>
      <c r="W48" s="318"/>
      <c r="X48" s="318"/>
      <c r="Y48" s="318"/>
      <c r="Z48" s="318"/>
      <c r="AA48" s="318"/>
      <c r="AB48" s="351"/>
      <c r="AC48" s="351"/>
      <c r="AD48" s="351"/>
      <c r="AE48" s="351">
        <v>200</v>
      </c>
      <c r="AF48" s="351"/>
      <c r="AG48" s="367"/>
    </row>
    <row r="49" spans="1:34" s="222" customFormat="1" ht="21" customHeight="1">
      <c r="A49" s="364"/>
      <c r="B49" s="372" t="s">
        <v>485</v>
      </c>
      <c r="C49" s="372"/>
      <c r="D49" s="247"/>
      <c r="E49" s="368">
        <v>2017</v>
      </c>
      <c r="F49" s="368"/>
      <c r="G49" s="368"/>
      <c r="H49" s="351">
        <v>1721</v>
      </c>
      <c r="I49" s="351">
        <v>1451</v>
      </c>
      <c r="J49" s="318"/>
      <c r="K49" s="318"/>
      <c r="L49" s="318"/>
      <c r="M49" s="318"/>
      <c r="N49" s="318"/>
      <c r="O49" s="318"/>
      <c r="P49" s="318"/>
      <c r="Q49" s="318"/>
      <c r="R49" s="318"/>
      <c r="S49" s="318"/>
      <c r="T49" s="318"/>
      <c r="U49" s="318"/>
      <c r="V49" s="318"/>
      <c r="W49" s="318"/>
      <c r="X49" s="318"/>
      <c r="Y49" s="318"/>
      <c r="Z49" s="318"/>
      <c r="AA49" s="318"/>
      <c r="AB49" s="351"/>
      <c r="AC49" s="351"/>
      <c r="AD49" s="351"/>
      <c r="AE49" s="351">
        <v>270</v>
      </c>
      <c r="AF49" s="351"/>
      <c r="AG49" s="367"/>
    </row>
    <row r="50" spans="1:34" s="73" customFormat="1" ht="21" customHeight="1">
      <c r="A50" s="69">
        <v>7</v>
      </c>
      <c r="B50" s="70" t="s">
        <v>417</v>
      </c>
      <c r="C50" s="70"/>
      <c r="D50" s="49"/>
      <c r="E50" s="50"/>
      <c r="F50" s="50"/>
      <c r="G50" s="50"/>
      <c r="H50" s="116">
        <f>SUM(H51:H56)</f>
        <v>9301</v>
      </c>
      <c r="I50" s="116">
        <f>SUM(I51:I56)</f>
        <v>7951</v>
      </c>
      <c r="J50" s="309"/>
      <c r="K50" s="309"/>
      <c r="L50" s="309"/>
      <c r="M50" s="309"/>
      <c r="N50" s="309"/>
      <c r="O50" s="309"/>
      <c r="P50" s="309"/>
      <c r="Q50" s="309"/>
      <c r="R50" s="309"/>
      <c r="S50" s="309"/>
      <c r="T50" s="309"/>
      <c r="U50" s="309"/>
      <c r="V50" s="309"/>
      <c r="W50" s="309"/>
      <c r="X50" s="309"/>
      <c r="Y50" s="309"/>
      <c r="Z50" s="309"/>
      <c r="AA50" s="309"/>
      <c r="AB50" s="116">
        <f>SUM(AB51:AB56)</f>
        <v>0</v>
      </c>
      <c r="AC50" s="116">
        <f>SUM(AC51:AC56)</f>
        <v>0</v>
      </c>
      <c r="AD50" s="116">
        <f>SUM(AD51:AD56)</f>
        <v>0</v>
      </c>
      <c r="AE50" s="116">
        <f>SUM(AE51:AE56)</f>
        <v>550</v>
      </c>
      <c r="AF50" s="116">
        <f>SUM(AF51:AF56)</f>
        <v>400</v>
      </c>
      <c r="AG50" s="71"/>
    </row>
    <row r="51" spans="1:34" s="222" customFormat="1" ht="21" customHeight="1">
      <c r="A51" s="341"/>
      <c r="B51" s="344" t="s">
        <v>486</v>
      </c>
      <c r="C51" s="344"/>
      <c r="D51" s="219" t="s">
        <v>487</v>
      </c>
      <c r="E51" s="248">
        <v>2017</v>
      </c>
      <c r="F51" s="248"/>
      <c r="G51" s="248"/>
      <c r="H51" s="373">
        <v>1720</v>
      </c>
      <c r="I51" s="374">
        <v>1520</v>
      </c>
      <c r="J51" s="318"/>
      <c r="K51" s="318"/>
      <c r="L51" s="318"/>
      <c r="M51" s="318"/>
      <c r="N51" s="318"/>
      <c r="O51" s="318"/>
      <c r="P51" s="318"/>
      <c r="Q51" s="318"/>
      <c r="R51" s="318"/>
      <c r="S51" s="318"/>
      <c r="T51" s="318"/>
      <c r="U51" s="318"/>
      <c r="V51" s="318"/>
      <c r="W51" s="318"/>
      <c r="X51" s="318"/>
      <c r="Y51" s="318"/>
      <c r="Z51" s="318"/>
      <c r="AA51" s="318"/>
      <c r="AB51" s="375"/>
      <c r="AC51" s="375"/>
      <c r="AD51" s="375"/>
      <c r="AE51" s="375">
        <v>100</v>
      </c>
      <c r="AF51" s="375">
        <v>100</v>
      </c>
      <c r="AG51" s="376"/>
    </row>
    <row r="52" spans="1:34" s="222" customFormat="1" ht="21" customHeight="1">
      <c r="A52" s="341"/>
      <c r="B52" s="344" t="s">
        <v>488</v>
      </c>
      <c r="C52" s="344"/>
      <c r="D52" s="219"/>
      <c r="E52" s="248">
        <v>2018</v>
      </c>
      <c r="F52" s="248"/>
      <c r="G52" s="248"/>
      <c r="H52" s="373">
        <v>680</v>
      </c>
      <c r="I52" s="374">
        <v>530</v>
      </c>
      <c r="J52" s="318"/>
      <c r="K52" s="318"/>
      <c r="L52" s="318"/>
      <c r="M52" s="318"/>
      <c r="N52" s="318"/>
      <c r="O52" s="318"/>
      <c r="P52" s="318"/>
      <c r="Q52" s="318"/>
      <c r="R52" s="318"/>
      <c r="S52" s="318"/>
      <c r="T52" s="318"/>
      <c r="U52" s="318"/>
      <c r="V52" s="318"/>
      <c r="W52" s="318"/>
      <c r="X52" s="318"/>
      <c r="Y52" s="318"/>
      <c r="Z52" s="318"/>
      <c r="AA52" s="318"/>
      <c r="AB52" s="375"/>
      <c r="AC52" s="375"/>
      <c r="AD52" s="375"/>
      <c r="AE52" s="375">
        <v>100</v>
      </c>
      <c r="AF52" s="375">
        <v>50</v>
      </c>
      <c r="AG52" s="376"/>
    </row>
    <row r="53" spans="1:34" s="222" customFormat="1" ht="21" customHeight="1">
      <c r="A53" s="341"/>
      <c r="B53" s="342" t="s">
        <v>489</v>
      </c>
      <c r="C53" s="342"/>
      <c r="D53" s="219"/>
      <c r="E53" s="248">
        <v>2018</v>
      </c>
      <c r="F53" s="248"/>
      <c r="G53" s="248"/>
      <c r="H53" s="373">
        <v>950</v>
      </c>
      <c r="I53" s="374">
        <v>800</v>
      </c>
      <c r="J53" s="318"/>
      <c r="K53" s="318"/>
      <c r="L53" s="318"/>
      <c r="M53" s="318"/>
      <c r="N53" s="318"/>
      <c r="O53" s="318"/>
      <c r="P53" s="318"/>
      <c r="Q53" s="318"/>
      <c r="R53" s="318"/>
      <c r="S53" s="318"/>
      <c r="T53" s="318"/>
      <c r="U53" s="318"/>
      <c r="V53" s="318"/>
      <c r="W53" s="318"/>
      <c r="X53" s="318"/>
      <c r="Y53" s="318"/>
      <c r="Z53" s="318"/>
      <c r="AA53" s="318"/>
      <c r="AB53" s="375"/>
      <c r="AC53" s="375"/>
      <c r="AD53" s="375"/>
      <c r="AE53" s="375">
        <v>100</v>
      </c>
      <c r="AF53" s="375">
        <v>50</v>
      </c>
      <c r="AG53" s="376"/>
    </row>
    <row r="54" spans="1:34" s="222" customFormat="1" ht="21" customHeight="1">
      <c r="A54" s="341"/>
      <c r="B54" s="344" t="s">
        <v>490</v>
      </c>
      <c r="C54" s="344"/>
      <c r="D54" s="219"/>
      <c r="E54" s="248">
        <v>2018</v>
      </c>
      <c r="F54" s="248"/>
      <c r="G54" s="248"/>
      <c r="H54" s="373">
        <f>I54+AF54</f>
        <v>2050</v>
      </c>
      <c r="I54" s="377">
        <v>2000</v>
      </c>
      <c r="J54" s="318"/>
      <c r="K54" s="318"/>
      <c r="L54" s="318"/>
      <c r="M54" s="318"/>
      <c r="N54" s="318"/>
      <c r="O54" s="318"/>
      <c r="P54" s="318"/>
      <c r="Q54" s="318"/>
      <c r="R54" s="318"/>
      <c r="S54" s="318"/>
      <c r="T54" s="318"/>
      <c r="U54" s="318"/>
      <c r="V54" s="318"/>
      <c r="W54" s="318"/>
      <c r="X54" s="318"/>
      <c r="Y54" s="318"/>
      <c r="Z54" s="318"/>
      <c r="AA54" s="318"/>
      <c r="AB54" s="375"/>
      <c r="AC54" s="375"/>
      <c r="AD54" s="375"/>
      <c r="AE54" s="375">
        <v>50</v>
      </c>
      <c r="AF54" s="375">
        <v>50</v>
      </c>
      <c r="AG54" s="376"/>
    </row>
    <row r="55" spans="1:34" s="222" customFormat="1" ht="21" customHeight="1">
      <c r="A55" s="341"/>
      <c r="B55" s="344" t="s">
        <v>491</v>
      </c>
      <c r="C55" s="344"/>
      <c r="D55" s="219"/>
      <c r="E55" s="248" t="s">
        <v>446</v>
      </c>
      <c r="F55" s="248"/>
      <c r="G55" s="248"/>
      <c r="H55" s="373">
        <v>3151</v>
      </c>
      <c r="I55" s="374">
        <v>2801</v>
      </c>
      <c r="J55" s="318"/>
      <c r="K55" s="318"/>
      <c r="L55" s="318"/>
      <c r="M55" s="318"/>
      <c r="N55" s="318"/>
      <c r="O55" s="318"/>
      <c r="P55" s="318"/>
      <c r="Q55" s="318"/>
      <c r="R55" s="318"/>
      <c r="S55" s="318"/>
      <c r="T55" s="318"/>
      <c r="U55" s="318"/>
      <c r="V55" s="318"/>
      <c r="W55" s="318"/>
      <c r="X55" s="318"/>
      <c r="Y55" s="318"/>
      <c r="Z55" s="318"/>
      <c r="AA55" s="318"/>
      <c r="AB55" s="375"/>
      <c r="AC55" s="375"/>
      <c r="AD55" s="375"/>
      <c r="AE55" s="375">
        <v>200</v>
      </c>
      <c r="AF55" s="375">
        <v>150</v>
      </c>
      <c r="AG55" s="376"/>
    </row>
    <row r="56" spans="1:34" s="222" customFormat="1" ht="32.25" customHeight="1">
      <c r="A56" s="341"/>
      <c r="B56" s="344" t="s">
        <v>492</v>
      </c>
      <c r="C56" s="344"/>
      <c r="D56" s="219"/>
      <c r="E56" s="248" t="s">
        <v>418</v>
      </c>
      <c r="F56" s="248"/>
      <c r="G56" s="248"/>
      <c r="H56" s="373">
        <v>750</v>
      </c>
      <c r="I56" s="374">
        <v>300</v>
      </c>
      <c r="J56" s="318"/>
      <c r="K56" s="318"/>
      <c r="L56" s="318"/>
      <c r="M56" s="318"/>
      <c r="N56" s="318"/>
      <c r="O56" s="318"/>
      <c r="P56" s="318"/>
      <c r="Q56" s="318"/>
      <c r="R56" s="318"/>
      <c r="S56" s="318"/>
      <c r="T56" s="318"/>
      <c r="U56" s="318"/>
      <c r="V56" s="318"/>
      <c r="W56" s="318"/>
      <c r="X56" s="318"/>
      <c r="Y56" s="318"/>
      <c r="Z56" s="318"/>
      <c r="AA56" s="318"/>
      <c r="AB56" s="378"/>
      <c r="AC56" s="378"/>
      <c r="AD56" s="378"/>
      <c r="AE56" s="378"/>
      <c r="AF56" s="378"/>
      <c r="AG56" s="379"/>
    </row>
    <row r="57" spans="1:34" s="21" customFormat="1" ht="32.25" customHeight="1">
      <c r="A57" s="66"/>
      <c r="B57" s="16" t="s">
        <v>115</v>
      </c>
      <c r="C57" s="16"/>
      <c r="D57" s="45" t="s">
        <v>116</v>
      </c>
      <c r="E57" s="48"/>
      <c r="F57" s="48"/>
      <c r="G57" s="48"/>
      <c r="H57" s="98">
        <v>2000</v>
      </c>
      <c r="I57" s="99"/>
      <c r="J57" s="310" t="s">
        <v>114</v>
      </c>
      <c r="K57" s="310"/>
      <c r="L57" s="310"/>
      <c r="M57" s="310"/>
      <c r="N57" s="310"/>
      <c r="O57" s="310"/>
      <c r="P57" s="310"/>
      <c r="Q57" s="310"/>
      <c r="R57" s="310"/>
      <c r="S57" s="310"/>
      <c r="T57" s="310"/>
      <c r="U57" s="310"/>
      <c r="V57" s="310"/>
      <c r="W57" s="310"/>
      <c r="X57" s="310"/>
      <c r="Y57" s="310"/>
      <c r="Z57" s="310"/>
      <c r="AA57" s="310"/>
      <c r="AB57" s="117"/>
      <c r="AC57" s="117"/>
      <c r="AD57" s="117"/>
      <c r="AE57" s="117"/>
      <c r="AF57" s="117"/>
      <c r="AG57" s="74"/>
      <c r="AH57" s="21" t="s">
        <v>114</v>
      </c>
    </row>
    <row r="58" spans="1:34" s="73" customFormat="1" ht="21" customHeight="1">
      <c r="A58" s="69">
        <v>8</v>
      </c>
      <c r="B58" s="26" t="s">
        <v>419</v>
      </c>
      <c r="C58" s="26"/>
      <c r="D58" s="38"/>
      <c r="E58" s="51"/>
      <c r="F58" s="51"/>
      <c r="G58" s="51"/>
      <c r="H58" s="96">
        <f>SUM(H60:H65)</f>
        <v>9651</v>
      </c>
      <c r="I58" s="96">
        <f>SUM(I60:I65)</f>
        <v>7951</v>
      </c>
      <c r="J58" s="309"/>
      <c r="K58" s="309"/>
      <c r="L58" s="309"/>
      <c r="M58" s="309"/>
      <c r="N58" s="309"/>
      <c r="O58" s="309"/>
      <c r="P58" s="309"/>
      <c r="Q58" s="309"/>
      <c r="R58" s="309"/>
      <c r="S58" s="309"/>
      <c r="T58" s="309"/>
      <c r="U58" s="309"/>
      <c r="V58" s="309"/>
      <c r="W58" s="309"/>
      <c r="X58" s="309"/>
      <c r="Y58" s="309"/>
      <c r="Z58" s="309"/>
      <c r="AA58" s="309"/>
      <c r="AB58" s="116">
        <f>SUM(AB60:AB65)</f>
        <v>0</v>
      </c>
      <c r="AC58" s="116">
        <f>SUM(AC60:AC65)</f>
        <v>400</v>
      </c>
      <c r="AD58" s="116">
        <f>SUM(AD60:AD65)</f>
        <v>0</v>
      </c>
      <c r="AE58" s="116">
        <f>SUM(AE60:AE65)</f>
        <v>400</v>
      </c>
      <c r="AF58" s="116">
        <f>SUM(AF60:AF65)</f>
        <v>900</v>
      </c>
      <c r="AG58" s="71"/>
    </row>
    <row r="59" spans="1:34" s="222" customFormat="1" ht="21" customHeight="1">
      <c r="A59" s="385"/>
      <c r="B59" s="342" t="s">
        <v>420</v>
      </c>
      <c r="C59" s="342"/>
      <c r="D59" s="386"/>
      <c r="E59" s="387"/>
      <c r="F59" s="387"/>
      <c r="G59" s="387"/>
      <c r="H59" s="388">
        <v>700</v>
      </c>
      <c r="I59" s="388">
        <v>507</v>
      </c>
      <c r="J59" s="318"/>
      <c r="K59" s="318"/>
      <c r="L59" s="318"/>
      <c r="M59" s="318"/>
      <c r="N59" s="318"/>
      <c r="O59" s="318"/>
      <c r="P59" s="318"/>
      <c r="Q59" s="318"/>
      <c r="R59" s="318"/>
      <c r="S59" s="318"/>
      <c r="T59" s="318"/>
      <c r="U59" s="318"/>
      <c r="V59" s="318"/>
      <c r="W59" s="318"/>
      <c r="X59" s="318"/>
      <c r="Y59" s="318"/>
      <c r="Z59" s="318"/>
      <c r="AA59" s="318"/>
      <c r="AB59" s="389"/>
      <c r="AC59" s="389"/>
      <c r="AD59" s="389"/>
      <c r="AE59" s="389">
        <v>193</v>
      </c>
      <c r="AF59" s="389"/>
      <c r="AG59" s="390"/>
    </row>
    <row r="60" spans="1:34" s="222" customFormat="1" ht="32.25" customHeight="1">
      <c r="A60" s="364"/>
      <c r="B60" s="360" t="s">
        <v>125</v>
      </c>
      <c r="C60" s="360"/>
      <c r="D60" s="247" t="s">
        <v>426</v>
      </c>
      <c r="E60" s="368">
        <v>2017</v>
      </c>
      <c r="F60" s="368"/>
      <c r="G60" s="368"/>
      <c r="H60" s="351">
        <v>551</v>
      </c>
      <c r="I60" s="351">
        <v>551</v>
      </c>
      <c r="J60" s="318"/>
      <c r="K60" s="318"/>
      <c r="L60" s="318"/>
      <c r="M60" s="318"/>
      <c r="N60" s="318"/>
      <c r="O60" s="318"/>
      <c r="P60" s="318"/>
      <c r="Q60" s="318"/>
      <c r="R60" s="318"/>
      <c r="S60" s="318"/>
      <c r="T60" s="318"/>
      <c r="U60" s="318"/>
      <c r="V60" s="318"/>
      <c r="W60" s="318"/>
      <c r="X60" s="318"/>
      <c r="Y60" s="318"/>
      <c r="Z60" s="318"/>
      <c r="AA60" s="318"/>
      <c r="AB60" s="351"/>
      <c r="AC60" s="351"/>
      <c r="AD60" s="351"/>
      <c r="AE60" s="351"/>
      <c r="AF60" s="351"/>
      <c r="AG60" s="367"/>
    </row>
    <row r="61" spans="1:34" s="222" customFormat="1" ht="28.5" customHeight="1">
      <c r="A61" s="364"/>
      <c r="B61" s="360" t="s">
        <v>746</v>
      </c>
      <c r="C61" s="360"/>
      <c r="D61" s="247"/>
      <c r="E61" s="368" t="s">
        <v>435</v>
      </c>
      <c r="F61" s="368"/>
      <c r="G61" s="368"/>
      <c r="H61" s="351">
        <v>3500</v>
      </c>
      <c r="I61" s="351">
        <v>3200</v>
      </c>
      <c r="J61" s="318"/>
      <c r="K61" s="318"/>
      <c r="L61" s="318"/>
      <c r="M61" s="318"/>
      <c r="N61" s="318"/>
      <c r="O61" s="318"/>
      <c r="P61" s="318"/>
      <c r="Q61" s="318"/>
      <c r="R61" s="318"/>
      <c r="S61" s="318"/>
      <c r="T61" s="318"/>
      <c r="U61" s="318"/>
      <c r="V61" s="318"/>
      <c r="W61" s="318"/>
      <c r="X61" s="318"/>
      <c r="Y61" s="318"/>
      <c r="Z61" s="318"/>
      <c r="AA61" s="318"/>
      <c r="AB61" s="351"/>
      <c r="AC61" s="351"/>
      <c r="AD61" s="351"/>
      <c r="AE61" s="351">
        <v>100</v>
      </c>
      <c r="AF61" s="351">
        <v>200</v>
      </c>
      <c r="AG61" s="367"/>
    </row>
    <row r="62" spans="1:34" s="222" customFormat="1" ht="21" customHeight="1">
      <c r="A62" s="364"/>
      <c r="B62" s="372" t="s">
        <v>493</v>
      </c>
      <c r="C62" s="372"/>
      <c r="D62" s="247"/>
      <c r="E62" s="368">
        <v>2018</v>
      </c>
      <c r="F62" s="368"/>
      <c r="G62" s="368"/>
      <c r="H62" s="351">
        <v>700</v>
      </c>
      <c r="I62" s="351">
        <v>500</v>
      </c>
      <c r="J62" s="318"/>
      <c r="K62" s="318"/>
      <c r="L62" s="318"/>
      <c r="M62" s="318"/>
      <c r="N62" s="318"/>
      <c r="O62" s="318"/>
      <c r="P62" s="318"/>
      <c r="Q62" s="318"/>
      <c r="R62" s="318"/>
      <c r="S62" s="318"/>
      <c r="T62" s="318"/>
      <c r="U62" s="318"/>
      <c r="V62" s="318"/>
      <c r="W62" s="318"/>
      <c r="X62" s="318"/>
      <c r="Y62" s="318"/>
      <c r="Z62" s="318"/>
      <c r="AA62" s="318"/>
      <c r="AB62" s="351"/>
      <c r="AC62" s="351"/>
      <c r="AD62" s="351"/>
      <c r="AE62" s="351"/>
      <c r="AF62" s="351">
        <v>200</v>
      </c>
      <c r="AG62" s="367"/>
    </row>
    <row r="63" spans="1:34" s="222" customFormat="1" ht="33.75" customHeight="1">
      <c r="A63" s="364"/>
      <c r="B63" s="372" t="s">
        <v>494</v>
      </c>
      <c r="C63" s="372"/>
      <c r="D63" s="247" t="s">
        <v>495</v>
      </c>
      <c r="E63" s="368">
        <v>2018</v>
      </c>
      <c r="F63" s="368"/>
      <c r="G63" s="368"/>
      <c r="H63" s="351">
        <v>3000</v>
      </c>
      <c r="I63" s="351">
        <v>2500</v>
      </c>
      <c r="J63" s="318"/>
      <c r="K63" s="318"/>
      <c r="L63" s="318"/>
      <c r="M63" s="318"/>
      <c r="N63" s="318"/>
      <c r="O63" s="318"/>
      <c r="P63" s="318"/>
      <c r="Q63" s="318"/>
      <c r="R63" s="318"/>
      <c r="S63" s="318"/>
      <c r="T63" s="318"/>
      <c r="U63" s="318"/>
      <c r="V63" s="318"/>
      <c r="W63" s="318"/>
      <c r="X63" s="318"/>
      <c r="Y63" s="318"/>
      <c r="Z63" s="318"/>
      <c r="AA63" s="318"/>
      <c r="AB63" s="351"/>
      <c r="AC63" s="351">
        <v>200</v>
      </c>
      <c r="AD63" s="351"/>
      <c r="AE63" s="351">
        <v>100</v>
      </c>
      <c r="AF63" s="351">
        <v>200</v>
      </c>
      <c r="AG63" s="367"/>
    </row>
    <row r="64" spans="1:34" s="222" customFormat="1" ht="21" customHeight="1">
      <c r="A64" s="364"/>
      <c r="B64" s="372" t="s">
        <v>475</v>
      </c>
      <c r="C64" s="372"/>
      <c r="D64" s="247" t="s">
        <v>442</v>
      </c>
      <c r="E64" s="368">
        <v>2020</v>
      </c>
      <c r="F64" s="368"/>
      <c r="G64" s="368"/>
      <c r="H64" s="351">
        <v>900</v>
      </c>
      <c r="I64" s="351">
        <v>600</v>
      </c>
      <c r="J64" s="318"/>
      <c r="K64" s="318"/>
      <c r="L64" s="318"/>
      <c r="M64" s="318"/>
      <c r="N64" s="318"/>
      <c r="O64" s="318"/>
      <c r="P64" s="318"/>
      <c r="Q64" s="318"/>
      <c r="R64" s="318"/>
      <c r="S64" s="318"/>
      <c r="T64" s="318"/>
      <c r="U64" s="318"/>
      <c r="V64" s="318"/>
      <c r="W64" s="318"/>
      <c r="X64" s="318"/>
      <c r="Y64" s="318"/>
      <c r="Z64" s="318"/>
      <c r="AA64" s="318"/>
      <c r="AB64" s="351"/>
      <c r="AC64" s="351">
        <v>100</v>
      </c>
      <c r="AD64" s="351"/>
      <c r="AE64" s="351">
        <v>100</v>
      </c>
      <c r="AF64" s="351">
        <v>100</v>
      </c>
      <c r="AG64" s="367"/>
    </row>
    <row r="65" spans="1:34" s="258" customFormat="1" ht="21" customHeight="1">
      <c r="A65" s="270"/>
      <c r="B65" s="271" t="s">
        <v>496</v>
      </c>
      <c r="C65" s="271"/>
      <c r="D65" s="272"/>
      <c r="E65" s="273">
        <v>2019</v>
      </c>
      <c r="F65" s="273"/>
      <c r="G65" s="273"/>
      <c r="H65" s="274">
        <v>1000</v>
      </c>
      <c r="I65" s="274">
        <v>600</v>
      </c>
      <c r="J65" s="311"/>
      <c r="K65" s="311"/>
      <c r="L65" s="311"/>
      <c r="M65" s="311"/>
      <c r="N65" s="311"/>
      <c r="O65" s="311"/>
      <c r="P65" s="311"/>
      <c r="Q65" s="311"/>
      <c r="R65" s="311"/>
      <c r="S65" s="311"/>
      <c r="T65" s="311"/>
      <c r="U65" s="311"/>
      <c r="V65" s="311"/>
      <c r="W65" s="311"/>
      <c r="X65" s="311"/>
      <c r="Y65" s="311"/>
      <c r="Z65" s="311"/>
      <c r="AA65" s="311"/>
      <c r="AB65" s="274"/>
      <c r="AC65" s="274">
        <v>100</v>
      </c>
      <c r="AD65" s="274"/>
      <c r="AE65" s="274">
        <v>100</v>
      </c>
      <c r="AF65" s="274">
        <v>200</v>
      </c>
      <c r="AG65" s="275"/>
    </row>
    <row r="66" spans="1:34" s="73" customFormat="1" ht="21" customHeight="1">
      <c r="A66" s="69">
        <v>9</v>
      </c>
      <c r="B66" s="70" t="s">
        <v>421</v>
      </c>
      <c r="C66" s="70"/>
      <c r="D66" s="49"/>
      <c r="E66" s="50"/>
      <c r="F66" s="50"/>
      <c r="G66" s="50"/>
      <c r="H66" s="116">
        <f>SUM(H67:H75)</f>
        <v>14111</v>
      </c>
      <c r="I66" s="116">
        <f>SUM(I67:I75)</f>
        <v>7951</v>
      </c>
      <c r="J66" s="309"/>
      <c r="K66" s="309"/>
      <c r="L66" s="309"/>
      <c r="M66" s="309"/>
      <c r="N66" s="309"/>
      <c r="O66" s="309"/>
      <c r="P66" s="309"/>
      <c r="Q66" s="309"/>
      <c r="R66" s="309"/>
      <c r="S66" s="309"/>
      <c r="T66" s="309"/>
      <c r="U66" s="309"/>
      <c r="V66" s="309"/>
      <c r="W66" s="309"/>
      <c r="X66" s="309"/>
      <c r="Y66" s="309"/>
      <c r="Z66" s="309"/>
      <c r="AA66" s="309"/>
      <c r="AB66" s="116">
        <f t="shared" ref="AB66:AG66" si="0">SUM(AB67:AB75)</f>
        <v>0</v>
      </c>
      <c r="AC66" s="116">
        <f t="shared" si="0"/>
        <v>0</v>
      </c>
      <c r="AD66" s="116">
        <f t="shared" si="0"/>
        <v>0</v>
      </c>
      <c r="AE66" s="116">
        <f t="shared" si="0"/>
        <v>1138</v>
      </c>
      <c r="AF66" s="116">
        <f t="shared" si="0"/>
        <v>0</v>
      </c>
      <c r="AG66" s="71">
        <f t="shared" si="0"/>
        <v>0</v>
      </c>
    </row>
    <row r="67" spans="1:34" s="222" customFormat="1" ht="29.25" customHeight="1">
      <c r="A67" s="380"/>
      <c r="B67" s="381" t="s">
        <v>497</v>
      </c>
      <c r="C67" s="381"/>
      <c r="D67" s="382"/>
      <c r="E67" s="219">
        <v>2016</v>
      </c>
      <c r="F67" s="219"/>
      <c r="G67" s="219"/>
      <c r="H67" s="244">
        <v>4500</v>
      </c>
      <c r="I67" s="244">
        <v>1910</v>
      </c>
      <c r="J67" s="318"/>
      <c r="K67" s="318"/>
      <c r="L67" s="318"/>
      <c r="M67" s="318"/>
      <c r="N67" s="318"/>
      <c r="O67" s="318"/>
      <c r="P67" s="318"/>
      <c r="Q67" s="318"/>
      <c r="R67" s="318"/>
      <c r="S67" s="318"/>
      <c r="T67" s="318"/>
      <c r="U67" s="318"/>
      <c r="V67" s="318"/>
      <c r="W67" s="318"/>
      <c r="X67" s="318"/>
      <c r="Y67" s="318"/>
      <c r="Z67" s="318"/>
      <c r="AA67" s="318"/>
      <c r="AB67" s="383"/>
      <c r="AC67" s="383"/>
      <c r="AD67" s="383"/>
      <c r="AE67" s="244"/>
      <c r="AF67" s="244"/>
      <c r="AG67" s="384"/>
    </row>
    <row r="68" spans="1:34" s="222" customFormat="1" ht="21" customHeight="1">
      <c r="A68" s="380"/>
      <c r="B68" s="381" t="s">
        <v>498</v>
      </c>
      <c r="C68" s="381"/>
      <c r="D68" s="382"/>
      <c r="E68" s="219">
        <v>2015</v>
      </c>
      <c r="F68" s="219"/>
      <c r="G68" s="219"/>
      <c r="H68" s="244">
        <v>610</v>
      </c>
      <c r="I68" s="244">
        <v>80</v>
      </c>
      <c r="J68" s="318"/>
      <c r="K68" s="318"/>
      <c r="L68" s="318"/>
      <c r="M68" s="318"/>
      <c r="N68" s="318"/>
      <c r="O68" s="318"/>
      <c r="P68" s="318"/>
      <c r="Q68" s="318"/>
      <c r="R68" s="318"/>
      <c r="S68" s="318"/>
      <c r="T68" s="318"/>
      <c r="U68" s="318"/>
      <c r="V68" s="318"/>
      <c r="W68" s="318"/>
      <c r="X68" s="318"/>
      <c r="Y68" s="318"/>
      <c r="Z68" s="318"/>
      <c r="AA68" s="318"/>
      <c r="AB68" s="383"/>
      <c r="AC68" s="383"/>
      <c r="AD68" s="383"/>
      <c r="AE68" s="244"/>
      <c r="AF68" s="244"/>
      <c r="AG68" s="384"/>
    </row>
    <row r="69" spans="1:34" s="222" customFormat="1" ht="21" customHeight="1">
      <c r="A69" s="380"/>
      <c r="B69" s="381" t="s">
        <v>501</v>
      </c>
      <c r="C69" s="381"/>
      <c r="D69" s="382"/>
      <c r="E69" s="219" t="s">
        <v>418</v>
      </c>
      <c r="F69" s="219"/>
      <c r="G69" s="219"/>
      <c r="H69" s="244">
        <v>727</v>
      </c>
      <c r="I69" s="244">
        <v>207</v>
      </c>
      <c r="J69" s="318"/>
      <c r="K69" s="318"/>
      <c r="L69" s="318"/>
      <c r="M69" s="318"/>
      <c r="N69" s="318"/>
      <c r="O69" s="318"/>
      <c r="P69" s="318"/>
      <c r="Q69" s="318"/>
      <c r="R69" s="318"/>
      <c r="S69" s="318"/>
      <c r="T69" s="318"/>
      <c r="U69" s="318"/>
      <c r="V69" s="318"/>
      <c r="W69" s="318"/>
      <c r="X69" s="318"/>
      <c r="Y69" s="318"/>
      <c r="Z69" s="318"/>
      <c r="AA69" s="318"/>
      <c r="AB69" s="383"/>
      <c r="AC69" s="383"/>
      <c r="AD69" s="383"/>
      <c r="AE69" s="244"/>
      <c r="AF69" s="244"/>
      <c r="AG69" s="384"/>
    </row>
    <row r="70" spans="1:34" s="222" customFormat="1" ht="21" customHeight="1">
      <c r="A70" s="380"/>
      <c r="B70" s="381" t="s">
        <v>480</v>
      </c>
      <c r="C70" s="381"/>
      <c r="D70" s="382"/>
      <c r="E70" s="219" t="s">
        <v>500</v>
      </c>
      <c r="F70" s="219"/>
      <c r="G70" s="219"/>
      <c r="H70" s="244">
        <v>1200</v>
      </c>
      <c r="I70" s="244">
        <v>1200</v>
      </c>
      <c r="J70" s="318"/>
      <c r="K70" s="318"/>
      <c r="L70" s="318"/>
      <c r="M70" s="318"/>
      <c r="N70" s="318"/>
      <c r="O70" s="318"/>
      <c r="P70" s="318"/>
      <c r="Q70" s="318"/>
      <c r="R70" s="318"/>
      <c r="S70" s="318"/>
      <c r="T70" s="318"/>
      <c r="U70" s="318"/>
      <c r="V70" s="318"/>
      <c r="W70" s="318"/>
      <c r="X70" s="318"/>
      <c r="Y70" s="318"/>
      <c r="Z70" s="318"/>
      <c r="AA70" s="318"/>
      <c r="AB70" s="383"/>
      <c r="AC70" s="383"/>
      <c r="AD70" s="383"/>
      <c r="AE70" s="244"/>
      <c r="AF70" s="244"/>
      <c r="AG70" s="384"/>
    </row>
    <row r="71" spans="1:34" s="222" customFormat="1" ht="29.25" customHeight="1">
      <c r="A71" s="380"/>
      <c r="B71" s="381" t="s">
        <v>502</v>
      </c>
      <c r="C71" s="381"/>
      <c r="D71" s="382"/>
      <c r="E71" s="219" t="s">
        <v>418</v>
      </c>
      <c r="F71" s="219"/>
      <c r="G71" s="219"/>
      <c r="H71" s="244">
        <v>754</v>
      </c>
      <c r="I71" s="244">
        <v>234</v>
      </c>
      <c r="J71" s="318"/>
      <c r="K71" s="318"/>
      <c r="L71" s="318"/>
      <c r="M71" s="318"/>
      <c r="N71" s="318"/>
      <c r="O71" s="318"/>
      <c r="P71" s="318"/>
      <c r="Q71" s="318"/>
      <c r="R71" s="318"/>
      <c r="S71" s="318"/>
      <c r="T71" s="318"/>
      <c r="U71" s="318"/>
      <c r="V71" s="318"/>
      <c r="W71" s="318"/>
      <c r="X71" s="318"/>
      <c r="Y71" s="318"/>
      <c r="Z71" s="318"/>
      <c r="AA71" s="318"/>
      <c r="AB71" s="383"/>
      <c r="AC71" s="383"/>
      <c r="AD71" s="383"/>
      <c r="AE71" s="244"/>
      <c r="AF71" s="244"/>
      <c r="AG71" s="384"/>
    </row>
    <row r="72" spans="1:34" s="222" customFormat="1" ht="21" customHeight="1">
      <c r="A72" s="380"/>
      <c r="B72" s="381" t="s">
        <v>503</v>
      </c>
      <c r="C72" s="381"/>
      <c r="D72" s="382"/>
      <c r="E72" s="219" t="s">
        <v>500</v>
      </c>
      <c r="F72" s="219"/>
      <c r="G72" s="219"/>
      <c r="H72" s="244">
        <v>4000</v>
      </c>
      <c r="I72" s="244">
        <v>3000</v>
      </c>
      <c r="J72" s="318"/>
      <c r="K72" s="318"/>
      <c r="L72" s="318"/>
      <c r="M72" s="318"/>
      <c r="N72" s="318"/>
      <c r="O72" s="318"/>
      <c r="P72" s="318"/>
      <c r="Q72" s="318"/>
      <c r="R72" s="318"/>
      <c r="S72" s="318"/>
      <c r="T72" s="318"/>
      <c r="U72" s="318"/>
      <c r="V72" s="318"/>
      <c r="W72" s="318"/>
      <c r="X72" s="318"/>
      <c r="Y72" s="318"/>
      <c r="Z72" s="318"/>
      <c r="AA72" s="318"/>
      <c r="AB72" s="383"/>
      <c r="AC72" s="383"/>
      <c r="AD72" s="383"/>
      <c r="AE72" s="244">
        <v>638</v>
      </c>
      <c r="AF72" s="244"/>
      <c r="AG72" s="384"/>
    </row>
    <row r="73" spans="1:34" s="222" customFormat="1" ht="21" customHeight="1">
      <c r="A73" s="380"/>
      <c r="B73" s="381" t="s">
        <v>504</v>
      </c>
      <c r="C73" s="381"/>
      <c r="D73" s="382"/>
      <c r="E73" s="219">
        <v>2017</v>
      </c>
      <c r="F73" s="219"/>
      <c r="G73" s="219"/>
      <c r="H73" s="244">
        <v>1520</v>
      </c>
      <c r="I73" s="244">
        <v>520</v>
      </c>
      <c r="J73" s="318"/>
      <c r="K73" s="318"/>
      <c r="L73" s="318"/>
      <c r="M73" s="318"/>
      <c r="N73" s="318"/>
      <c r="O73" s="318"/>
      <c r="P73" s="318"/>
      <c r="Q73" s="318"/>
      <c r="R73" s="318"/>
      <c r="S73" s="318"/>
      <c r="T73" s="318"/>
      <c r="U73" s="318"/>
      <c r="V73" s="318"/>
      <c r="W73" s="318"/>
      <c r="X73" s="318"/>
      <c r="Y73" s="318"/>
      <c r="Z73" s="318"/>
      <c r="AA73" s="318"/>
      <c r="AB73" s="383"/>
      <c r="AC73" s="383"/>
      <c r="AD73" s="383"/>
      <c r="AE73" s="244">
        <v>500</v>
      </c>
      <c r="AF73" s="244"/>
      <c r="AG73" s="384"/>
    </row>
    <row r="74" spans="1:34" s="222" customFormat="1" ht="21" customHeight="1">
      <c r="A74" s="380"/>
      <c r="B74" s="381" t="s">
        <v>505</v>
      </c>
      <c r="C74" s="381"/>
      <c r="D74" s="382"/>
      <c r="E74" s="219" t="s">
        <v>453</v>
      </c>
      <c r="F74" s="219"/>
      <c r="G74" s="219"/>
      <c r="H74" s="244">
        <v>200</v>
      </c>
      <c r="I74" s="244">
        <v>200</v>
      </c>
      <c r="J74" s="318"/>
      <c r="K74" s="318"/>
      <c r="L74" s="318"/>
      <c r="M74" s="318"/>
      <c r="N74" s="318"/>
      <c r="O74" s="318"/>
      <c r="P74" s="318"/>
      <c r="Q74" s="318"/>
      <c r="R74" s="318"/>
      <c r="S74" s="318"/>
      <c r="T74" s="318"/>
      <c r="U74" s="318"/>
      <c r="V74" s="318"/>
      <c r="W74" s="318"/>
      <c r="X74" s="318"/>
      <c r="Y74" s="318"/>
      <c r="Z74" s="318"/>
      <c r="AA74" s="318"/>
      <c r="AB74" s="383"/>
      <c r="AC74" s="383"/>
      <c r="AD74" s="383"/>
      <c r="AE74" s="244"/>
      <c r="AF74" s="244"/>
      <c r="AG74" s="384"/>
    </row>
    <row r="75" spans="1:34" s="258" customFormat="1" ht="21" customHeight="1">
      <c r="A75" s="270"/>
      <c r="B75" s="271" t="s">
        <v>499</v>
      </c>
      <c r="C75" s="271"/>
      <c r="D75" s="272"/>
      <c r="E75" s="273">
        <v>2016</v>
      </c>
      <c r="F75" s="273"/>
      <c r="G75" s="273"/>
      <c r="H75" s="274">
        <v>600</v>
      </c>
      <c r="I75" s="274">
        <v>600</v>
      </c>
      <c r="J75" s="311"/>
      <c r="K75" s="311"/>
      <c r="L75" s="311"/>
      <c r="M75" s="311"/>
      <c r="N75" s="311"/>
      <c r="O75" s="311"/>
      <c r="P75" s="311"/>
      <c r="Q75" s="311"/>
      <c r="R75" s="311"/>
      <c r="S75" s="311"/>
      <c r="T75" s="311"/>
      <c r="U75" s="311"/>
      <c r="V75" s="311"/>
      <c r="W75" s="311"/>
      <c r="X75" s="311"/>
      <c r="Y75" s="311"/>
      <c r="Z75" s="311"/>
      <c r="AA75" s="311"/>
      <c r="AB75" s="274"/>
      <c r="AC75" s="274"/>
      <c r="AD75" s="274"/>
      <c r="AE75" s="274"/>
      <c r="AF75" s="274"/>
      <c r="AG75" s="275"/>
    </row>
    <row r="76" spans="1:34" s="73" customFormat="1" ht="21" customHeight="1">
      <c r="A76" s="69">
        <v>10</v>
      </c>
      <c r="B76" s="70" t="s">
        <v>422</v>
      </c>
      <c r="C76" s="70"/>
      <c r="D76" s="49"/>
      <c r="E76" s="50"/>
      <c r="F76" s="50"/>
      <c r="G76" s="50"/>
      <c r="H76" s="116">
        <f>SUM(H77:H78)</f>
        <v>7951</v>
      </c>
      <c r="I76" s="116">
        <f>SUM(I77:I78)</f>
        <v>7951</v>
      </c>
      <c r="J76" s="309"/>
      <c r="K76" s="309"/>
      <c r="L76" s="309"/>
      <c r="M76" s="309"/>
      <c r="N76" s="309"/>
      <c r="O76" s="309"/>
      <c r="P76" s="309"/>
      <c r="Q76" s="309"/>
      <c r="R76" s="309"/>
      <c r="S76" s="309"/>
      <c r="T76" s="309"/>
      <c r="U76" s="309"/>
      <c r="V76" s="309"/>
      <c r="W76" s="309"/>
      <c r="X76" s="309"/>
      <c r="Y76" s="309"/>
      <c r="Z76" s="309"/>
      <c r="AA76" s="309"/>
      <c r="AB76" s="116">
        <f>SUM(AB77:AB78)</f>
        <v>0</v>
      </c>
      <c r="AC76" s="116">
        <f>SUM(AC77:AC78)</f>
        <v>0</v>
      </c>
      <c r="AD76" s="116">
        <f>SUM(AD77:AD78)</f>
        <v>0</v>
      </c>
      <c r="AE76" s="116">
        <f>SUM(AE77:AE78)</f>
        <v>0</v>
      </c>
      <c r="AF76" s="116">
        <f>SUM(AF77:AF78)</f>
        <v>0</v>
      </c>
      <c r="AG76" s="71"/>
    </row>
    <row r="77" spans="1:34" s="222" customFormat="1" ht="21" customHeight="1">
      <c r="A77" s="364"/>
      <c r="B77" s="344" t="s">
        <v>506</v>
      </c>
      <c r="C77" s="344"/>
      <c r="D77" s="219" t="s">
        <v>507</v>
      </c>
      <c r="E77" s="365" t="s">
        <v>508</v>
      </c>
      <c r="F77" s="365"/>
      <c r="G77" s="365"/>
      <c r="H77" s="366">
        <v>2400</v>
      </c>
      <c r="I77" s="366">
        <v>2400</v>
      </c>
      <c r="J77" s="318"/>
      <c r="K77" s="318"/>
      <c r="L77" s="318"/>
      <c r="M77" s="318"/>
      <c r="N77" s="318"/>
      <c r="O77" s="318"/>
      <c r="P77" s="318"/>
      <c r="Q77" s="318"/>
      <c r="R77" s="318"/>
      <c r="S77" s="318"/>
      <c r="T77" s="318"/>
      <c r="U77" s="318"/>
      <c r="V77" s="318"/>
      <c r="W77" s="318"/>
      <c r="X77" s="318"/>
      <c r="Y77" s="318"/>
      <c r="Z77" s="318"/>
      <c r="AA77" s="318"/>
      <c r="AB77" s="366"/>
      <c r="AC77" s="366">
        <v>0</v>
      </c>
      <c r="AD77" s="366">
        <v>0</v>
      </c>
      <c r="AE77" s="366">
        <v>0</v>
      </c>
      <c r="AF77" s="366">
        <v>0</v>
      </c>
      <c r="AG77" s="367"/>
    </row>
    <row r="78" spans="1:34" s="222" customFormat="1" ht="21" customHeight="1">
      <c r="A78" s="364"/>
      <c r="B78" s="344" t="s">
        <v>509</v>
      </c>
      <c r="C78" s="344"/>
      <c r="D78" s="219" t="s">
        <v>510</v>
      </c>
      <c r="E78" s="365" t="s">
        <v>511</v>
      </c>
      <c r="F78" s="365"/>
      <c r="G78" s="365"/>
      <c r="H78" s="366">
        <v>5551</v>
      </c>
      <c r="I78" s="366">
        <v>5551</v>
      </c>
      <c r="J78" s="318"/>
      <c r="K78" s="318"/>
      <c r="L78" s="318"/>
      <c r="M78" s="318"/>
      <c r="N78" s="318"/>
      <c r="O78" s="318"/>
      <c r="P78" s="318"/>
      <c r="Q78" s="318"/>
      <c r="R78" s="318"/>
      <c r="S78" s="318"/>
      <c r="T78" s="318"/>
      <c r="U78" s="318"/>
      <c r="V78" s="318"/>
      <c r="W78" s="318"/>
      <c r="X78" s="318"/>
      <c r="Y78" s="318"/>
      <c r="Z78" s="318"/>
      <c r="AA78" s="318"/>
      <c r="AB78" s="366"/>
      <c r="AC78" s="366">
        <v>0</v>
      </c>
      <c r="AD78" s="366">
        <v>0</v>
      </c>
      <c r="AE78" s="366">
        <v>0</v>
      </c>
      <c r="AF78" s="366">
        <v>0</v>
      </c>
      <c r="AG78" s="367"/>
    </row>
    <row r="79" spans="1:34" s="222" customFormat="1" ht="21" customHeight="1">
      <c r="A79" s="364"/>
      <c r="B79" s="344" t="s">
        <v>113</v>
      </c>
      <c r="C79" s="344"/>
      <c r="D79" s="219" t="s">
        <v>412</v>
      </c>
      <c r="E79" s="365"/>
      <c r="F79" s="365"/>
      <c r="G79" s="365"/>
      <c r="H79" s="366"/>
      <c r="I79" s="366"/>
      <c r="J79" s="318" t="s">
        <v>112</v>
      </c>
      <c r="K79" s="318"/>
      <c r="L79" s="318"/>
      <c r="M79" s="318"/>
      <c r="N79" s="318"/>
      <c r="O79" s="318"/>
      <c r="P79" s="318"/>
      <c r="Q79" s="318"/>
      <c r="R79" s="318"/>
      <c r="S79" s="318"/>
      <c r="T79" s="318"/>
      <c r="U79" s="318"/>
      <c r="V79" s="318"/>
      <c r="W79" s="318"/>
      <c r="X79" s="318"/>
      <c r="Y79" s="318"/>
      <c r="Z79" s="318"/>
      <c r="AA79" s="318"/>
      <c r="AB79" s="366"/>
      <c r="AC79" s="366"/>
      <c r="AD79" s="366"/>
      <c r="AE79" s="366"/>
      <c r="AF79" s="366"/>
      <c r="AG79" s="367" t="s">
        <v>105</v>
      </c>
      <c r="AH79" s="222" t="s">
        <v>112</v>
      </c>
    </row>
    <row r="80" spans="1:34" s="73" customFormat="1" ht="21" customHeight="1">
      <c r="A80" s="25">
        <v>11</v>
      </c>
      <c r="B80" s="28" t="s">
        <v>431</v>
      </c>
      <c r="C80" s="28"/>
      <c r="D80" s="38"/>
      <c r="E80" s="38"/>
      <c r="F80" s="38"/>
      <c r="G80" s="38"/>
      <c r="H80" s="84">
        <f>SUM(H81:H86)</f>
        <v>18527</v>
      </c>
      <c r="I80" s="84">
        <f>SUM(I81:I86)</f>
        <v>2553</v>
      </c>
      <c r="J80" s="309"/>
      <c r="K80" s="309"/>
      <c r="L80" s="309"/>
      <c r="M80" s="309"/>
      <c r="N80" s="309"/>
      <c r="O80" s="309"/>
      <c r="P80" s="309"/>
      <c r="Q80" s="309"/>
      <c r="R80" s="309"/>
      <c r="S80" s="309"/>
      <c r="T80" s="309"/>
      <c r="U80" s="309"/>
      <c r="V80" s="309"/>
      <c r="W80" s="309"/>
      <c r="X80" s="309"/>
      <c r="Y80" s="309"/>
      <c r="Z80" s="309"/>
      <c r="AA80" s="309"/>
      <c r="AB80" s="84">
        <f>SUM(AB81:AB86)</f>
        <v>0</v>
      </c>
      <c r="AC80" s="84">
        <f>SUM(AC81:AC86)</f>
        <v>2900</v>
      </c>
      <c r="AD80" s="84">
        <f>SUM(AD81:AD86)</f>
        <v>0</v>
      </c>
      <c r="AE80" s="84">
        <f>SUM(AE81:AE86)</f>
        <v>6450</v>
      </c>
      <c r="AF80" s="84">
        <f>SUM(AF81:AF86)</f>
        <v>6624</v>
      </c>
      <c r="AG80" s="31"/>
    </row>
    <row r="81" spans="1:33" s="222" customFormat="1" ht="21" customHeight="1">
      <c r="A81" s="364"/>
      <c r="B81" s="360" t="s">
        <v>512</v>
      </c>
      <c r="C81" s="360"/>
      <c r="D81" s="247" t="s">
        <v>513</v>
      </c>
      <c r="E81" s="247">
        <v>2017</v>
      </c>
      <c r="F81" s="247"/>
      <c r="G81" s="247"/>
      <c r="H81" s="351">
        <v>7570</v>
      </c>
      <c r="I81" s="351">
        <v>1370</v>
      </c>
      <c r="J81" s="318"/>
      <c r="K81" s="318"/>
      <c r="L81" s="318"/>
      <c r="M81" s="318"/>
      <c r="N81" s="318"/>
      <c r="O81" s="318"/>
      <c r="P81" s="318"/>
      <c r="Q81" s="318"/>
      <c r="R81" s="318"/>
      <c r="S81" s="318"/>
      <c r="T81" s="318"/>
      <c r="U81" s="318"/>
      <c r="V81" s="318"/>
      <c r="W81" s="318"/>
      <c r="X81" s="318"/>
      <c r="Y81" s="318"/>
      <c r="Z81" s="318"/>
      <c r="AA81" s="318"/>
      <c r="AB81" s="351"/>
      <c r="AC81" s="351"/>
      <c r="AD81" s="351"/>
      <c r="AE81" s="351">
        <v>2300</v>
      </c>
      <c r="AF81" s="351">
        <v>3900</v>
      </c>
      <c r="AG81" s="367"/>
    </row>
    <row r="82" spans="1:33" s="222" customFormat="1" ht="21" customHeight="1">
      <c r="A82" s="364"/>
      <c r="B82" s="360" t="s">
        <v>514</v>
      </c>
      <c r="C82" s="360"/>
      <c r="D82" s="247" t="s">
        <v>439</v>
      </c>
      <c r="E82" s="247">
        <v>2017</v>
      </c>
      <c r="F82" s="247"/>
      <c r="G82" s="247"/>
      <c r="H82" s="351">
        <v>3500</v>
      </c>
      <c r="I82" s="351">
        <v>600</v>
      </c>
      <c r="J82" s="318"/>
      <c r="K82" s="318"/>
      <c r="L82" s="318"/>
      <c r="M82" s="318"/>
      <c r="N82" s="318"/>
      <c r="O82" s="318"/>
      <c r="P82" s="318"/>
      <c r="Q82" s="318"/>
      <c r="R82" s="318"/>
      <c r="S82" s="318"/>
      <c r="T82" s="318"/>
      <c r="U82" s="318"/>
      <c r="V82" s="318"/>
      <c r="W82" s="318"/>
      <c r="X82" s="318"/>
      <c r="Y82" s="318"/>
      <c r="Z82" s="318"/>
      <c r="AA82" s="318"/>
      <c r="AB82" s="351"/>
      <c r="AC82" s="351">
        <v>2200</v>
      </c>
      <c r="AD82" s="369"/>
      <c r="AE82" s="351">
        <v>450</v>
      </c>
      <c r="AF82" s="351">
        <v>250</v>
      </c>
      <c r="AG82" s="367"/>
    </row>
    <row r="83" spans="1:33" s="222" customFormat="1" ht="21" customHeight="1">
      <c r="A83" s="364"/>
      <c r="B83" s="360" t="s">
        <v>515</v>
      </c>
      <c r="C83" s="360"/>
      <c r="D83" s="247" t="s">
        <v>516</v>
      </c>
      <c r="E83" s="247">
        <v>2017</v>
      </c>
      <c r="F83" s="247"/>
      <c r="G83" s="247"/>
      <c r="H83" s="351">
        <v>4500</v>
      </c>
      <c r="I83" s="351">
        <v>400</v>
      </c>
      <c r="J83" s="318"/>
      <c r="K83" s="318"/>
      <c r="L83" s="318"/>
      <c r="M83" s="318"/>
      <c r="N83" s="318"/>
      <c r="O83" s="318"/>
      <c r="P83" s="318"/>
      <c r="Q83" s="318"/>
      <c r="R83" s="318"/>
      <c r="S83" s="318"/>
      <c r="T83" s="318"/>
      <c r="U83" s="318"/>
      <c r="V83" s="318"/>
      <c r="W83" s="318"/>
      <c r="X83" s="318"/>
      <c r="Y83" s="318"/>
      <c r="Z83" s="318"/>
      <c r="AA83" s="318"/>
      <c r="AB83" s="351"/>
      <c r="AC83" s="351">
        <v>500</v>
      </c>
      <c r="AD83" s="351"/>
      <c r="AE83" s="351">
        <v>2700</v>
      </c>
      <c r="AF83" s="351">
        <v>900</v>
      </c>
      <c r="AG83" s="367"/>
    </row>
    <row r="84" spans="1:33" s="222" customFormat="1" ht="30.75" customHeight="1">
      <c r="A84" s="364"/>
      <c r="B84" s="360" t="s">
        <v>517</v>
      </c>
      <c r="C84" s="360"/>
      <c r="D84" s="247"/>
      <c r="E84" s="247">
        <v>2017</v>
      </c>
      <c r="F84" s="247"/>
      <c r="G84" s="247"/>
      <c r="H84" s="351">
        <v>1500</v>
      </c>
      <c r="I84" s="351"/>
      <c r="J84" s="318"/>
      <c r="K84" s="318"/>
      <c r="L84" s="318"/>
      <c r="M84" s="318"/>
      <c r="N84" s="318"/>
      <c r="O84" s="318"/>
      <c r="P84" s="318"/>
      <c r="Q84" s="318"/>
      <c r="R84" s="318"/>
      <c r="S84" s="318"/>
      <c r="T84" s="318"/>
      <c r="U84" s="318"/>
      <c r="V84" s="318"/>
      <c r="W84" s="318"/>
      <c r="X84" s="318"/>
      <c r="Y84" s="318"/>
      <c r="Z84" s="318"/>
      <c r="AA84" s="318"/>
      <c r="AB84" s="351"/>
      <c r="AC84" s="351"/>
      <c r="AD84" s="395"/>
      <c r="AE84" s="351">
        <v>1000</v>
      </c>
      <c r="AF84" s="351">
        <v>500</v>
      </c>
      <c r="AG84" s="367"/>
    </row>
    <row r="85" spans="1:33" s="222" customFormat="1" ht="21" customHeight="1">
      <c r="A85" s="364"/>
      <c r="B85" s="360" t="s">
        <v>518</v>
      </c>
      <c r="C85" s="360"/>
      <c r="D85" s="247"/>
      <c r="E85" s="247">
        <v>2017</v>
      </c>
      <c r="F85" s="247"/>
      <c r="G85" s="247"/>
      <c r="H85" s="351">
        <v>1000</v>
      </c>
      <c r="I85" s="351"/>
      <c r="J85" s="318"/>
      <c r="K85" s="318"/>
      <c r="L85" s="318"/>
      <c r="M85" s="318"/>
      <c r="N85" s="318"/>
      <c r="O85" s="318"/>
      <c r="P85" s="318"/>
      <c r="Q85" s="318"/>
      <c r="R85" s="318"/>
      <c r="S85" s="318"/>
      <c r="T85" s="318"/>
      <c r="U85" s="318"/>
      <c r="V85" s="318"/>
      <c r="W85" s="318"/>
      <c r="X85" s="318"/>
      <c r="Y85" s="318"/>
      <c r="Z85" s="318"/>
      <c r="AA85" s="318"/>
      <c r="AB85" s="351"/>
      <c r="AC85" s="351">
        <v>200</v>
      </c>
      <c r="AD85" s="351"/>
      <c r="AE85" s="351"/>
      <c r="AF85" s="351">
        <v>800</v>
      </c>
      <c r="AG85" s="367"/>
    </row>
    <row r="86" spans="1:33" s="222" customFormat="1" ht="21" customHeight="1">
      <c r="A86" s="364"/>
      <c r="B86" s="360" t="s">
        <v>514</v>
      </c>
      <c r="C86" s="360"/>
      <c r="D86" s="247" t="s">
        <v>519</v>
      </c>
      <c r="E86" s="247">
        <v>2016</v>
      </c>
      <c r="F86" s="247"/>
      <c r="G86" s="247"/>
      <c r="H86" s="369">
        <v>457</v>
      </c>
      <c r="I86" s="351">
        <v>183</v>
      </c>
      <c r="J86" s="318"/>
      <c r="K86" s="318"/>
      <c r="L86" s="318"/>
      <c r="M86" s="318"/>
      <c r="N86" s="318"/>
      <c r="O86" s="318"/>
      <c r="P86" s="318"/>
      <c r="Q86" s="318"/>
      <c r="R86" s="318"/>
      <c r="S86" s="318"/>
      <c r="T86" s="318"/>
      <c r="U86" s="318"/>
      <c r="V86" s="318"/>
      <c r="W86" s="318"/>
      <c r="X86" s="318"/>
      <c r="Y86" s="318"/>
      <c r="Z86" s="318"/>
      <c r="AA86" s="318"/>
      <c r="AB86" s="375"/>
      <c r="AC86" s="351"/>
      <c r="AD86" s="351"/>
      <c r="AE86" s="351"/>
      <c r="AF86" s="351">
        <v>274</v>
      </c>
      <c r="AG86" s="367"/>
    </row>
    <row r="87" spans="1:33" s="73" customFormat="1" ht="21" customHeight="1">
      <c r="A87" s="69">
        <v>12</v>
      </c>
      <c r="B87" s="70" t="s">
        <v>427</v>
      </c>
      <c r="C87" s="70"/>
      <c r="D87" s="47"/>
      <c r="E87" s="46"/>
      <c r="F87" s="46"/>
      <c r="G87" s="46"/>
      <c r="H87" s="116">
        <f>SUM(H88:H89)</f>
        <v>2696</v>
      </c>
      <c r="I87" s="116">
        <f>SUM(I88:I89)</f>
        <v>2553</v>
      </c>
      <c r="J87" s="309"/>
      <c r="K87" s="309"/>
      <c r="L87" s="309"/>
      <c r="M87" s="309"/>
      <c r="N87" s="309"/>
      <c r="O87" s="309"/>
      <c r="P87" s="309"/>
      <c r="Q87" s="309"/>
      <c r="R87" s="309"/>
      <c r="S87" s="309"/>
      <c r="T87" s="309"/>
      <c r="U87" s="309"/>
      <c r="V87" s="309"/>
      <c r="W87" s="309"/>
      <c r="X87" s="309"/>
      <c r="Y87" s="309"/>
      <c r="Z87" s="309"/>
      <c r="AA87" s="309"/>
      <c r="AB87" s="116">
        <f>SUM(AB88:AB89)</f>
        <v>0</v>
      </c>
      <c r="AC87" s="116">
        <f>SUM(AC88:AC89)</f>
        <v>0</v>
      </c>
      <c r="AD87" s="116">
        <f>SUM(AD88:AD89)</f>
        <v>0</v>
      </c>
      <c r="AE87" s="116">
        <f>SUM(AE88:AE89)</f>
        <v>0</v>
      </c>
      <c r="AF87" s="116">
        <f>SUM(AF88:AF89)</f>
        <v>706</v>
      </c>
      <c r="AG87" s="72"/>
    </row>
    <row r="88" spans="1:33" s="258" customFormat="1" ht="21" customHeight="1">
      <c r="A88" s="270"/>
      <c r="B88" s="271" t="s">
        <v>520</v>
      </c>
      <c r="C88" s="271"/>
      <c r="D88" s="272"/>
      <c r="E88" s="273">
        <v>2015</v>
      </c>
      <c r="F88" s="273"/>
      <c r="G88" s="273"/>
      <c r="H88" s="274"/>
      <c r="I88" s="274">
        <v>563</v>
      </c>
      <c r="J88" s="311"/>
      <c r="K88" s="311"/>
      <c r="L88" s="311"/>
      <c r="M88" s="311"/>
      <c r="N88" s="311"/>
      <c r="O88" s="311"/>
      <c r="P88" s="311"/>
      <c r="Q88" s="311"/>
      <c r="R88" s="311"/>
      <c r="S88" s="311"/>
      <c r="T88" s="311"/>
      <c r="U88" s="311"/>
      <c r="V88" s="311"/>
      <c r="W88" s="311"/>
      <c r="X88" s="311"/>
      <c r="Y88" s="311"/>
      <c r="Z88" s="311"/>
      <c r="AA88" s="311"/>
      <c r="AB88" s="274"/>
      <c r="AC88" s="274"/>
      <c r="AD88" s="274"/>
      <c r="AE88" s="274"/>
      <c r="AF88" s="274"/>
      <c r="AG88" s="275" t="s">
        <v>521</v>
      </c>
    </row>
    <row r="89" spans="1:33" s="222" customFormat="1" ht="21" customHeight="1">
      <c r="A89" s="364"/>
      <c r="B89" s="342" t="s">
        <v>522</v>
      </c>
      <c r="C89" s="342"/>
      <c r="D89" s="219" t="s">
        <v>523</v>
      </c>
      <c r="E89" s="172" t="s">
        <v>508</v>
      </c>
      <c r="F89" s="172"/>
      <c r="G89" s="172"/>
      <c r="H89" s="374">
        <v>2696</v>
      </c>
      <c r="I89" s="374">
        <v>1990</v>
      </c>
      <c r="J89" s="318"/>
      <c r="K89" s="318"/>
      <c r="L89" s="318"/>
      <c r="M89" s="318"/>
      <c r="N89" s="318"/>
      <c r="O89" s="318"/>
      <c r="P89" s="318"/>
      <c r="Q89" s="318"/>
      <c r="R89" s="318"/>
      <c r="S89" s="318"/>
      <c r="T89" s="318"/>
      <c r="U89" s="318"/>
      <c r="V89" s="318"/>
      <c r="W89" s="318"/>
      <c r="X89" s="318"/>
      <c r="Y89" s="318"/>
      <c r="Z89" s="318"/>
      <c r="AA89" s="318"/>
      <c r="AB89" s="375"/>
      <c r="AC89" s="375"/>
      <c r="AD89" s="375"/>
      <c r="AE89" s="375"/>
      <c r="AF89" s="375">
        <v>706</v>
      </c>
      <c r="AG89" s="367"/>
    </row>
    <row r="90" spans="1:33" s="73" customFormat="1" ht="21" customHeight="1">
      <c r="A90" s="69">
        <v>13</v>
      </c>
      <c r="B90" s="70" t="s">
        <v>425</v>
      </c>
      <c r="C90" s="70"/>
      <c r="D90" s="47"/>
      <c r="E90" s="46"/>
      <c r="F90" s="46"/>
      <c r="G90" s="46"/>
      <c r="H90" s="116">
        <f>SUM(H91:H95)</f>
        <v>4255</v>
      </c>
      <c r="I90" s="116">
        <f>SUM(I91:I95)</f>
        <v>2553</v>
      </c>
      <c r="J90" s="309"/>
      <c r="K90" s="309"/>
      <c r="L90" s="309"/>
      <c r="M90" s="309"/>
      <c r="N90" s="309"/>
      <c r="O90" s="309"/>
      <c r="P90" s="309"/>
      <c r="Q90" s="309"/>
      <c r="R90" s="309"/>
      <c r="S90" s="309"/>
      <c r="T90" s="309"/>
      <c r="U90" s="309"/>
      <c r="V90" s="309"/>
      <c r="W90" s="309"/>
      <c r="X90" s="309"/>
      <c r="Y90" s="309"/>
      <c r="Z90" s="309"/>
      <c r="AA90" s="309"/>
      <c r="AB90" s="116">
        <f>SUM(AB91:AB95)</f>
        <v>0</v>
      </c>
      <c r="AC90" s="116">
        <f>SUM(AC91:AC95)</f>
        <v>0</v>
      </c>
      <c r="AD90" s="116">
        <f>SUM(AD91:AD95)</f>
        <v>0</v>
      </c>
      <c r="AE90" s="116">
        <f>SUM(AE91:AE95)</f>
        <v>0</v>
      </c>
      <c r="AF90" s="116">
        <f>SUM(AF91:AF95)</f>
        <v>1682</v>
      </c>
      <c r="AG90" s="72"/>
    </row>
    <row r="91" spans="1:33" s="222" customFormat="1" ht="21" customHeight="1">
      <c r="A91" s="364"/>
      <c r="B91" s="344" t="s">
        <v>524</v>
      </c>
      <c r="C91" s="344"/>
      <c r="D91" s="219" t="s">
        <v>426</v>
      </c>
      <c r="E91" s="248" t="s">
        <v>508</v>
      </c>
      <c r="F91" s="248"/>
      <c r="G91" s="248"/>
      <c r="H91" s="374">
        <v>1000</v>
      </c>
      <c r="I91" s="374">
        <v>850</v>
      </c>
      <c r="J91" s="318"/>
      <c r="K91" s="318"/>
      <c r="L91" s="318"/>
      <c r="M91" s="318"/>
      <c r="N91" s="318"/>
      <c r="O91" s="318"/>
      <c r="P91" s="318"/>
      <c r="Q91" s="318"/>
      <c r="R91" s="318"/>
      <c r="S91" s="318"/>
      <c r="T91" s="318"/>
      <c r="U91" s="318"/>
      <c r="V91" s="318"/>
      <c r="W91" s="318"/>
      <c r="X91" s="318"/>
      <c r="Y91" s="318"/>
      <c r="Z91" s="318"/>
      <c r="AA91" s="318"/>
      <c r="AB91" s="389"/>
      <c r="AC91" s="389"/>
      <c r="AD91" s="389"/>
      <c r="AE91" s="389"/>
      <c r="AF91" s="375">
        <v>150</v>
      </c>
      <c r="AG91" s="367"/>
    </row>
    <row r="92" spans="1:33" s="222" customFormat="1" ht="30" customHeight="1">
      <c r="A92" s="364"/>
      <c r="B92" s="344" t="s">
        <v>126</v>
      </c>
      <c r="C92" s="344"/>
      <c r="D92" s="219" t="s">
        <v>426</v>
      </c>
      <c r="E92" s="248" t="s">
        <v>508</v>
      </c>
      <c r="F92" s="248"/>
      <c r="G92" s="248"/>
      <c r="H92" s="374">
        <v>1000</v>
      </c>
      <c r="I92" s="374">
        <v>851</v>
      </c>
      <c r="J92" s="318"/>
      <c r="K92" s="318"/>
      <c r="L92" s="318"/>
      <c r="M92" s="318"/>
      <c r="N92" s="318"/>
      <c r="O92" s="318"/>
      <c r="P92" s="318"/>
      <c r="Q92" s="318"/>
      <c r="R92" s="318"/>
      <c r="S92" s="318"/>
      <c r="T92" s="318"/>
      <c r="U92" s="318"/>
      <c r="V92" s="318"/>
      <c r="W92" s="318"/>
      <c r="X92" s="318"/>
      <c r="Y92" s="318"/>
      <c r="Z92" s="318"/>
      <c r="AA92" s="318"/>
      <c r="AB92" s="389"/>
      <c r="AC92" s="389"/>
      <c r="AD92" s="389"/>
      <c r="AE92" s="389"/>
      <c r="AF92" s="375">
        <v>149</v>
      </c>
      <c r="AG92" s="367"/>
    </row>
    <row r="93" spans="1:33" s="222" customFormat="1" ht="21" customHeight="1">
      <c r="A93" s="364"/>
      <c r="B93" s="344" t="s">
        <v>525</v>
      </c>
      <c r="C93" s="344"/>
      <c r="D93" s="219" t="s">
        <v>426</v>
      </c>
      <c r="E93" s="248" t="s">
        <v>508</v>
      </c>
      <c r="F93" s="248"/>
      <c r="G93" s="248"/>
      <c r="H93" s="374">
        <v>990</v>
      </c>
      <c r="I93" s="374">
        <v>257</v>
      </c>
      <c r="J93" s="318"/>
      <c r="K93" s="318"/>
      <c r="L93" s="318"/>
      <c r="M93" s="318"/>
      <c r="N93" s="318"/>
      <c r="O93" s="318"/>
      <c r="P93" s="318"/>
      <c r="Q93" s="318"/>
      <c r="R93" s="318"/>
      <c r="S93" s="318"/>
      <c r="T93" s="318"/>
      <c r="U93" s="318"/>
      <c r="V93" s="318"/>
      <c r="W93" s="318"/>
      <c r="X93" s="318"/>
      <c r="Y93" s="318"/>
      <c r="Z93" s="318"/>
      <c r="AA93" s="318"/>
      <c r="AB93" s="389"/>
      <c r="AC93" s="389"/>
      <c r="AD93" s="389"/>
      <c r="AE93" s="389"/>
      <c r="AF93" s="375">
        <v>733</v>
      </c>
      <c r="AG93" s="367"/>
    </row>
    <row r="94" spans="1:33" s="222" customFormat="1" ht="31.5" customHeight="1">
      <c r="A94" s="364"/>
      <c r="B94" s="345" t="s">
        <v>526</v>
      </c>
      <c r="C94" s="345"/>
      <c r="D94" s="219"/>
      <c r="E94" s="248">
        <v>2017</v>
      </c>
      <c r="F94" s="248"/>
      <c r="G94" s="248"/>
      <c r="H94" s="374">
        <v>540</v>
      </c>
      <c r="I94" s="374">
        <v>120</v>
      </c>
      <c r="J94" s="318"/>
      <c r="K94" s="318"/>
      <c r="L94" s="318"/>
      <c r="M94" s="318"/>
      <c r="N94" s="318"/>
      <c r="O94" s="318"/>
      <c r="P94" s="318"/>
      <c r="Q94" s="318"/>
      <c r="R94" s="318"/>
      <c r="S94" s="318"/>
      <c r="T94" s="318"/>
      <c r="U94" s="318"/>
      <c r="V94" s="318"/>
      <c r="W94" s="318"/>
      <c r="X94" s="318"/>
      <c r="Y94" s="318"/>
      <c r="Z94" s="318"/>
      <c r="AA94" s="318"/>
      <c r="AB94" s="389"/>
      <c r="AC94" s="389"/>
      <c r="AD94" s="389"/>
      <c r="AE94" s="389"/>
      <c r="AF94" s="375">
        <v>400</v>
      </c>
      <c r="AG94" s="367"/>
    </row>
    <row r="95" spans="1:33" s="258" customFormat="1" ht="21" customHeight="1">
      <c r="A95" s="270"/>
      <c r="B95" s="271" t="s">
        <v>527</v>
      </c>
      <c r="C95" s="271"/>
      <c r="D95" s="272"/>
      <c r="E95" s="273">
        <v>2017</v>
      </c>
      <c r="F95" s="273"/>
      <c r="G95" s="273"/>
      <c r="H95" s="274">
        <v>725</v>
      </c>
      <c r="I95" s="274">
        <v>475</v>
      </c>
      <c r="J95" s="311"/>
      <c r="K95" s="311"/>
      <c r="L95" s="311"/>
      <c r="M95" s="311"/>
      <c r="N95" s="311"/>
      <c r="O95" s="311"/>
      <c r="P95" s="311"/>
      <c r="Q95" s="311"/>
      <c r="R95" s="311"/>
      <c r="S95" s="311"/>
      <c r="T95" s="311"/>
      <c r="U95" s="311"/>
      <c r="V95" s="311"/>
      <c r="W95" s="311"/>
      <c r="X95" s="311"/>
      <c r="Y95" s="311"/>
      <c r="Z95" s="311"/>
      <c r="AA95" s="311"/>
      <c r="AB95" s="274"/>
      <c r="AC95" s="274"/>
      <c r="AD95" s="274"/>
      <c r="AE95" s="274"/>
      <c r="AF95" s="274">
        <v>250</v>
      </c>
      <c r="AG95" s="275"/>
    </row>
    <row r="96" spans="1:33" s="73" customFormat="1" ht="21" customHeight="1">
      <c r="A96" s="69">
        <v>14</v>
      </c>
      <c r="B96" s="70" t="s">
        <v>423</v>
      </c>
      <c r="C96" s="70"/>
      <c r="D96" s="49"/>
      <c r="E96" s="50"/>
      <c r="F96" s="50"/>
      <c r="G96" s="50"/>
      <c r="H96" s="116">
        <f>H97+H98</f>
        <v>3648</v>
      </c>
      <c r="I96" s="116">
        <f>I97+I98</f>
        <v>2503</v>
      </c>
      <c r="J96" s="309"/>
      <c r="K96" s="309"/>
      <c r="L96" s="309"/>
      <c r="M96" s="309"/>
      <c r="N96" s="309"/>
      <c r="O96" s="309"/>
      <c r="P96" s="309"/>
      <c r="Q96" s="309"/>
      <c r="R96" s="309"/>
      <c r="S96" s="309"/>
      <c r="T96" s="309"/>
      <c r="U96" s="309"/>
      <c r="V96" s="309"/>
      <c r="W96" s="309"/>
      <c r="X96" s="309"/>
      <c r="Y96" s="309"/>
      <c r="Z96" s="309"/>
      <c r="AA96" s="309"/>
      <c r="AB96" s="116">
        <f>AB97+AB98</f>
        <v>0</v>
      </c>
      <c r="AC96" s="116">
        <f>AC97+AC98</f>
        <v>0</v>
      </c>
      <c r="AD96" s="116">
        <f>AD97+AD98</f>
        <v>0</v>
      </c>
      <c r="AE96" s="116">
        <f>AE97+AE98</f>
        <v>330</v>
      </c>
      <c r="AF96" s="116">
        <f>AF97+AF98</f>
        <v>765</v>
      </c>
      <c r="AG96" s="71"/>
    </row>
    <row r="97" spans="1:33" s="222" customFormat="1" ht="21" customHeight="1">
      <c r="A97" s="341"/>
      <c r="B97" s="344" t="s">
        <v>528</v>
      </c>
      <c r="C97" s="344"/>
      <c r="D97" s="219" t="s">
        <v>529</v>
      </c>
      <c r="E97" s="248">
        <v>2017</v>
      </c>
      <c r="F97" s="248"/>
      <c r="G97" s="248"/>
      <c r="H97" s="244">
        <v>2218</v>
      </c>
      <c r="I97" s="244">
        <v>1503</v>
      </c>
      <c r="J97" s="318"/>
      <c r="K97" s="318"/>
      <c r="L97" s="318"/>
      <c r="M97" s="318"/>
      <c r="N97" s="318"/>
      <c r="O97" s="318"/>
      <c r="P97" s="318"/>
      <c r="Q97" s="318"/>
      <c r="R97" s="318"/>
      <c r="S97" s="318"/>
      <c r="T97" s="318"/>
      <c r="U97" s="318"/>
      <c r="V97" s="318"/>
      <c r="W97" s="318"/>
      <c r="X97" s="318"/>
      <c r="Y97" s="318"/>
      <c r="Z97" s="318"/>
      <c r="AA97" s="318"/>
      <c r="AB97" s="244"/>
      <c r="AC97" s="244"/>
      <c r="AD97" s="244"/>
      <c r="AE97" s="244">
        <v>200</v>
      </c>
      <c r="AF97" s="244">
        <v>465</v>
      </c>
      <c r="AG97" s="343"/>
    </row>
    <row r="98" spans="1:33" s="222" customFormat="1" ht="21" customHeight="1">
      <c r="A98" s="341"/>
      <c r="B98" s="344" t="s">
        <v>530</v>
      </c>
      <c r="C98" s="344"/>
      <c r="D98" s="219" t="s">
        <v>432</v>
      </c>
      <c r="E98" s="248">
        <v>2017</v>
      </c>
      <c r="F98" s="248"/>
      <c r="G98" s="248"/>
      <c r="H98" s="244">
        <v>1430</v>
      </c>
      <c r="I98" s="244">
        <v>1000</v>
      </c>
      <c r="J98" s="318"/>
      <c r="K98" s="318"/>
      <c r="L98" s="318"/>
      <c r="M98" s="318"/>
      <c r="N98" s="318"/>
      <c r="O98" s="318"/>
      <c r="P98" s="318"/>
      <c r="Q98" s="318"/>
      <c r="R98" s="318"/>
      <c r="S98" s="318"/>
      <c r="T98" s="318"/>
      <c r="U98" s="318"/>
      <c r="V98" s="318"/>
      <c r="W98" s="318"/>
      <c r="X98" s="318"/>
      <c r="Y98" s="318"/>
      <c r="Z98" s="318"/>
      <c r="AA98" s="318"/>
      <c r="AB98" s="244"/>
      <c r="AC98" s="244"/>
      <c r="AD98" s="244"/>
      <c r="AE98" s="244">
        <v>130</v>
      </c>
      <c r="AF98" s="244">
        <v>300</v>
      </c>
      <c r="AG98" s="343"/>
    </row>
    <row r="99" spans="1:33" s="73" customFormat="1" ht="21" customHeight="1">
      <c r="A99" s="69">
        <v>15</v>
      </c>
      <c r="B99" s="70" t="s">
        <v>424</v>
      </c>
      <c r="C99" s="70"/>
      <c r="D99" s="49"/>
      <c r="E99" s="50"/>
      <c r="F99" s="50"/>
      <c r="G99" s="50"/>
      <c r="H99" s="116">
        <f>SUM(H100:H105)</f>
        <v>17990</v>
      </c>
      <c r="I99" s="116">
        <f>SUM(I100:I105)</f>
        <v>2503</v>
      </c>
      <c r="J99" s="309"/>
      <c r="K99" s="309"/>
      <c r="L99" s="309"/>
      <c r="M99" s="309"/>
      <c r="N99" s="309"/>
      <c r="O99" s="309"/>
      <c r="P99" s="309"/>
      <c r="Q99" s="309"/>
      <c r="R99" s="309"/>
      <c r="S99" s="309"/>
      <c r="T99" s="309"/>
      <c r="U99" s="309"/>
      <c r="V99" s="309"/>
      <c r="W99" s="309"/>
      <c r="X99" s="309"/>
      <c r="Y99" s="309"/>
      <c r="Z99" s="309"/>
      <c r="AA99" s="309"/>
      <c r="AB99" s="116">
        <f t="shared" ref="AB99:AG99" si="1">SUM(AB100:AB105)</f>
        <v>1410</v>
      </c>
      <c r="AC99" s="116">
        <f t="shared" si="1"/>
        <v>3140</v>
      </c>
      <c r="AD99" s="116">
        <f t="shared" si="1"/>
        <v>0</v>
      </c>
      <c r="AE99" s="116">
        <f t="shared" si="1"/>
        <v>2217</v>
      </c>
      <c r="AF99" s="116">
        <f t="shared" si="1"/>
        <v>8670</v>
      </c>
      <c r="AG99" s="71">
        <f t="shared" si="1"/>
        <v>0</v>
      </c>
    </row>
    <row r="100" spans="1:33" s="222" customFormat="1" ht="30.75" customHeight="1">
      <c r="A100" s="364"/>
      <c r="B100" s="344" t="s">
        <v>531</v>
      </c>
      <c r="C100" s="344"/>
      <c r="D100" s="219" t="s">
        <v>532</v>
      </c>
      <c r="E100" s="402" t="s">
        <v>533</v>
      </c>
      <c r="F100" s="402"/>
      <c r="G100" s="402"/>
      <c r="H100" s="375">
        <v>1400</v>
      </c>
      <c r="I100" s="375">
        <v>250</v>
      </c>
      <c r="J100" s="318"/>
      <c r="K100" s="318"/>
      <c r="L100" s="318"/>
      <c r="M100" s="318"/>
      <c r="N100" s="318"/>
      <c r="O100" s="318"/>
      <c r="P100" s="318"/>
      <c r="Q100" s="318"/>
      <c r="R100" s="318"/>
      <c r="S100" s="318"/>
      <c r="T100" s="318"/>
      <c r="U100" s="318"/>
      <c r="V100" s="318"/>
      <c r="W100" s="318"/>
      <c r="X100" s="318"/>
      <c r="Y100" s="318"/>
      <c r="Z100" s="318"/>
      <c r="AA100" s="318"/>
      <c r="AB100" s="375"/>
      <c r="AC100" s="375">
        <v>500</v>
      </c>
      <c r="AD100" s="375"/>
      <c r="AE100" s="375">
        <v>300</v>
      </c>
      <c r="AF100" s="375">
        <v>350</v>
      </c>
      <c r="AG100" s="367"/>
    </row>
    <row r="101" spans="1:33" s="222" customFormat="1" ht="21" customHeight="1">
      <c r="A101" s="364"/>
      <c r="B101" s="342" t="s">
        <v>534</v>
      </c>
      <c r="C101" s="342"/>
      <c r="D101" s="403" t="s">
        <v>535</v>
      </c>
      <c r="E101" s="402" t="s">
        <v>533</v>
      </c>
      <c r="F101" s="402"/>
      <c r="G101" s="402"/>
      <c r="H101" s="244">
        <v>1100</v>
      </c>
      <c r="I101" s="244"/>
      <c r="J101" s="318"/>
      <c r="K101" s="318"/>
      <c r="L101" s="318"/>
      <c r="M101" s="318"/>
      <c r="N101" s="318"/>
      <c r="O101" s="318"/>
      <c r="P101" s="318"/>
      <c r="Q101" s="318"/>
      <c r="R101" s="318"/>
      <c r="S101" s="318"/>
      <c r="T101" s="318"/>
      <c r="U101" s="318"/>
      <c r="V101" s="318"/>
      <c r="W101" s="318"/>
      <c r="X101" s="318"/>
      <c r="Y101" s="318"/>
      <c r="Z101" s="318"/>
      <c r="AA101" s="318"/>
      <c r="AB101" s="244"/>
      <c r="AC101" s="244">
        <v>500</v>
      </c>
      <c r="AD101" s="244"/>
      <c r="AE101" s="244">
        <v>0</v>
      </c>
      <c r="AF101" s="244">
        <v>600</v>
      </c>
      <c r="AG101" s="367"/>
    </row>
    <row r="102" spans="1:33" s="222" customFormat="1" ht="21" customHeight="1">
      <c r="A102" s="364"/>
      <c r="B102" s="344" t="s">
        <v>536</v>
      </c>
      <c r="C102" s="344"/>
      <c r="D102" s="403" t="s">
        <v>537</v>
      </c>
      <c r="E102" s="402" t="s">
        <v>533</v>
      </c>
      <c r="F102" s="402"/>
      <c r="G102" s="402"/>
      <c r="H102" s="244">
        <v>6220</v>
      </c>
      <c r="I102" s="244">
        <v>1150</v>
      </c>
      <c r="J102" s="318"/>
      <c r="K102" s="318"/>
      <c r="L102" s="318"/>
      <c r="M102" s="318"/>
      <c r="N102" s="318"/>
      <c r="O102" s="318"/>
      <c r="P102" s="318"/>
      <c r="Q102" s="318"/>
      <c r="R102" s="318"/>
      <c r="S102" s="318"/>
      <c r="T102" s="318"/>
      <c r="U102" s="318"/>
      <c r="V102" s="318"/>
      <c r="W102" s="318"/>
      <c r="X102" s="318"/>
      <c r="Y102" s="318"/>
      <c r="Z102" s="318"/>
      <c r="AA102" s="318"/>
      <c r="AB102" s="375">
        <v>150</v>
      </c>
      <c r="AC102" s="244">
        <v>1000</v>
      </c>
      <c r="AD102" s="244"/>
      <c r="AE102" s="244">
        <v>500</v>
      </c>
      <c r="AF102" s="244">
        <v>3420</v>
      </c>
      <c r="AG102" s="367"/>
    </row>
    <row r="103" spans="1:33" s="222" customFormat="1" ht="30.75" customHeight="1">
      <c r="A103" s="364"/>
      <c r="B103" s="344" t="s">
        <v>538</v>
      </c>
      <c r="C103" s="344"/>
      <c r="D103" s="403" t="s">
        <v>539</v>
      </c>
      <c r="E103" s="402" t="s">
        <v>533</v>
      </c>
      <c r="F103" s="402"/>
      <c r="G103" s="402"/>
      <c r="H103" s="244">
        <v>5000</v>
      </c>
      <c r="I103" s="244">
        <v>300</v>
      </c>
      <c r="J103" s="318"/>
      <c r="K103" s="318"/>
      <c r="L103" s="318"/>
      <c r="M103" s="318"/>
      <c r="N103" s="318"/>
      <c r="O103" s="318"/>
      <c r="P103" s="318"/>
      <c r="Q103" s="318"/>
      <c r="R103" s="318"/>
      <c r="S103" s="318"/>
      <c r="T103" s="318"/>
      <c r="U103" s="318"/>
      <c r="V103" s="318"/>
      <c r="W103" s="318"/>
      <c r="X103" s="318"/>
      <c r="Y103" s="318"/>
      <c r="Z103" s="318"/>
      <c r="AA103" s="318"/>
      <c r="AB103" s="375">
        <v>1260</v>
      </c>
      <c r="AC103" s="351">
        <v>640</v>
      </c>
      <c r="AD103" s="351"/>
      <c r="AE103" s="351">
        <v>400</v>
      </c>
      <c r="AF103" s="351">
        <v>2400</v>
      </c>
      <c r="AG103" s="367"/>
    </row>
    <row r="104" spans="1:33" s="464" customFormat="1" ht="21" customHeight="1">
      <c r="A104" s="475"/>
      <c r="B104" s="476" t="s">
        <v>540</v>
      </c>
      <c r="C104" s="476"/>
      <c r="D104" s="460">
        <v>2</v>
      </c>
      <c r="E104" s="477" t="s">
        <v>533</v>
      </c>
      <c r="F104" s="477"/>
      <c r="G104" s="477"/>
      <c r="H104" s="451">
        <v>2000</v>
      </c>
      <c r="I104" s="451">
        <v>383</v>
      </c>
      <c r="J104" s="462"/>
      <c r="K104" s="462"/>
      <c r="L104" s="462"/>
      <c r="M104" s="462"/>
      <c r="N104" s="462"/>
      <c r="O104" s="462"/>
      <c r="P104" s="462"/>
      <c r="Q104" s="462"/>
      <c r="R104" s="462"/>
      <c r="S104" s="462"/>
      <c r="T104" s="462"/>
      <c r="U104" s="462"/>
      <c r="V104" s="462"/>
      <c r="W104" s="462"/>
      <c r="X104" s="462"/>
      <c r="Y104" s="462"/>
      <c r="Z104" s="462"/>
      <c r="AA104" s="462"/>
      <c r="AB104" s="451"/>
      <c r="AC104" s="478">
        <v>500</v>
      </c>
      <c r="AD104" s="478"/>
      <c r="AE104" s="478">
        <v>617</v>
      </c>
      <c r="AF104" s="478">
        <v>500</v>
      </c>
      <c r="AG104" s="479"/>
    </row>
    <row r="105" spans="1:33" s="222" customFormat="1" ht="21" customHeight="1">
      <c r="A105" s="364"/>
      <c r="B105" s="344" t="s">
        <v>541</v>
      </c>
      <c r="C105" s="344"/>
      <c r="D105" s="219"/>
      <c r="E105" s="402" t="s">
        <v>533</v>
      </c>
      <c r="F105" s="402"/>
      <c r="G105" s="402"/>
      <c r="H105" s="366">
        <v>2270</v>
      </c>
      <c r="I105" s="366">
        <v>420</v>
      </c>
      <c r="J105" s="318"/>
      <c r="K105" s="318"/>
      <c r="L105" s="318"/>
      <c r="M105" s="318"/>
      <c r="N105" s="318"/>
      <c r="O105" s="318"/>
      <c r="P105" s="318"/>
      <c r="Q105" s="318"/>
      <c r="R105" s="318"/>
      <c r="S105" s="318"/>
      <c r="T105" s="318"/>
      <c r="U105" s="318"/>
      <c r="V105" s="318"/>
      <c r="W105" s="318"/>
      <c r="X105" s="318"/>
      <c r="Y105" s="318"/>
      <c r="Z105" s="318"/>
      <c r="AA105" s="318"/>
      <c r="AB105" s="375"/>
      <c r="AC105" s="351"/>
      <c r="AD105" s="351"/>
      <c r="AE105" s="351">
        <v>400</v>
      </c>
      <c r="AF105" s="351">
        <v>1400</v>
      </c>
      <c r="AG105" s="367"/>
    </row>
    <row r="106" spans="1:33" s="73" customFormat="1" ht="21" customHeight="1">
      <c r="A106" s="69">
        <v>16</v>
      </c>
      <c r="B106" s="70" t="s">
        <v>428</v>
      </c>
      <c r="C106" s="70"/>
      <c r="D106" s="49"/>
      <c r="E106" s="50"/>
      <c r="F106" s="50"/>
      <c r="G106" s="50"/>
      <c r="H106" s="116">
        <f>SUM(H107:H109)</f>
        <v>2729</v>
      </c>
      <c r="I106" s="116">
        <f>SUM(I107:I109)</f>
        <v>2553</v>
      </c>
      <c r="J106" s="309"/>
      <c r="K106" s="309"/>
      <c r="L106" s="309"/>
      <c r="M106" s="309"/>
      <c r="N106" s="309"/>
      <c r="O106" s="309"/>
      <c r="P106" s="309"/>
      <c r="Q106" s="309"/>
      <c r="R106" s="309"/>
      <c r="S106" s="309"/>
      <c r="T106" s="309"/>
      <c r="U106" s="309"/>
      <c r="V106" s="309"/>
      <c r="W106" s="309"/>
      <c r="X106" s="309"/>
      <c r="Y106" s="309"/>
      <c r="Z106" s="309"/>
      <c r="AA106" s="309"/>
      <c r="AB106" s="116">
        <f>SUM(AB107:AB109)</f>
        <v>0</v>
      </c>
      <c r="AC106" s="116">
        <f>SUM(AC107:AC109)</f>
        <v>0</v>
      </c>
      <c r="AD106" s="116">
        <f>SUM(AD107:AD109)</f>
        <v>0</v>
      </c>
      <c r="AE106" s="116">
        <f>SUM(AE107:AE109)</f>
        <v>0</v>
      </c>
      <c r="AF106" s="116">
        <f>SUM(AF107:AF109)</f>
        <v>176</v>
      </c>
      <c r="AG106" s="71"/>
    </row>
    <row r="107" spans="1:33" s="222" customFormat="1" ht="21" customHeight="1">
      <c r="A107" s="364"/>
      <c r="B107" s="372" t="s">
        <v>542</v>
      </c>
      <c r="C107" s="372"/>
      <c r="D107" s="247" t="s">
        <v>415</v>
      </c>
      <c r="E107" s="368">
        <v>2016</v>
      </c>
      <c r="F107" s="368"/>
      <c r="G107" s="368"/>
      <c r="H107" s="351">
        <v>341</v>
      </c>
      <c r="I107" s="351">
        <v>341</v>
      </c>
      <c r="J107" s="318"/>
      <c r="K107" s="318"/>
      <c r="L107" s="318"/>
      <c r="M107" s="318"/>
      <c r="N107" s="318"/>
      <c r="O107" s="318"/>
      <c r="P107" s="318"/>
      <c r="Q107" s="318"/>
      <c r="R107" s="318"/>
      <c r="S107" s="318"/>
      <c r="T107" s="318"/>
      <c r="U107" s="318"/>
      <c r="V107" s="318"/>
      <c r="W107" s="318"/>
      <c r="X107" s="318"/>
      <c r="Y107" s="318"/>
      <c r="Z107" s="318"/>
      <c r="AA107" s="318"/>
      <c r="AB107" s="351"/>
      <c r="AC107" s="351"/>
      <c r="AD107" s="351"/>
      <c r="AE107" s="351"/>
      <c r="AF107" s="351"/>
      <c r="AG107" s="367"/>
    </row>
    <row r="108" spans="1:33" s="222" customFormat="1" ht="21" customHeight="1">
      <c r="A108" s="364"/>
      <c r="B108" s="372" t="s">
        <v>543</v>
      </c>
      <c r="C108" s="372"/>
      <c r="D108" s="247" t="s">
        <v>544</v>
      </c>
      <c r="E108" s="368">
        <v>2016</v>
      </c>
      <c r="F108" s="368"/>
      <c r="G108" s="368"/>
      <c r="H108" s="351">
        <v>618</v>
      </c>
      <c r="I108" s="351">
        <v>442</v>
      </c>
      <c r="J108" s="318"/>
      <c r="K108" s="318"/>
      <c r="L108" s="318"/>
      <c r="M108" s="318"/>
      <c r="N108" s="318"/>
      <c r="O108" s="318"/>
      <c r="P108" s="318"/>
      <c r="Q108" s="318"/>
      <c r="R108" s="318"/>
      <c r="S108" s="318"/>
      <c r="T108" s="318"/>
      <c r="U108" s="318"/>
      <c r="V108" s="318"/>
      <c r="W108" s="318"/>
      <c r="X108" s="318"/>
      <c r="Y108" s="318"/>
      <c r="Z108" s="318"/>
      <c r="AA108" s="318"/>
      <c r="AB108" s="351"/>
      <c r="AC108" s="351"/>
      <c r="AD108" s="351"/>
      <c r="AE108" s="351"/>
      <c r="AF108" s="351">
        <v>176</v>
      </c>
      <c r="AG108" s="367"/>
    </row>
    <row r="109" spans="1:33" s="222" customFormat="1" ht="21" customHeight="1">
      <c r="A109" s="364"/>
      <c r="B109" s="372" t="s">
        <v>545</v>
      </c>
      <c r="C109" s="372"/>
      <c r="D109" s="247" t="s">
        <v>546</v>
      </c>
      <c r="E109" s="368">
        <v>2017</v>
      </c>
      <c r="F109" s="368"/>
      <c r="G109" s="368"/>
      <c r="H109" s="351">
        <v>1770</v>
      </c>
      <c r="I109" s="351">
        <v>1770</v>
      </c>
      <c r="J109" s="318"/>
      <c r="K109" s="318"/>
      <c r="L109" s="318"/>
      <c r="M109" s="318"/>
      <c r="N109" s="318"/>
      <c r="O109" s="318"/>
      <c r="P109" s="318"/>
      <c r="Q109" s="318"/>
      <c r="R109" s="318"/>
      <c r="S109" s="318"/>
      <c r="T109" s="318"/>
      <c r="U109" s="318"/>
      <c r="V109" s="318"/>
      <c r="W109" s="318"/>
      <c r="X109" s="318"/>
      <c r="Y109" s="318"/>
      <c r="Z109" s="318"/>
      <c r="AA109" s="318"/>
      <c r="AB109" s="351"/>
      <c r="AC109" s="351"/>
      <c r="AD109" s="351"/>
      <c r="AE109" s="351"/>
      <c r="AF109" s="351"/>
      <c r="AG109" s="367"/>
    </row>
    <row r="110" spans="1:33" s="73" customFormat="1" ht="21" customHeight="1">
      <c r="A110" s="69">
        <v>17</v>
      </c>
      <c r="B110" s="70" t="s">
        <v>430</v>
      </c>
      <c r="C110" s="70"/>
      <c r="D110" s="49"/>
      <c r="E110" s="50"/>
      <c r="F110" s="50"/>
      <c r="G110" s="50"/>
      <c r="H110" s="116">
        <f>SUM(H111:H115)</f>
        <v>6000</v>
      </c>
      <c r="I110" s="116">
        <f>SUM(I111:I115)</f>
        <v>2553</v>
      </c>
      <c r="J110" s="309"/>
      <c r="K110" s="309"/>
      <c r="L110" s="309"/>
      <c r="M110" s="309"/>
      <c r="N110" s="309"/>
      <c r="O110" s="309"/>
      <c r="P110" s="309"/>
      <c r="Q110" s="309"/>
      <c r="R110" s="309"/>
      <c r="S110" s="309"/>
      <c r="T110" s="309"/>
      <c r="U110" s="309"/>
      <c r="V110" s="309"/>
      <c r="W110" s="309"/>
      <c r="X110" s="309"/>
      <c r="Y110" s="309"/>
      <c r="Z110" s="309"/>
      <c r="AA110" s="309"/>
      <c r="AB110" s="116">
        <f>SUM(AB111:AB115)</f>
        <v>300</v>
      </c>
      <c r="AC110" s="116">
        <f>SUM(AC111:AC115)</f>
        <v>1600</v>
      </c>
      <c r="AD110" s="116">
        <f>SUM(AD111:AD115)</f>
        <v>0</v>
      </c>
      <c r="AE110" s="116">
        <f>SUM(AE111:AE115)</f>
        <v>600</v>
      </c>
      <c r="AF110" s="116">
        <f>SUM(AF111:AF115)</f>
        <v>1000</v>
      </c>
      <c r="AG110" s="71"/>
    </row>
    <row r="111" spans="1:33" s="222" customFormat="1" ht="21" customHeight="1">
      <c r="A111" s="364"/>
      <c r="B111" s="344" t="s">
        <v>547</v>
      </c>
      <c r="C111" s="344"/>
      <c r="D111" s="219" t="s">
        <v>470</v>
      </c>
      <c r="E111" s="219">
        <v>2017</v>
      </c>
      <c r="F111" s="219"/>
      <c r="G111" s="219"/>
      <c r="H111" s="220">
        <v>2000</v>
      </c>
      <c r="I111" s="220">
        <v>1000</v>
      </c>
      <c r="J111" s="318"/>
      <c r="K111" s="318"/>
      <c r="L111" s="318"/>
      <c r="M111" s="318"/>
      <c r="N111" s="318"/>
      <c r="O111" s="318"/>
      <c r="P111" s="318"/>
      <c r="Q111" s="318"/>
      <c r="R111" s="318"/>
      <c r="S111" s="318"/>
      <c r="T111" s="318"/>
      <c r="U111" s="318"/>
      <c r="V111" s="318"/>
      <c r="W111" s="318"/>
      <c r="X111" s="318"/>
      <c r="Y111" s="318"/>
      <c r="Z111" s="318"/>
      <c r="AA111" s="318"/>
      <c r="AB111" s="366"/>
      <c r="AC111" s="220">
        <v>500</v>
      </c>
      <c r="AD111" s="220"/>
      <c r="AE111" s="220">
        <v>100</v>
      </c>
      <c r="AF111" s="220">
        <v>400</v>
      </c>
      <c r="AG111" s="367"/>
    </row>
    <row r="112" spans="1:33" s="222" customFormat="1" ht="21" customHeight="1">
      <c r="A112" s="364"/>
      <c r="B112" s="344" t="s">
        <v>548</v>
      </c>
      <c r="C112" s="344"/>
      <c r="D112" s="219" t="s">
        <v>426</v>
      </c>
      <c r="E112" s="219">
        <v>2017</v>
      </c>
      <c r="F112" s="219"/>
      <c r="G112" s="219"/>
      <c r="H112" s="220">
        <v>500</v>
      </c>
      <c r="I112" s="366"/>
      <c r="J112" s="318"/>
      <c r="K112" s="318"/>
      <c r="L112" s="318"/>
      <c r="M112" s="318"/>
      <c r="N112" s="318"/>
      <c r="O112" s="318"/>
      <c r="P112" s="318"/>
      <c r="Q112" s="318"/>
      <c r="R112" s="318"/>
      <c r="S112" s="318"/>
      <c r="T112" s="318"/>
      <c r="U112" s="318"/>
      <c r="V112" s="318"/>
      <c r="W112" s="318"/>
      <c r="X112" s="318"/>
      <c r="Y112" s="318"/>
      <c r="Z112" s="318"/>
      <c r="AA112" s="318"/>
      <c r="AB112" s="366"/>
      <c r="AC112" s="220">
        <v>300</v>
      </c>
      <c r="AD112" s="366"/>
      <c r="AE112" s="220">
        <v>100</v>
      </c>
      <c r="AF112" s="220">
        <v>100</v>
      </c>
      <c r="AG112" s="367"/>
    </row>
    <row r="113" spans="1:33" s="222" customFormat="1" ht="21" customHeight="1">
      <c r="A113" s="364"/>
      <c r="B113" s="344" t="s">
        <v>549</v>
      </c>
      <c r="C113" s="344"/>
      <c r="D113" s="219" t="s">
        <v>550</v>
      </c>
      <c r="E113" s="219">
        <v>2018</v>
      </c>
      <c r="F113" s="219"/>
      <c r="G113" s="219"/>
      <c r="H113" s="220">
        <v>1000</v>
      </c>
      <c r="I113" s="220">
        <v>500</v>
      </c>
      <c r="J113" s="318"/>
      <c r="K113" s="318"/>
      <c r="L113" s="318"/>
      <c r="M113" s="318"/>
      <c r="N113" s="318"/>
      <c r="O113" s="318"/>
      <c r="P113" s="318"/>
      <c r="Q113" s="318"/>
      <c r="R113" s="318"/>
      <c r="S113" s="318"/>
      <c r="T113" s="318"/>
      <c r="U113" s="318"/>
      <c r="V113" s="318"/>
      <c r="W113" s="318"/>
      <c r="X113" s="318"/>
      <c r="Y113" s="318"/>
      <c r="Z113" s="318"/>
      <c r="AA113" s="318"/>
      <c r="AB113" s="366"/>
      <c r="AC113" s="220">
        <v>300</v>
      </c>
      <c r="AD113" s="366"/>
      <c r="AE113" s="220">
        <v>100</v>
      </c>
      <c r="AF113" s="220">
        <v>100</v>
      </c>
      <c r="AG113" s="367"/>
    </row>
    <row r="114" spans="1:33" s="222" customFormat="1" ht="29.25" customHeight="1">
      <c r="A114" s="364"/>
      <c r="B114" s="345" t="s">
        <v>551</v>
      </c>
      <c r="C114" s="345"/>
      <c r="D114" s="219" t="s">
        <v>552</v>
      </c>
      <c r="E114" s="219">
        <v>2018</v>
      </c>
      <c r="F114" s="219"/>
      <c r="G114" s="219"/>
      <c r="H114" s="220">
        <v>2000</v>
      </c>
      <c r="I114" s="220">
        <v>1053</v>
      </c>
      <c r="J114" s="318"/>
      <c r="K114" s="318"/>
      <c r="L114" s="318"/>
      <c r="M114" s="318"/>
      <c r="N114" s="318"/>
      <c r="O114" s="318"/>
      <c r="P114" s="318"/>
      <c r="Q114" s="318"/>
      <c r="R114" s="318"/>
      <c r="S114" s="318"/>
      <c r="T114" s="318"/>
      <c r="U114" s="318"/>
      <c r="V114" s="318"/>
      <c r="W114" s="318"/>
      <c r="X114" s="318"/>
      <c r="Y114" s="318"/>
      <c r="Z114" s="318"/>
      <c r="AA114" s="318"/>
      <c r="AB114" s="366"/>
      <c r="AC114" s="220">
        <v>500</v>
      </c>
      <c r="AD114" s="220"/>
      <c r="AE114" s="220">
        <v>300</v>
      </c>
      <c r="AF114" s="366">
        <v>200</v>
      </c>
      <c r="AG114" s="367"/>
    </row>
    <row r="115" spans="1:33" s="222" customFormat="1" ht="21" customHeight="1">
      <c r="A115" s="364"/>
      <c r="B115" s="344" t="s">
        <v>553</v>
      </c>
      <c r="C115" s="344"/>
      <c r="D115" s="219"/>
      <c r="E115" s="219">
        <v>2018</v>
      </c>
      <c r="F115" s="219"/>
      <c r="G115" s="219"/>
      <c r="H115" s="220">
        <v>500</v>
      </c>
      <c r="I115" s="366"/>
      <c r="J115" s="318"/>
      <c r="K115" s="318"/>
      <c r="L115" s="318"/>
      <c r="M115" s="318"/>
      <c r="N115" s="318"/>
      <c r="O115" s="318"/>
      <c r="P115" s="318"/>
      <c r="Q115" s="318"/>
      <c r="R115" s="318"/>
      <c r="S115" s="318"/>
      <c r="T115" s="318"/>
      <c r="U115" s="318"/>
      <c r="V115" s="318"/>
      <c r="W115" s="318"/>
      <c r="X115" s="318"/>
      <c r="Y115" s="318"/>
      <c r="Z115" s="318"/>
      <c r="AA115" s="318"/>
      <c r="AB115" s="220">
        <v>300</v>
      </c>
      <c r="AC115" s="366"/>
      <c r="AD115" s="220"/>
      <c r="AE115" s="366"/>
      <c r="AF115" s="220">
        <v>200</v>
      </c>
      <c r="AG115" s="367"/>
    </row>
    <row r="116" spans="1:33" s="44" customFormat="1" ht="21" customHeight="1">
      <c r="A116" s="63" t="s">
        <v>693</v>
      </c>
      <c r="B116" s="61" t="s">
        <v>694</v>
      </c>
      <c r="C116" s="61"/>
      <c r="D116" s="64"/>
      <c r="E116" s="64"/>
      <c r="F116" s="64"/>
      <c r="G116" s="64"/>
      <c r="H116" s="102">
        <f>H117+H122+H124+H128+H130+H133+H140+H144+H150</f>
        <v>74055</v>
      </c>
      <c r="I116" s="102">
        <f>I117+I122+I124+I128+I130+I133+I140+I144+I150</f>
        <v>41300</v>
      </c>
      <c r="J116" s="43"/>
      <c r="K116" s="43"/>
      <c r="L116" s="43"/>
      <c r="M116" s="43"/>
      <c r="N116" s="43"/>
      <c r="O116" s="43"/>
      <c r="P116" s="43"/>
      <c r="Q116" s="43"/>
      <c r="R116" s="43"/>
      <c r="S116" s="43"/>
      <c r="T116" s="43"/>
      <c r="U116" s="43"/>
      <c r="V116" s="43"/>
      <c r="W116" s="43"/>
      <c r="X116" s="43"/>
      <c r="Y116" s="43"/>
      <c r="Z116" s="43"/>
      <c r="AA116" s="43"/>
      <c r="AB116" s="102">
        <f>AB117+AB122+AB124+AB128+AB130+AB133+AB140+AB144+AB150</f>
        <v>1200</v>
      </c>
      <c r="AC116" s="102">
        <f>AC117+AC122+AC124+AC128+AC130+AC133+AC140+AC144+AC150</f>
        <v>18520</v>
      </c>
      <c r="AD116" s="102">
        <f>AD117+AD122+AD124+AD128+AD130+AD133+AD140+AD144+AD150</f>
        <v>4955</v>
      </c>
      <c r="AE116" s="102">
        <f>AE117+AE122+AE124+AE128+AE130+AE133+AE140+AE144+AE150</f>
        <v>4800</v>
      </c>
      <c r="AF116" s="102">
        <f>AF117+AF122+AF124+AF128+AF130+AF133+AF140+AF144+AF150</f>
        <v>2700</v>
      </c>
      <c r="AG116" s="65"/>
    </row>
    <row r="117" spans="1:33" s="21" customFormat="1" ht="21" customHeight="1">
      <c r="A117" s="25">
        <v>1</v>
      </c>
      <c r="B117" s="28" t="s">
        <v>700</v>
      </c>
      <c r="C117" s="28"/>
      <c r="D117" s="38"/>
      <c r="E117" s="38"/>
      <c r="F117" s="38"/>
      <c r="G117" s="38"/>
      <c r="H117" s="84">
        <f>SUM(H118:H121)</f>
        <v>7400</v>
      </c>
      <c r="I117" s="84">
        <f>SUM(I118:I121)</f>
        <v>2530</v>
      </c>
      <c r="J117" s="310"/>
      <c r="K117" s="310"/>
      <c r="L117" s="310"/>
      <c r="M117" s="310"/>
      <c r="N117" s="310"/>
      <c r="O117" s="310"/>
      <c r="P117" s="310"/>
      <c r="Q117" s="310"/>
      <c r="R117" s="310"/>
      <c r="S117" s="310"/>
      <c r="T117" s="310"/>
      <c r="U117" s="310"/>
      <c r="V117" s="310"/>
      <c r="W117" s="310"/>
      <c r="X117" s="310"/>
      <c r="Y117" s="310"/>
      <c r="Z117" s="310"/>
      <c r="AA117" s="310"/>
      <c r="AB117" s="84">
        <f>SUM(AB118:AB121)</f>
        <v>1000</v>
      </c>
      <c r="AC117" s="84">
        <f>SUM(AC118:AC121)</f>
        <v>1150</v>
      </c>
      <c r="AD117" s="84">
        <f>SUM(AD118:AD121)</f>
        <v>820</v>
      </c>
      <c r="AE117" s="84">
        <f>SUM(AE118:AE121)</f>
        <v>1300</v>
      </c>
      <c r="AF117" s="84">
        <f>SUM(AF118:AF121)</f>
        <v>600</v>
      </c>
      <c r="AG117" s="29"/>
    </row>
    <row r="118" spans="1:33" s="222" customFormat="1" ht="21" customHeight="1">
      <c r="A118" s="341"/>
      <c r="B118" s="344" t="s">
        <v>701</v>
      </c>
      <c r="C118" s="344"/>
      <c r="D118" s="219" t="s">
        <v>566</v>
      </c>
      <c r="E118" s="219">
        <v>2018</v>
      </c>
      <c r="F118" s="219"/>
      <c r="G118" s="219"/>
      <c r="H118" s="226">
        <v>3700</v>
      </c>
      <c r="I118" s="226">
        <v>1000</v>
      </c>
      <c r="J118" s="318"/>
      <c r="K118" s="318"/>
      <c r="L118" s="318"/>
      <c r="M118" s="318"/>
      <c r="N118" s="318"/>
      <c r="O118" s="318"/>
      <c r="P118" s="318"/>
      <c r="Q118" s="318"/>
      <c r="R118" s="318"/>
      <c r="S118" s="318"/>
      <c r="T118" s="318"/>
      <c r="U118" s="318"/>
      <c r="V118" s="318"/>
      <c r="W118" s="318"/>
      <c r="X118" s="318"/>
      <c r="Y118" s="318"/>
      <c r="Z118" s="318"/>
      <c r="AA118" s="318"/>
      <c r="AB118" s="226">
        <v>1000</v>
      </c>
      <c r="AC118" s="226">
        <v>300</v>
      </c>
      <c r="AD118" s="226">
        <v>300</v>
      </c>
      <c r="AE118" s="226">
        <v>1100</v>
      </c>
      <c r="AF118" s="226"/>
      <c r="AG118" s="343"/>
    </row>
    <row r="119" spans="1:33" s="222" customFormat="1" ht="27" customHeight="1">
      <c r="A119" s="341"/>
      <c r="B119" s="345" t="s">
        <v>702</v>
      </c>
      <c r="C119" s="345"/>
      <c r="D119" s="219"/>
      <c r="E119" s="219" t="s">
        <v>440</v>
      </c>
      <c r="F119" s="219"/>
      <c r="G119" s="219"/>
      <c r="H119" s="226">
        <v>700</v>
      </c>
      <c r="I119" s="226">
        <f>380-150</f>
        <v>230</v>
      </c>
      <c r="J119" s="318"/>
      <c r="K119" s="318"/>
      <c r="L119" s="318"/>
      <c r="M119" s="318"/>
      <c r="N119" s="318"/>
      <c r="O119" s="318"/>
      <c r="P119" s="318"/>
      <c r="Q119" s="318"/>
      <c r="R119" s="318"/>
      <c r="S119" s="318"/>
      <c r="T119" s="318"/>
      <c r="U119" s="318"/>
      <c r="V119" s="318"/>
      <c r="W119" s="318"/>
      <c r="X119" s="318"/>
      <c r="Y119" s="318"/>
      <c r="Z119" s="318"/>
      <c r="AA119" s="318"/>
      <c r="AB119" s="226"/>
      <c r="AC119" s="226">
        <v>250</v>
      </c>
      <c r="AD119" s="226">
        <v>220</v>
      </c>
      <c r="AE119" s="226"/>
      <c r="AF119" s="226"/>
      <c r="AG119" s="343"/>
    </row>
    <row r="120" spans="1:33" s="222" customFormat="1" ht="21" customHeight="1">
      <c r="A120" s="341"/>
      <c r="B120" s="344" t="s">
        <v>703</v>
      </c>
      <c r="C120" s="344"/>
      <c r="D120" s="219"/>
      <c r="E120" s="219" t="s">
        <v>453</v>
      </c>
      <c r="F120" s="219"/>
      <c r="G120" s="219"/>
      <c r="H120" s="226">
        <v>2000</v>
      </c>
      <c r="I120" s="226">
        <v>1000</v>
      </c>
      <c r="J120" s="318"/>
      <c r="K120" s="318"/>
      <c r="L120" s="318"/>
      <c r="M120" s="318"/>
      <c r="N120" s="318"/>
      <c r="O120" s="318"/>
      <c r="P120" s="318"/>
      <c r="Q120" s="318"/>
      <c r="R120" s="318"/>
      <c r="S120" s="318"/>
      <c r="T120" s="318"/>
      <c r="U120" s="318"/>
      <c r="V120" s="318"/>
      <c r="W120" s="318"/>
      <c r="X120" s="318"/>
      <c r="Y120" s="318"/>
      <c r="Z120" s="318"/>
      <c r="AA120" s="318"/>
      <c r="AB120" s="226"/>
      <c r="AC120" s="226">
        <v>300</v>
      </c>
      <c r="AD120" s="226">
        <v>300</v>
      </c>
      <c r="AE120" s="226"/>
      <c r="AF120" s="226">
        <v>400</v>
      </c>
      <c r="AG120" s="357"/>
    </row>
    <row r="121" spans="1:33" s="222" customFormat="1" ht="21" customHeight="1">
      <c r="A121" s="341"/>
      <c r="B121" s="344" t="s">
        <v>704</v>
      </c>
      <c r="C121" s="344"/>
      <c r="D121" s="219"/>
      <c r="E121" s="219">
        <v>2020</v>
      </c>
      <c r="F121" s="219"/>
      <c r="G121" s="219"/>
      <c r="H121" s="226">
        <v>1000</v>
      </c>
      <c r="I121" s="226">
        <v>300</v>
      </c>
      <c r="J121" s="318"/>
      <c r="K121" s="318"/>
      <c r="L121" s="318"/>
      <c r="M121" s="318"/>
      <c r="N121" s="318"/>
      <c r="O121" s="318"/>
      <c r="P121" s="318"/>
      <c r="Q121" s="318"/>
      <c r="R121" s="318"/>
      <c r="S121" s="318"/>
      <c r="T121" s="318"/>
      <c r="U121" s="318"/>
      <c r="V121" s="318"/>
      <c r="W121" s="318"/>
      <c r="X121" s="318"/>
      <c r="Y121" s="318"/>
      <c r="Z121" s="318"/>
      <c r="AA121" s="318"/>
      <c r="AB121" s="226"/>
      <c r="AC121" s="226">
        <v>300</v>
      </c>
      <c r="AD121" s="226"/>
      <c r="AE121" s="226">
        <v>200</v>
      </c>
      <c r="AF121" s="226">
        <v>200</v>
      </c>
      <c r="AG121" s="358"/>
    </row>
    <row r="122" spans="1:33" s="23" customFormat="1" ht="21" customHeight="1">
      <c r="A122" s="25">
        <v>2</v>
      </c>
      <c r="B122" s="27" t="s">
        <v>695</v>
      </c>
      <c r="C122" s="27"/>
      <c r="D122" s="67"/>
      <c r="E122" s="67"/>
      <c r="F122" s="67"/>
      <c r="G122" s="67"/>
      <c r="H122" s="110">
        <f>SUM(H123:H123)</f>
        <v>2700</v>
      </c>
      <c r="I122" s="110">
        <f>SUM(I123:I123)</f>
        <v>2700</v>
      </c>
      <c r="J122" s="312"/>
      <c r="K122" s="312"/>
      <c r="L122" s="312"/>
      <c r="M122" s="312"/>
      <c r="N122" s="312"/>
      <c r="O122" s="312"/>
      <c r="P122" s="312"/>
      <c r="Q122" s="312"/>
      <c r="R122" s="312"/>
      <c r="S122" s="312"/>
      <c r="T122" s="312"/>
      <c r="U122" s="312"/>
      <c r="V122" s="312"/>
      <c r="W122" s="312"/>
      <c r="X122" s="312"/>
      <c r="Y122" s="312"/>
      <c r="Z122" s="312"/>
      <c r="AA122" s="312"/>
      <c r="AB122" s="110">
        <f>SUM(AB123:AB123)</f>
        <v>0</v>
      </c>
      <c r="AC122" s="110">
        <f>SUM(AC123:AC123)</f>
        <v>0</v>
      </c>
      <c r="AD122" s="110">
        <f>SUM(AD123:AD123)</f>
        <v>0</v>
      </c>
      <c r="AE122" s="110">
        <f>SUM(AE123:AE123)</f>
        <v>0</v>
      </c>
      <c r="AF122" s="110">
        <f>SUM(AF123:AF123)</f>
        <v>0</v>
      </c>
      <c r="AG122" s="68"/>
    </row>
    <row r="123" spans="1:33" s="222" customFormat="1" ht="21" customHeight="1">
      <c r="A123" s="348">
        <v>1</v>
      </c>
      <c r="B123" s="349" t="s">
        <v>744</v>
      </c>
      <c r="C123" s="349"/>
      <c r="D123" s="247" t="s">
        <v>705</v>
      </c>
      <c r="E123" s="247">
        <v>2017</v>
      </c>
      <c r="F123" s="247"/>
      <c r="G123" s="247"/>
      <c r="H123" s="350">
        <v>2700</v>
      </c>
      <c r="I123" s="350">
        <v>2700</v>
      </c>
      <c r="J123" s="318"/>
      <c r="K123" s="318"/>
      <c r="L123" s="318"/>
      <c r="M123" s="318"/>
      <c r="N123" s="318"/>
      <c r="O123" s="318"/>
      <c r="P123" s="318"/>
      <c r="Q123" s="318"/>
      <c r="R123" s="318"/>
      <c r="S123" s="318"/>
      <c r="T123" s="318"/>
      <c r="U123" s="318"/>
      <c r="V123" s="318"/>
      <c r="W123" s="318"/>
      <c r="X123" s="318"/>
      <c r="Y123" s="318"/>
      <c r="Z123" s="318"/>
      <c r="AA123" s="318"/>
      <c r="AB123" s="351"/>
      <c r="AC123" s="350"/>
      <c r="AD123" s="351"/>
      <c r="AE123" s="351"/>
      <c r="AF123" s="351"/>
      <c r="AG123" s="352"/>
    </row>
    <row r="124" spans="1:33" s="21" customFormat="1" ht="21" customHeight="1">
      <c r="A124" s="25">
        <v>3</v>
      </c>
      <c r="B124" s="27" t="s">
        <v>696</v>
      </c>
      <c r="C124" s="27"/>
      <c r="D124" s="51"/>
      <c r="E124" s="51"/>
      <c r="F124" s="51"/>
      <c r="G124" s="51"/>
      <c r="H124" s="96">
        <f>SUM(H125:H127)</f>
        <v>13000</v>
      </c>
      <c r="I124" s="96">
        <f>SUM(I125:I127)</f>
        <v>2700</v>
      </c>
      <c r="J124" s="310"/>
      <c r="K124" s="310"/>
      <c r="L124" s="310"/>
      <c r="M124" s="310"/>
      <c r="N124" s="310"/>
      <c r="O124" s="310"/>
      <c r="P124" s="310"/>
      <c r="Q124" s="310"/>
      <c r="R124" s="310"/>
      <c r="S124" s="310"/>
      <c r="T124" s="310"/>
      <c r="U124" s="310"/>
      <c r="V124" s="310"/>
      <c r="W124" s="310"/>
      <c r="X124" s="310"/>
      <c r="Y124" s="310"/>
      <c r="Z124" s="310"/>
      <c r="AA124" s="310"/>
      <c r="AB124" s="96">
        <f>SUM(AB125:AB127)</f>
        <v>0</v>
      </c>
      <c r="AC124" s="96">
        <f>SUM(AC125:AC127)</f>
        <v>7000</v>
      </c>
      <c r="AD124" s="96">
        <f>SUM(AD125:AD127)</f>
        <v>800</v>
      </c>
      <c r="AE124" s="96">
        <f>SUM(AE125:AE127)</f>
        <v>1500</v>
      </c>
      <c r="AF124" s="96">
        <f>SUM(AF125:AF127)</f>
        <v>1000</v>
      </c>
      <c r="AG124" s="24"/>
    </row>
    <row r="125" spans="1:33" s="258" customFormat="1" ht="21" customHeight="1">
      <c r="A125" s="270"/>
      <c r="B125" s="271" t="s">
        <v>707</v>
      </c>
      <c r="C125" s="271"/>
      <c r="D125" s="272"/>
      <c r="E125" s="273">
        <v>2018</v>
      </c>
      <c r="F125" s="273"/>
      <c r="G125" s="273"/>
      <c r="H125" s="274">
        <v>5000</v>
      </c>
      <c r="I125" s="274">
        <v>700</v>
      </c>
      <c r="J125" s="311"/>
      <c r="K125" s="311"/>
      <c r="L125" s="311"/>
      <c r="M125" s="311"/>
      <c r="N125" s="311"/>
      <c r="O125" s="311"/>
      <c r="P125" s="311"/>
      <c r="Q125" s="311"/>
      <c r="R125" s="311"/>
      <c r="S125" s="311"/>
      <c r="T125" s="311"/>
      <c r="U125" s="311"/>
      <c r="V125" s="311"/>
      <c r="W125" s="311"/>
      <c r="X125" s="311"/>
      <c r="Y125" s="311"/>
      <c r="Z125" s="311"/>
      <c r="AA125" s="311"/>
      <c r="AB125" s="274"/>
      <c r="AC125" s="274">
        <v>3000</v>
      </c>
      <c r="AD125" s="274">
        <v>300</v>
      </c>
      <c r="AE125" s="274">
        <v>1000</v>
      </c>
      <c r="AF125" s="274"/>
      <c r="AG125" s="275"/>
    </row>
    <row r="126" spans="1:33" s="222" customFormat="1" ht="21" customHeight="1">
      <c r="A126" s="341"/>
      <c r="B126" s="353" t="s">
        <v>708</v>
      </c>
      <c r="C126" s="353"/>
      <c r="D126" s="247"/>
      <c r="E126" s="248">
        <v>2019</v>
      </c>
      <c r="F126" s="248"/>
      <c r="G126" s="248"/>
      <c r="H126" s="244">
        <v>5000</v>
      </c>
      <c r="I126" s="244">
        <v>1000</v>
      </c>
      <c r="J126" s="318"/>
      <c r="K126" s="318"/>
      <c r="L126" s="318"/>
      <c r="M126" s="318"/>
      <c r="N126" s="318"/>
      <c r="O126" s="318"/>
      <c r="P126" s="318"/>
      <c r="Q126" s="318"/>
      <c r="R126" s="318"/>
      <c r="S126" s="318"/>
      <c r="T126" s="318"/>
      <c r="U126" s="318"/>
      <c r="V126" s="318"/>
      <c r="W126" s="318"/>
      <c r="X126" s="318"/>
      <c r="Y126" s="318"/>
      <c r="Z126" s="318"/>
      <c r="AA126" s="318"/>
      <c r="AB126" s="244"/>
      <c r="AC126" s="244">
        <v>2000</v>
      </c>
      <c r="AD126" s="244"/>
      <c r="AE126" s="244"/>
      <c r="AF126" s="244">
        <v>1000</v>
      </c>
      <c r="AG126" s="343"/>
    </row>
    <row r="127" spans="1:33" s="222" customFormat="1" ht="21" customHeight="1">
      <c r="A127" s="341"/>
      <c r="B127" s="353" t="s">
        <v>709</v>
      </c>
      <c r="C127" s="353"/>
      <c r="D127" s="247"/>
      <c r="E127" s="248">
        <v>2018</v>
      </c>
      <c r="F127" s="248"/>
      <c r="G127" s="248"/>
      <c r="H127" s="244">
        <v>3000</v>
      </c>
      <c r="I127" s="244">
        <v>1000</v>
      </c>
      <c r="J127" s="318"/>
      <c r="K127" s="318"/>
      <c r="L127" s="318"/>
      <c r="M127" s="318"/>
      <c r="N127" s="318"/>
      <c r="O127" s="318"/>
      <c r="P127" s="318"/>
      <c r="Q127" s="318"/>
      <c r="R127" s="318"/>
      <c r="S127" s="318"/>
      <c r="T127" s="318"/>
      <c r="U127" s="318"/>
      <c r="V127" s="318"/>
      <c r="W127" s="318"/>
      <c r="X127" s="318"/>
      <c r="Y127" s="318"/>
      <c r="Z127" s="318"/>
      <c r="AA127" s="318"/>
      <c r="AB127" s="244"/>
      <c r="AC127" s="244">
        <v>2000</v>
      </c>
      <c r="AD127" s="244">
        <v>500</v>
      </c>
      <c r="AE127" s="244">
        <v>500</v>
      </c>
      <c r="AF127" s="244"/>
      <c r="AG127" s="343"/>
    </row>
    <row r="128" spans="1:33" s="23" customFormat="1" ht="21" customHeight="1">
      <c r="A128" s="25">
        <v>4</v>
      </c>
      <c r="B128" s="27" t="s">
        <v>699</v>
      </c>
      <c r="C128" s="27"/>
      <c r="D128" s="51"/>
      <c r="E128" s="51"/>
      <c r="F128" s="51"/>
      <c r="G128" s="51"/>
      <c r="H128" s="96">
        <f>SUM(H129:H129)</f>
        <v>5000</v>
      </c>
      <c r="I128" s="96">
        <f>SUM(I129:I129)</f>
        <v>2700</v>
      </c>
      <c r="J128" s="312"/>
      <c r="K128" s="312"/>
      <c r="L128" s="312"/>
      <c r="M128" s="312"/>
      <c r="N128" s="312"/>
      <c r="O128" s="312"/>
      <c r="P128" s="312"/>
      <c r="Q128" s="312"/>
      <c r="R128" s="312"/>
      <c r="S128" s="312"/>
      <c r="T128" s="312"/>
      <c r="U128" s="312"/>
      <c r="V128" s="312"/>
      <c r="W128" s="312"/>
      <c r="X128" s="312"/>
      <c r="Y128" s="312"/>
      <c r="Z128" s="312"/>
      <c r="AA128" s="312"/>
      <c r="AB128" s="96">
        <f>SUM(AB129:AB129)</f>
        <v>0</v>
      </c>
      <c r="AC128" s="96">
        <f>SUM(AC129:AC129)</f>
        <v>1000</v>
      </c>
      <c r="AD128" s="96">
        <f>SUM(AD129:AD129)</f>
        <v>300</v>
      </c>
      <c r="AE128" s="96">
        <f>SUM(AE129:AE129)</f>
        <v>1000</v>
      </c>
      <c r="AF128" s="96">
        <f>SUM(AF129:AF129)</f>
        <v>0</v>
      </c>
      <c r="AG128" s="24"/>
    </row>
    <row r="129" spans="1:33" s="222" customFormat="1" ht="21" customHeight="1">
      <c r="A129" s="341"/>
      <c r="B129" s="356" t="s">
        <v>711</v>
      </c>
      <c r="C129" s="356"/>
      <c r="D129" s="172"/>
      <c r="E129" s="172" t="s">
        <v>710</v>
      </c>
      <c r="F129" s="172"/>
      <c r="G129" s="172"/>
      <c r="H129" s="235">
        <v>5000</v>
      </c>
      <c r="I129" s="235">
        <v>2700</v>
      </c>
      <c r="J129" s="318"/>
      <c r="K129" s="318"/>
      <c r="L129" s="318"/>
      <c r="M129" s="318"/>
      <c r="N129" s="318"/>
      <c r="O129" s="318"/>
      <c r="P129" s="318"/>
      <c r="Q129" s="318"/>
      <c r="R129" s="318"/>
      <c r="S129" s="318"/>
      <c r="T129" s="318"/>
      <c r="U129" s="318"/>
      <c r="V129" s="318"/>
      <c r="W129" s="318"/>
      <c r="X129" s="318"/>
      <c r="Y129" s="318"/>
      <c r="Z129" s="318"/>
      <c r="AA129" s="318"/>
      <c r="AB129" s="235"/>
      <c r="AC129" s="235">
        <v>1000</v>
      </c>
      <c r="AD129" s="235">
        <v>300</v>
      </c>
      <c r="AE129" s="235">
        <v>1000</v>
      </c>
      <c r="AF129" s="235"/>
      <c r="AG129" s="343"/>
    </row>
    <row r="130" spans="1:33" s="21" customFormat="1" ht="21" customHeight="1">
      <c r="A130" s="25">
        <v>5</v>
      </c>
      <c r="B130" s="27" t="s">
        <v>697</v>
      </c>
      <c r="C130" s="27"/>
      <c r="D130" s="51"/>
      <c r="E130" s="51"/>
      <c r="F130" s="51"/>
      <c r="G130" s="51"/>
      <c r="H130" s="96">
        <f>SUM(H131:H132)</f>
        <v>4955</v>
      </c>
      <c r="I130" s="96">
        <f>SUM(I131:I132)</f>
        <v>2820</v>
      </c>
      <c r="J130" s="310"/>
      <c r="K130" s="310"/>
      <c r="L130" s="310"/>
      <c r="M130" s="310"/>
      <c r="N130" s="310"/>
      <c r="O130" s="310"/>
      <c r="P130" s="310"/>
      <c r="Q130" s="310"/>
      <c r="R130" s="310"/>
      <c r="S130" s="310"/>
      <c r="T130" s="310"/>
      <c r="U130" s="310"/>
      <c r="V130" s="310"/>
      <c r="W130" s="310"/>
      <c r="X130" s="310"/>
      <c r="Y130" s="310"/>
      <c r="Z130" s="310"/>
      <c r="AA130" s="310"/>
      <c r="AB130" s="96">
        <f>SUM(AB131:AB132)</f>
        <v>0</v>
      </c>
      <c r="AC130" s="96">
        <f>SUM(AC131:AC132)</f>
        <v>1820</v>
      </c>
      <c r="AD130" s="96">
        <f>SUM(AD131:AD132)</f>
        <v>535</v>
      </c>
      <c r="AE130" s="96">
        <f>SUM(AE131:AE132)</f>
        <v>0</v>
      </c>
      <c r="AF130" s="96">
        <f>SUM(AF131:AF132)</f>
        <v>0</v>
      </c>
      <c r="AG130" s="24"/>
    </row>
    <row r="131" spans="1:33" s="222" customFormat="1" ht="21" customHeight="1">
      <c r="A131" s="341"/>
      <c r="B131" s="249" t="s">
        <v>712</v>
      </c>
      <c r="C131" s="249"/>
      <c r="D131" s="248"/>
      <c r="E131" s="248" t="s">
        <v>435</v>
      </c>
      <c r="F131" s="248"/>
      <c r="G131" s="248"/>
      <c r="H131" s="244">
        <v>2800</v>
      </c>
      <c r="I131" s="244">
        <v>1200</v>
      </c>
      <c r="J131" s="318"/>
      <c r="K131" s="318"/>
      <c r="L131" s="318"/>
      <c r="M131" s="318"/>
      <c r="N131" s="318"/>
      <c r="O131" s="318"/>
      <c r="P131" s="318"/>
      <c r="Q131" s="318"/>
      <c r="R131" s="318"/>
      <c r="S131" s="318"/>
      <c r="T131" s="318"/>
      <c r="U131" s="318"/>
      <c r="V131" s="318"/>
      <c r="W131" s="318"/>
      <c r="X131" s="318"/>
      <c r="Y131" s="318"/>
      <c r="Z131" s="318"/>
      <c r="AA131" s="318"/>
      <c r="AB131" s="244"/>
      <c r="AC131" s="244">
        <v>200</v>
      </c>
      <c r="AD131" s="244"/>
      <c r="AE131" s="244"/>
      <c r="AF131" s="244"/>
      <c r="AG131" s="343"/>
    </row>
    <row r="132" spans="1:33" s="222" customFormat="1" ht="21" customHeight="1">
      <c r="A132" s="341"/>
      <c r="B132" s="249" t="s">
        <v>713</v>
      </c>
      <c r="C132" s="249"/>
      <c r="D132" s="248"/>
      <c r="E132" s="248">
        <v>2017</v>
      </c>
      <c r="F132" s="248"/>
      <c r="G132" s="248"/>
      <c r="H132" s="244">
        <v>2155</v>
      </c>
      <c r="I132" s="244">
        <v>1620</v>
      </c>
      <c r="J132" s="318"/>
      <c r="K132" s="318"/>
      <c r="L132" s="318"/>
      <c r="M132" s="318"/>
      <c r="N132" s="318"/>
      <c r="O132" s="318"/>
      <c r="P132" s="318"/>
      <c r="Q132" s="318"/>
      <c r="R132" s="318"/>
      <c r="S132" s="318"/>
      <c r="T132" s="318"/>
      <c r="U132" s="318"/>
      <c r="V132" s="318"/>
      <c r="W132" s="318"/>
      <c r="X132" s="318"/>
      <c r="Y132" s="318"/>
      <c r="Z132" s="318"/>
      <c r="AA132" s="318"/>
      <c r="AB132" s="244"/>
      <c r="AC132" s="244">
        <v>1620</v>
      </c>
      <c r="AD132" s="244">
        <v>535</v>
      </c>
      <c r="AE132" s="244"/>
      <c r="AF132" s="244"/>
      <c r="AG132" s="343"/>
    </row>
    <row r="133" spans="1:33" s="21" customFormat="1" ht="21" customHeight="1">
      <c r="A133" s="25">
        <v>6</v>
      </c>
      <c r="B133" s="27" t="s">
        <v>698</v>
      </c>
      <c r="C133" s="27"/>
      <c r="D133" s="51"/>
      <c r="E133" s="51"/>
      <c r="F133" s="51"/>
      <c r="G133" s="51"/>
      <c r="H133" s="96">
        <f>SUM(H134:H139)</f>
        <v>14500</v>
      </c>
      <c r="I133" s="96">
        <f>SUM(I134:I139)</f>
        <v>8650</v>
      </c>
      <c r="J133" s="310"/>
      <c r="K133" s="310"/>
      <c r="L133" s="310"/>
      <c r="M133" s="310"/>
      <c r="N133" s="310"/>
      <c r="O133" s="310"/>
      <c r="P133" s="310"/>
      <c r="Q133" s="310"/>
      <c r="R133" s="310"/>
      <c r="S133" s="310"/>
      <c r="T133" s="310"/>
      <c r="U133" s="310"/>
      <c r="V133" s="310"/>
      <c r="W133" s="310"/>
      <c r="X133" s="310"/>
      <c r="Y133" s="310"/>
      <c r="Z133" s="310"/>
      <c r="AA133" s="310"/>
      <c r="AB133" s="96">
        <f>SUM(AB134:AB139)</f>
        <v>0</v>
      </c>
      <c r="AC133" s="96">
        <f>SUM(AC134:AC139)</f>
        <v>3250</v>
      </c>
      <c r="AD133" s="96">
        <f>SUM(AD134:AD139)</f>
        <v>1000</v>
      </c>
      <c r="AE133" s="96">
        <f>SUM(AE134:AE139)</f>
        <v>1000</v>
      </c>
      <c r="AF133" s="96">
        <f>SUM(AF134:AF139)</f>
        <v>600</v>
      </c>
      <c r="AG133" s="24"/>
    </row>
    <row r="134" spans="1:33" s="222" customFormat="1" ht="21" customHeight="1">
      <c r="A134" s="341"/>
      <c r="B134" s="249" t="s">
        <v>713</v>
      </c>
      <c r="C134" s="249"/>
      <c r="D134" s="248"/>
      <c r="E134" s="248">
        <v>2018</v>
      </c>
      <c r="F134" s="248"/>
      <c r="G134" s="248"/>
      <c r="H134" s="244">
        <v>5000</v>
      </c>
      <c r="I134" s="244">
        <v>2000</v>
      </c>
      <c r="J134" s="318"/>
      <c r="K134" s="318"/>
      <c r="L134" s="318"/>
      <c r="M134" s="318"/>
      <c r="N134" s="318"/>
      <c r="O134" s="318"/>
      <c r="P134" s="318"/>
      <c r="Q134" s="318"/>
      <c r="R134" s="318"/>
      <c r="S134" s="318"/>
      <c r="T134" s="318"/>
      <c r="U134" s="318"/>
      <c r="V134" s="318"/>
      <c r="W134" s="318"/>
      <c r="X134" s="318"/>
      <c r="Y134" s="318"/>
      <c r="Z134" s="318"/>
      <c r="AA134" s="318"/>
      <c r="AB134" s="244"/>
      <c r="AC134" s="244">
        <v>1000</v>
      </c>
      <c r="AD134" s="244">
        <v>1000</v>
      </c>
      <c r="AE134" s="244">
        <v>1000</v>
      </c>
      <c r="AF134" s="244"/>
      <c r="AG134" s="343"/>
    </row>
    <row r="135" spans="1:33" s="222" customFormat="1" ht="21" customHeight="1">
      <c r="A135" s="341"/>
      <c r="B135" s="249" t="s">
        <v>714</v>
      </c>
      <c r="C135" s="249"/>
      <c r="D135" s="248"/>
      <c r="E135" s="248">
        <v>2017</v>
      </c>
      <c r="F135" s="248"/>
      <c r="G135" s="248"/>
      <c r="H135" s="347">
        <v>1000</v>
      </c>
      <c r="I135" s="244">
        <f>H135*0.7</f>
        <v>700</v>
      </c>
      <c r="J135" s="318"/>
      <c r="K135" s="318"/>
      <c r="L135" s="318"/>
      <c r="M135" s="318"/>
      <c r="N135" s="318"/>
      <c r="O135" s="318"/>
      <c r="P135" s="318"/>
      <c r="Q135" s="318"/>
      <c r="R135" s="318"/>
      <c r="S135" s="318"/>
      <c r="T135" s="318"/>
      <c r="U135" s="318"/>
      <c r="V135" s="318"/>
      <c r="W135" s="318"/>
      <c r="X135" s="318"/>
      <c r="Y135" s="318"/>
      <c r="Z135" s="318"/>
      <c r="AA135" s="318"/>
      <c r="AB135" s="244"/>
      <c r="AC135" s="244"/>
      <c r="AD135" s="244"/>
      <c r="AE135" s="244"/>
      <c r="AF135" s="244">
        <v>300</v>
      </c>
      <c r="AG135" s="343"/>
    </row>
    <row r="136" spans="1:33" s="222" customFormat="1" ht="21" customHeight="1">
      <c r="A136" s="341"/>
      <c r="B136" s="249" t="s">
        <v>715</v>
      </c>
      <c r="C136" s="249"/>
      <c r="D136" s="248"/>
      <c r="E136" s="248">
        <v>2018</v>
      </c>
      <c r="F136" s="248"/>
      <c r="G136" s="248"/>
      <c r="H136" s="347">
        <v>500</v>
      </c>
      <c r="I136" s="244">
        <f>H136*0.7</f>
        <v>350</v>
      </c>
      <c r="J136" s="318"/>
      <c r="K136" s="318"/>
      <c r="L136" s="318"/>
      <c r="M136" s="318"/>
      <c r="N136" s="318"/>
      <c r="O136" s="318"/>
      <c r="P136" s="318"/>
      <c r="Q136" s="318"/>
      <c r="R136" s="318"/>
      <c r="S136" s="318"/>
      <c r="T136" s="318"/>
      <c r="U136" s="318"/>
      <c r="V136" s="318"/>
      <c r="W136" s="318"/>
      <c r="X136" s="318"/>
      <c r="Y136" s="318"/>
      <c r="Z136" s="318"/>
      <c r="AA136" s="318"/>
      <c r="AB136" s="244"/>
      <c r="AC136" s="244"/>
      <c r="AD136" s="244"/>
      <c r="AE136" s="244"/>
      <c r="AF136" s="244">
        <v>150</v>
      </c>
      <c r="AG136" s="343"/>
    </row>
    <row r="137" spans="1:33" s="222" customFormat="1" ht="21" customHeight="1">
      <c r="A137" s="341"/>
      <c r="B137" s="249" t="s">
        <v>716</v>
      </c>
      <c r="C137" s="249"/>
      <c r="D137" s="248"/>
      <c r="E137" s="248">
        <v>2017</v>
      </c>
      <c r="F137" s="248"/>
      <c r="G137" s="248"/>
      <c r="H137" s="347">
        <v>500</v>
      </c>
      <c r="I137" s="244">
        <f>H137*0.7</f>
        <v>350</v>
      </c>
      <c r="J137" s="318"/>
      <c r="K137" s="318"/>
      <c r="L137" s="318"/>
      <c r="M137" s="318"/>
      <c r="N137" s="318"/>
      <c r="O137" s="318"/>
      <c r="P137" s="318"/>
      <c r="Q137" s="318"/>
      <c r="R137" s="318"/>
      <c r="S137" s="318"/>
      <c r="T137" s="318"/>
      <c r="U137" s="318"/>
      <c r="V137" s="318"/>
      <c r="W137" s="318"/>
      <c r="X137" s="318"/>
      <c r="Y137" s="318"/>
      <c r="Z137" s="318"/>
      <c r="AA137" s="318"/>
      <c r="AB137" s="244"/>
      <c r="AC137" s="244"/>
      <c r="AD137" s="244"/>
      <c r="AE137" s="244"/>
      <c r="AF137" s="244">
        <v>150</v>
      </c>
      <c r="AG137" s="343"/>
    </row>
    <row r="138" spans="1:33" s="222" customFormat="1" ht="21" customHeight="1">
      <c r="A138" s="341"/>
      <c r="B138" s="249" t="s">
        <v>717</v>
      </c>
      <c r="C138" s="249"/>
      <c r="D138" s="248"/>
      <c r="E138" s="248">
        <v>2018</v>
      </c>
      <c r="F138" s="248"/>
      <c r="G138" s="248"/>
      <c r="H138" s="347">
        <v>3500</v>
      </c>
      <c r="I138" s="244">
        <f>H138*0.7</f>
        <v>2450</v>
      </c>
      <c r="J138" s="318"/>
      <c r="K138" s="318"/>
      <c r="L138" s="318"/>
      <c r="M138" s="318"/>
      <c r="N138" s="318"/>
      <c r="O138" s="318"/>
      <c r="P138" s="318"/>
      <c r="Q138" s="318"/>
      <c r="R138" s="318"/>
      <c r="S138" s="318"/>
      <c r="T138" s="318"/>
      <c r="U138" s="318"/>
      <c r="V138" s="318"/>
      <c r="W138" s="318"/>
      <c r="X138" s="318"/>
      <c r="Y138" s="318"/>
      <c r="Z138" s="318"/>
      <c r="AA138" s="318"/>
      <c r="AB138" s="244"/>
      <c r="AC138" s="244">
        <f>H138-I138</f>
        <v>1050</v>
      </c>
      <c r="AD138" s="244"/>
      <c r="AE138" s="244"/>
      <c r="AF138" s="244"/>
      <c r="AG138" s="343"/>
    </row>
    <row r="139" spans="1:33" s="21" customFormat="1" ht="21" customHeight="1">
      <c r="A139" s="17"/>
      <c r="B139" s="22" t="s">
        <v>718</v>
      </c>
      <c r="C139" s="22"/>
      <c r="D139" s="48"/>
      <c r="E139" s="48">
        <v>2020</v>
      </c>
      <c r="F139" s="48"/>
      <c r="G139" s="48"/>
      <c r="H139" s="118">
        <v>4000</v>
      </c>
      <c r="I139" s="97">
        <f>H139*0.7</f>
        <v>2800</v>
      </c>
      <c r="J139" s="310"/>
      <c r="K139" s="310"/>
      <c r="L139" s="310"/>
      <c r="M139" s="310"/>
      <c r="N139" s="310"/>
      <c r="O139" s="310"/>
      <c r="P139" s="310"/>
      <c r="Q139" s="310"/>
      <c r="R139" s="310"/>
      <c r="S139" s="310"/>
      <c r="T139" s="310"/>
      <c r="U139" s="310"/>
      <c r="V139" s="310"/>
      <c r="W139" s="310"/>
      <c r="X139" s="310"/>
      <c r="Y139" s="310"/>
      <c r="Z139" s="310"/>
      <c r="AA139" s="310"/>
      <c r="AB139" s="97"/>
      <c r="AC139" s="97">
        <v>1200</v>
      </c>
      <c r="AD139" s="97"/>
      <c r="AE139" s="97"/>
      <c r="AF139" s="97"/>
      <c r="AG139" s="18"/>
    </row>
    <row r="140" spans="1:33" s="21" customFormat="1" ht="21" customHeight="1">
      <c r="A140" s="25">
        <v>7</v>
      </c>
      <c r="B140" s="27" t="s">
        <v>719</v>
      </c>
      <c r="C140" s="27"/>
      <c r="D140" s="51"/>
      <c r="E140" s="51"/>
      <c r="F140" s="51"/>
      <c r="G140" s="51"/>
      <c r="H140" s="96">
        <f>SUM(H141:H143)</f>
        <v>5500</v>
      </c>
      <c r="I140" s="96">
        <f>SUM(I141:I143)</f>
        <v>2700</v>
      </c>
      <c r="J140" s="310"/>
      <c r="K140" s="310"/>
      <c r="L140" s="310"/>
      <c r="M140" s="310"/>
      <c r="N140" s="310"/>
      <c r="O140" s="310"/>
      <c r="P140" s="310"/>
      <c r="Q140" s="310"/>
      <c r="R140" s="310"/>
      <c r="S140" s="310"/>
      <c r="T140" s="310"/>
      <c r="U140" s="310"/>
      <c r="V140" s="310"/>
      <c r="W140" s="310"/>
      <c r="X140" s="310"/>
      <c r="Y140" s="310"/>
      <c r="Z140" s="310"/>
      <c r="AA140" s="310"/>
      <c r="AB140" s="96">
        <f>SUM(AB141:AB143)</f>
        <v>0</v>
      </c>
      <c r="AC140" s="96">
        <f>SUM(AC141:AC143)</f>
        <v>1400</v>
      </c>
      <c r="AD140" s="96">
        <f>SUM(AD141:AD143)</f>
        <v>1100</v>
      </c>
      <c r="AE140" s="96">
        <f>SUM(AE141:AE143)</f>
        <v>0</v>
      </c>
      <c r="AF140" s="96">
        <f>SUM(AF141:AF143)</f>
        <v>300</v>
      </c>
      <c r="AG140" s="24"/>
    </row>
    <row r="141" spans="1:33" s="222" customFormat="1" ht="21" customHeight="1">
      <c r="A141" s="341"/>
      <c r="B141" s="354" t="s">
        <v>720</v>
      </c>
      <c r="C141" s="354"/>
      <c r="D141" s="355" t="s">
        <v>529</v>
      </c>
      <c r="E141" s="248">
        <v>2018</v>
      </c>
      <c r="F141" s="248"/>
      <c r="G141" s="248"/>
      <c r="H141" s="244">
        <v>2000</v>
      </c>
      <c r="I141" s="244">
        <f>H141*0.6</f>
        <v>1200</v>
      </c>
      <c r="J141" s="318"/>
      <c r="K141" s="318"/>
      <c r="L141" s="318"/>
      <c r="M141" s="318"/>
      <c r="N141" s="318"/>
      <c r="O141" s="318"/>
      <c r="P141" s="318"/>
      <c r="Q141" s="318"/>
      <c r="R141" s="318"/>
      <c r="S141" s="318"/>
      <c r="T141" s="318"/>
      <c r="U141" s="318"/>
      <c r="V141" s="318"/>
      <c r="W141" s="318"/>
      <c r="X141" s="318"/>
      <c r="Y141" s="318"/>
      <c r="Z141" s="318"/>
      <c r="AA141" s="318"/>
      <c r="AB141" s="244"/>
      <c r="AC141" s="244">
        <f>H141*0.2</f>
        <v>400</v>
      </c>
      <c r="AD141" s="244">
        <f>H141*0.2</f>
        <v>400</v>
      </c>
      <c r="AE141" s="244"/>
      <c r="AF141" s="244"/>
      <c r="AG141" s="343"/>
    </row>
    <row r="142" spans="1:33" s="222" customFormat="1" ht="21" customHeight="1">
      <c r="A142" s="341"/>
      <c r="B142" s="354" t="s">
        <v>721</v>
      </c>
      <c r="C142" s="354"/>
      <c r="D142" s="355" t="s">
        <v>529</v>
      </c>
      <c r="E142" s="248">
        <v>2018</v>
      </c>
      <c r="F142" s="248"/>
      <c r="G142" s="248"/>
      <c r="H142" s="244">
        <v>2000</v>
      </c>
      <c r="I142" s="244">
        <f>H142*0.6</f>
        <v>1200</v>
      </c>
      <c r="J142" s="318"/>
      <c r="K142" s="318"/>
      <c r="L142" s="318"/>
      <c r="M142" s="318"/>
      <c r="N142" s="318"/>
      <c r="O142" s="318"/>
      <c r="P142" s="318"/>
      <c r="Q142" s="318"/>
      <c r="R142" s="318"/>
      <c r="S142" s="318"/>
      <c r="T142" s="318"/>
      <c r="U142" s="318"/>
      <c r="V142" s="318"/>
      <c r="W142" s="318"/>
      <c r="X142" s="318"/>
      <c r="Y142" s="318"/>
      <c r="Z142" s="318"/>
      <c r="AA142" s="318"/>
      <c r="AB142" s="244"/>
      <c r="AC142" s="244">
        <f>H142*0.2</f>
        <v>400</v>
      </c>
      <c r="AD142" s="244">
        <f>H142*0.2</f>
        <v>400</v>
      </c>
      <c r="AE142" s="244"/>
      <c r="AF142" s="244"/>
      <c r="AG142" s="343"/>
    </row>
    <row r="143" spans="1:33" s="222" customFormat="1" ht="21" customHeight="1">
      <c r="A143" s="341"/>
      <c r="B143" s="354" t="s">
        <v>722</v>
      </c>
      <c r="C143" s="354"/>
      <c r="D143" s="355" t="s">
        <v>723</v>
      </c>
      <c r="E143" s="248">
        <v>2018</v>
      </c>
      <c r="F143" s="248"/>
      <c r="G143" s="248"/>
      <c r="H143" s="244">
        <v>1500</v>
      </c>
      <c r="I143" s="244">
        <v>300</v>
      </c>
      <c r="J143" s="318"/>
      <c r="K143" s="318"/>
      <c r="L143" s="318"/>
      <c r="M143" s="318"/>
      <c r="N143" s="318"/>
      <c r="O143" s="318"/>
      <c r="P143" s="318"/>
      <c r="Q143" s="318"/>
      <c r="R143" s="318"/>
      <c r="S143" s="318"/>
      <c r="T143" s="318"/>
      <c r="U143" s="318"/>
      <c r="V143" s="318"/>
      <c r="W143" s="318"/>
      <c r="X143" s="318"/>
      <c r="Y143" s="318"/>
      <c r="Z143" s="318"/>
      <c r="AA143" s="318"/>
      <c r="AB143" s="244"/>
      <c r="AC143" s="244">
        <v>600</v>
      </c>
      <c r="AD143" s="244">
        <f>H143*0.2</f>
        <v>300</v>
      </c>
      <c r="AE143" s="244"/>
      <c r="AF143" s="244">
        <v>300</v>
      </c>
      <c r="AG143" s="343"/>
    </row>
    <row r="144" spans="1:33" s="21" customFormat="1" ht="21" customHeight="1">
      <c r="A144" s="25">
        <v>8</v>
      </c>
      <c r="B144" s="27" t="s">
        <v>724</v>
      </c>
      <c r="C144" s="27"/>
      <c r="D144" s="51"/>
      <c r="E144" s="51"/>
      <c r="F144" s="51"/>
      <c r="G144" s="51"/>
      <c r="H144" s="96">
        <f>SUM(H145:H149)</f>
        <v>8500</v>
      </c>
      <c r="I144" s="96">
        <f>SUM(I145:I149)</f>
        <v>8200</v>
      </c>
      <c r="J144" s="310"/>
      <c r="K144" s="310"/>
      <c r="L144" s="310"/>
      <c r="M144" s="310"/>
      <c r="N144" s="310"/>
      <c r="O144" s="310"/>
      <c r="P144" s="310"/>
      <c r="Q144" s="310"/>
      <c r="R144" s="310"/>
      <c r="S144" s="310"/>
      <c r="T144" s="310"/>
      <c r="U144" s="310"/>
      <c r="V144" s="310"/>
      <c r="W144" s="310"/>
      <c r="X144" s="310"/>
      <c r="Y144" s="310"/>
      <c r="Z144" s="310"/>
      <c r="AA144" s="310"/>
      <c r="AB144" s="96">
        <f>SUM(AB145:AB149)</f>
        <v>100</v>
      </c>
      <c r="AC144" s="96">
        <f>SUM(AC145:AC149)</f>
        <v>0</v>
      </c>
      <c r="AD144" s="96">
        <f>SUM(AD145:AD149)</f>
        <v>0</v>
      </c>
      <c r="AE144" s="96">
        <f>SUM(AE145:AE149)</f>
        <v>0</v>
      </c>
      <c r="AF144" s="96">
        <f>SUM(AF145:AF149)</f>
        <v>200</v>
      </c>
      <c r="AG144" s="24"/>
    </row>
    <row r="145" spans="1:71" s="222" customFormat="1" ht="21" customHeight="1">
      <c r="A145" s="341"/>
      <c r="B145" s="344" t="s">
        <v>725</v>
      </c>
      <c r="C145" s="344"/>
      <c r="D145" s="219" t="s">
        <v>468</v>
      </c>
      <c r="E145" s="248" t="s">
        <v>435</v>
      </c>
      <c r="F145" s="248"/>
      <c r="G145" s="248"/>
      <c r="H145" s="244">
        <v>2000</v>
      </c>
      <c r="I145" s="244">
        <v>1800</v>
      </c>
      <c r="J145" s="318"/>
      <c r="K145" s="318"/>
      <c r="L145" s="318"/>
      <c r="M145" s="318"/>
      <c r="N145" s="318"/>
      <c r="O145" s="318"/>
      <c r="P145" s="318"/>
      <c r="Q145" s="318"/>
      <c r="R145" s="318"/>
      <c r="S145" s="318"/>
      <c r="T145" s="318"/>
      <c r="U145" s="318"/>
      <c r="V145" s="318"/>
      <c r="W145" s="318"/>
      <c r="X145" s="318"/>
      <c r="Y145" s="318"/>
      <c r="Z145" s="318"/>
      <c r="AA145" s="318"/>
      <c r="AB145" s="244"/>
      <c r="AC145" s="244"/>
      <c r="AD145" s="244"/>
      <c r="AE145" s="244"/>
      <c r="AF145" s="244">
        <v>200</v>
      </c>
      <c r="AG145" s="343"/>
    </row>
    <row r="146" spans="1:71" s="222" customFormat="1" ht="21" customHeight="1">
      <c r="A146" s="341"/>
      <c r="B146" s="221" t="s">
        <v>726</v>
      </c>
      <c r="C146" s="221"/>
      <c r="D146" s="219" t="s">
        <v>727</v>
      </c>
      <c r="E146" s="248" t="s">
        <v>435</v>
      </c>
      <c r="F146" s="248"/>
      <c r="G146" s="248"/>
      <c r="H146" s="220">
        <v>1500</v>
      </c>
      <c r="I146" s="220">
        <v>1400</v>
      </c>
      <c r="J146" s="318"/>
      <c r="K146" s="318"/>
      <c r="L146" s="318"/>
      <c r="M146" s="318"/>
      <c r="N146" s="318"/>
      <c r="O146" s="318"/>
      <c r="P146" s="318"/>
      <c r="Q146" s="318"/>
      <c r="R146" s="318"/>
      <c r="S146" s="318"/>
      <c r="T146" s="318"/>
      <c r="U146" s="318"/>
      <c r="V146" s="318"/>
      <c r="W146" s="318"/>
      <c r="X146" s="318"/>
      <c r="Y146" s="318"/>
      <c r="Z146" s="318"/>
      <c r="AA146" s="318"/>
      <c r="AB146" s="244">
        <v>100</v>
      </c>
      <c r="AC146" s="244"/>
      <c r="AD146" s="244"/>
      <c r="AE146" s="244"/>
      <c r="AF146" s="244"/>
      <c r="AG146" s="343"/>
    </row>
    <row r="147" spans="1:71" s="222" customFormat="1" ht="21" customHeight="1">
      <c r="A147" s="341"/>
      <c r="B147" s="342" t="s">
        <v>728</v>
      </c>
      <c r="C147" s="342"/>
      <c r="D147" s="248"/>
      <c r="E147" s="248">
        <v>2018</v>
      </c>
      <c r="F147" s="248"/>
      <c r="G147" s="248"/>
      <c r="H147" s="244">
        <v>2000</v>
      </c>
      <c r="I147" s="244">
        <v>2000</v>
      </c>
      <c r="J147" s="318"/>
      <c r="K147" s="318"/>
      <c r="L147" s="318"/>
      <c r="M147" s="318"/>
      <c r="N147" s="318"/>
      <c r="O147" s="318"/>
      <c r="P147" s="318"/>
      <c r="Q147" s="318"/>
      <c r="R147" s="318"/>
      <c r="S147" s="318"/>
      <c r="T147" s="318"/>
      <c r="U147" s="318"/>
      <c r="V147" s="318"/>
      <c r="W147" s="318"/>
      <c r="X147" s="318"/>
      <c r="Y147" s="318"/>
      <c r="Z147" s="318"/>
      <c r="AA147" s="318"/>
      <c r="AB147" s="244"/>
      <c r="AC147" s="244"/>
      <c r="AD147" s="244"/>
      <c r="AE147" s="244"/>
      <c r="AF147" s="244"/>
      <c r="AG147" s="343"/>
    </row>
    <row r="148" spans="1:71" s="222" customFormat="1" ht="21" customHeight="1">
      <c r="A148" s="341"/>
      <c r="B148" s="249" t="s">
        <v>730</v>
      </c>
      <c r="C148" s="249"/>
      <c r="D148" s="248"/>
      <c r="E148" s="248" t="s">
        <v>435</v>
      </c>
      <c r="F148" s="248"/>
      <c r="G148" s="248"/>
      <c r="H148" s="244">
        <f>3000-985</f>
        <v>2015</v>
      </c>
      <c r="I148" s="244">
        <v>2015</v>
      </c>
      <c r="J148" s="318"/>
      <c r="K148" s="318"/>
      <c r="L148" s="318"/>
      <c r="M148" s="318"/>
      <c r="N148" s="318"/>
      <c r="O148" s="318"/>
      <c r="P148" s="318"/>
      <c r="Q148" s="318"/>
      <c r="R148" s="318"/>
      <c r="S148" s="318"/>
      <c r="T148" s="318"/>
      <c r="U148" s="318"/>
      <c r="V148" s="318"/>
      <c r="W148" s="318"/>
      <c r="X148" s="318"/>
      <c r="Y148" s="318"/>
      <c r="Z148" s="318"/>
      <c r="AA148" s="318"/>
      <c r="AB148" s="244"/>
      <c r="AC148" s="244"/>
      <c r="AD148" s="244"/>
      <c r="AE148" s="244"/>
      <c r="AF148" s="244"/>
      <c r="AG148" s="343"/>
    </row>
    <row r="149" spans="1:71" s="222" customFormat="1" ht="21" customHeight="1">
      <c r="A149" s="341"/>
      <c r="B149" s="249" t="s">
        <v>731</v>
      </c>
      <c r="C149" s="249"/>
      <c r="D149" s="248" t="s">
        <v>732</v>
      </c>
      <c r="E149" s="248" t="s">
        <v>418</v>
      </c>
      <c r="F149" s="248"/>
      <c r="G149" s="248"/>
      <c r="H149" s="244">
        <v>985</v>
      </c>
      <c r="I149" s="244">
        <v>985</v>
      </c>
      <c r="J149" s="318"/>
      <c r="K149" s="318"/>
      <c r="L149" s="318"/>
      <c r="M149" s="318"/>
      <c r="N149" s="318"/>
      <c r="O149" s="318"/>
      <c r="P149" s="318"/>
      <c r="Q149" s="318"/>
      <c r="R149" s="318"/>
      <c r="S149" s="318"/>
      <c r="T149" s="318"/>
      <c r="U149" s="318"/>
      <c r="V149" s="318"/>
      <c r="W149" s="318"/>
      <c r="X149" s="318"/>
      <c r="Y149" s="318"/>
      <c r="Z149" s="318"/>
      <c r="AA149" s="318"/>
      <c r="AB149" s="244"/>
      <c r="AC149" s="244"/>
      <c r="AD149" s="244"/>
      <c r="AE149" s="244"/>
      <c r="AF149" s="244"/>
      <c r="AG149" s="346" t="s">
        <v>729</v>
      </c>
    </row>
    <row r="150" spans="1:71" s="21" customFormat="1" ht="21" customHeight="1">
      <c r="A150" s="25">
        <v>9</v>
      </c>
      <c r="B150" s="27" t="s">
        <v>733</v>
      </c>
      <c r="C150" s="27"/>
      <c r="D150" s="51"/>
      <c r="E150" s="51"/>
      <c r="F150" s="51"/>
      <c r="G150" s="51"/>
      <c r="H150" s="96">
        <f>SUM(H151:H158)</f>
        <v>12500</v>
      </c>
      <c r="I150" s="96">
        <f>SUM(I151:I158)</f>
        <v>8300</v>
      </c>
      <c r="J150" s="310"/>
      <c r="K150" s="310"/>
      <c r="L150" s="310"/>
      <c r="M150" s="310"/>
      <c r="N150" s="310"/>
      <c r="O150" s="310"/>
      <c r="P150" s="310"/>
      <c r="Q150" s="310"/>
      <c r="R150" s="310"/>
      <c r="S150" s="310"/>
      <c r="T150" s="310"/>
      <c r="U150" s="310"/>
      <c r="V150" s="310"/>
      <c r="W150" s="310"/>
      <c r="X150" s="310"/>
      <c r="Y150" s="310"/>
      <c r="Z150" s="310"/>
      <c r="AA150" s="310"/>
      <c r="AB150" s="96">
        <f t="shared" ref="AB150:AG150" si="2">SUM(AB151:AB158)</f>
        <v>100</v>
      </c>
      <c r="AC150" s="96">
        <f t="shared" si="2"/>
        <v>2900</v>
      </c>
      <c r="AD150" s="96">
        <f t="shared" si="2"/>
        <v>400</v>
      </c>
      <c r="AE150" s="96">
        <f t="shared" si="2"/>
        <v>0</v>
      </c>
      <c r="AF150" s="96">
        <f t="shared" si="2"/>
        <v>0</v>
      </c>
      <c r="AG150" s="24">
        <f t="shared" si="2"/>
        <v>0</v>
      </c>
    </row>
    <row r="151" spans="1:71" s="222" customFormat="1" ht="21" customHeight="1">
      <c r="A151" s="341"/>
      <c r="B151" s="342" t="s">
        <v>734</v>
      </c>
      <c r="C151" s="342"/>
      <c r="D151" s="248" t="s">
        <v>735</v>
      </c>
      <c r="E151" s="248">
        <v>2017</v>
      </c>
      <c r="F151" s="248"/>
      <c r="G151" s="248"/>
      <c r="H151" s="244">
        <v>1800</v>
      </c>
      <c r="I151" s="244">
        <v>1000</v>
      </c>
      <c r="J151" s="318"/>
      <c r="K151" s="318"/>
      <c r="L151" s="318"/>
      <c r="M151" s="318"/>
      <c r="N151" s="318"/>
      <c r="O151" s="318"/>
      <c r="P151" s="318"/>
      <c r="Q151" s="318"/>
      <c r="R151" s="318"/>
      <c r="S151" s="318"/>
      <c r="T151" s="318"/>
      <c r="U151" s="318"/>
      <c r="V151" s="318"/>
      <c r="W151" s="318"/>
      <c r="X151" s="318"/>
      <c r="Y151" s="318"/>
      <c r="Z151" s="318"/>
      <c r="AA151" s="318"/>
      <c r="AB151" s="244">
        <v>100</v>
      </c>
      <c r="AC151" s="244">
        <v>500</v>
      </c>
      <c r="AD151" s="244">
        <v>200</v>
      </c>
      <c r="AE151" s="220">
        <v>0</v>
      </c>
      <c r="AF151" s="244">
        <v>0</v>
      </c>
      <c r="AG151" s="343"/>
    </row>
    <row r="152" spans="1:71" s="222" customFormat="1" ht="21" customHeight="1">
      <c r="A152" s="341"/>
      <c r="B152" s="344" t="s">
        <v>736</v>
      </c>
      <c r="C152" s="344"/>
      <c r="D152" s="248" t="s">
        <v>737</v>
      </c>
      <c r="E152" s="248">
        <v>2017</v>
      </c>
      <c r="F152" s="248"/>
      <c r="G152" s="248"/>
      <c r="H152" s="220">
        <v>1500</v>
      </c>
      <c r="I152" s="220">
        <v>1300</v>
      </c>
      <c r="J152" s="318"/>
      <c r="K152" s="318"/>
      <c r="L152" s="318"/>
      <c r="M152" s="318"/>
      <c r="N152" s="318"/>
      <c r="O152" s="318"/>
      <c r="P152" s="318"/>
      <c r="Q152" s="318"/>
      <c r="R152" s="318"/>
      <c r="S152" s="318"/>
      <c r="T152" s="318"/>
      <c r="U152" s="318"/>
      <c r="V152" s="318"/>
      <c r="W152" s="318"/>
      <c r="X152" s="318"/>
      <c r="Y152" s="318"/>
      <c r="Z152" s="318"/>
      <c r="AA152" s="318"/>
      <c r="AB152" s="220">
        <v>0</v>
      </c>
      <c r="AC152" s="220">
        <v>200</v>
      </c>
      <c r="AD152" s="220">
        <v>0</v>
      </c>
      <c r="AE152" s="220">
        <v>0</v>
      </c>
      <c r="AF152" s="220">
        <v>0</v>
      </c>
      <c r="AG152" s="343"/>
    </row>
    <row r="153" spans="1:71" s="222" customFormat="1" ht="21" customHeight="1">
      <c r="A153" s="341"/>
      <c r="B153" s="344" t="s">
        <v>738</v>
      </c>
      <c r="C153" s="344"/>
      <c r="D153" s="248" t="s">
        <v>415</v>
      </c>
      <c r="E153" s="248">
        <v>2017</v>
      </c>
      <c r="F153" s="248"/>
      <c r="G153" s="248"/>
      <c r="H153" s="220">
        <v>600</v>
      </c>
      <c r="I153" s="220">
        <v>600</v>
      </c>
      <c r="J153" s="318"/>
      <c r="K153" s="318"/>
      <c r="L153" s="318"/>
      <c r="M153" s="318"/>
      <c r="N153" s="318"/>
      <c r="O153" s="318"/>
      <c r="P153" s="318"/>
      <c r="Q153" s="318"/>
      <c r="R153" s="318"/>
      <c r="S153" s="318"/>
      <c r="T153" s="318"/>
      <c r="U153" s="318"/>
      <c r="V153" s="318"/>
      <c r="W153" s="318"/>
      <c r="X153" s="318"/>
      <c r="Y153" s="318"/>
      <c r="Z153" s="318"/>
      <c r="AA153" s="318"/>
      <c r="AB153" s="220">
        <v>0</v>
      </c>
      <c r="AC153" s="220">
        <v>0</v>
      </c>
      <c r="AD153" s="220">
        <v>0</v>
      </c>
      <c r="AE153" s="220">
        <v>0</v>
      </c>
      <c r="AF153" s="220">
        <v>0</v>
      </c>
      <c r="AG153" s="343"/>
    </row>
    <row r="154" spans="1:71" s="222" customFormat="1" ht="21" customHeight="1">
      <c r="A154" s="341"/>
      <c r="B154" s="342" t="s">
        <v>739</v>
      </c>
      <c r="C154" s="342"/>
      <c r="D154" s="248" t="s">
        <v>412</v>
      </c>
      <c r="E154" s="248">
        <v>2018</v>
      </c>
      <c r="F154" s="248"/>
      <c r="G154" s="248"/>
      <c r="H154" s="220">
        <v>900</v>
      </c>
      <c r="I154" s="220">
        <v>900</v>
      </c>
      <c r="J154" s="318"/>
      <c r="K154" s="318"/>
      <c r="L154" s="318"/>
      <c r="M154" s="318"/>
      <c r="N154" s="318"/>
      <c r="O154" s="318"/>
      <c r="P154" s="318"/>
      <c r="Q154" s="318"/>
      <c r="R154" s="318"/>
      <c r="S154" s="318"/>
      <c r="T154" s="318"/>
      <c r="U154" s="318"/>
      <c r="V154" s="318"/>
      <c r="W154" s="318"/>
      <c r="X154" s="318"/>
      <c r="Y154" s="318"/>
      <c r="Z154" s="318"/>
      <c r="AA154" s="318"/>
      <c r="AB154" s="220">
        <v>0</v>
      </c>
      <c r="AC154" s="220"/>
      <c r="AD154" s="220"/>
      <c r="AE154" s="220">
        <v>0</v>
      </c>
      <c r="AF154" s="220">
        <v>0</v>
      </c>
      <c r="AG154" s="343"/>
    </row>
    <row r="155" spans="1:71" s="222" customFormat="1" ht="21" customHeight="1">
      <c r="A155" s="341"/>
      <c r="B155" s="342" t="s">
        <v>740</v>
      </c>
      <c r="C155" s="342"/>
      <c r="D155" s="248" t="s">
        <v>741</v>
      </c>
      <c r="E155" s="248">
        <v>2019</v>
      </c>
      <c r="F155" s="248"/>
      <c r="G155" s="248"/>
      <c r="H155" s="220">
        <v>1200</v>
      </c>
      <c r="I155" s="220">
        <v>1200</v>
      </c>
      <c r="J155" s="318"/>
      <c r="K155" s="318"/>
      <c r="L155" s="318"/>
      <c r="M155" s="318"/>
      <c r="N155" s="318"/>
      <c r="O155" s="318"/>
      <c r="P155" s="318"/>
      <c r="Q155" s="318"/>
      <c r="R155" s="318"/>
      <c r="S155" s="318"/>
      <c r="T155" s="318"/>
      <c r="U155" s="318"/>
      <c r="V155" s="318"/>
      <c r="W155" s="318"/>
      <c r="X155" s="318"/>
      <c r="Y155" s="318"/>
      <c r="Z155" s="318"/>
      <c r="AA155" s="318"/>
      <c r="AB155" s="220">
        <v>0</v>
      </c>
      <c r="AC155" s="220"/>
      <c r="AD155" s="220"/>
      <c r="AE155" s="220">
        <v>0</v>
      </c>
      <c r="AF155" s="220">
        <v>0</v>
      </c>
      <c r="AG155" s="343"/>
    </row>
    <row r="156" spans="1:71" s="222" customFormat="1" ht="21" customHeight="1">
      <c r="A156" s="341"/>
      <c r="B156" s="344" t="s">
        <v>742</v>
      </c>
      <c r="C156" s="344"/>
      <c r="D156" s="248" t="s">
        <v>415</v>
      </c>
      <c r="E156" s="248">
        <v>2019</v>
      </c>
      <c r="F156" s="248"/>
      <c r="G156" s="248"/>
      <c r="H156" s="244">
        <v>2000</v>
      </c>
      <c r="I156" s="244">
        <v>1000</v>
      </c>
      <c r="J156" s="318"/>
      <c r="K156" s="318"/>
      <c r="L156" s="318"/>
      <c r="M156" s="318"/>
      <c r="N156" s="318"/>
      <c r="O156" s="318"/>
      <c r="P156" s="318"/>
      <c r="Q156" s="318"/>
      <c r="R156" s="318"/>
      <c r="S156" s="318"/>
      <c r="T156" s="318"/>
      <c r="U156" s="318"/>
      <c r="V156" s="318"/>
      <c r="W156" s="318"/>
      <c r="X156" s="318"/>
      <c r="Y156" s="318"/>
      <c r="Z156" s="318"/>
      <c r="AA156" s="318"/>
      <c r="AB156" s="244">
        <v>0</v>
      </c>
      <c r="AC156" s="244"/>
      <c r="AD156" s="244"/>
      <c r="AE156" s="220">
        <v>0</v>
      </c>
      <c r="AF156" s="244">
        <v>0</v>
      </c>
      <c r="AG156" s="343"/>
    </row>
    <row r="157" spans="1:71" s="222" customFormat="1" ht="21" customHeight="1">
      <c r="A157" s="341"/>
      <c r="B157" s="345" t="s">
        <v>745</v>
      </c>
      <c r="C157" s="345"/>
      <c r="D157" s="248" t="s">
        <v>706</v>
      </c>
      <c r="E157" s="248">
        <v>2020</v>
      </c>
      <c r="F157" s="248"/>
      <c r="G157" s="248"/>
      <c r="H157" s="244">
        <v>1500</v>
      </c>
      <c r="I157" s="244">
        <v>1300</v>
      </c>
      <c r="J157" s="318"/>
      <c r="K157" s="318"/>
      <c r="L157" s="318"/>
      <c r="M157" s="318"/>
      <c r="N157" s="318"/>
      <c r="O157" s="318"/>
      <c r="P157" s="318"/>
      <c r="Q157" s="318"/>
      <c r="R157" s="318"/>
      <c r="S157" s="318"/>
      <c r="T157" s="318"/>
      <c r="U157" s="318"/>
      <c r="V157" s="318"/>
      <c r="W157" s="318"/>
      <c r="X157" s="318"/>
      <c r="Y157" s="318"/>
      <c r="Z157" s="318"/>
      <c r="AA157" s="318"/>
      <c r="AB157" s="244">
        <v>0</v>
      </c>
      <c r="AC157" s="244">
        <v>200</v>
      </c>
      <c r="AD157" s="244">
        <v>200</v>
      </c>
      <c r="AE157" s="220">
        <v>0</v>
      </c>
      <c r="AF157" s="244">
        <v>0</v>
      </c>
      <c r="AG157" s="343"/>
    </row>
    <row r="158" spans="1:71" s="222" customFormat="1" ht="21" customHeight="1">
      <c r="A158" s="341"/>
      <c r="B158" s="344" t="s">
        <v>743</v>
      </c>
      <c r="C158" s="344"/>
      <c r="D158" s="248" t="s">
        <v>737</v>
      </c>
      <c r="E158" s="248">
        <v>2020</v>
      </c>
      <c r="F158" s="248"/>
      <c r="G158" s="248"/>
      <c r="H158" s="244">
        <v>3000</v>
      </c>
      <c r="I158" s="244">
        <v>1000</v>
      </c>
      <c r="J158" s="318"/>
      <c r="K158" s="318"/>
      <c r="L158" s="318"/>
      <c r="M158" s="318"/>
      <c r="N158" s="318"/>
      <c r="O158" s="318"/>
      <c r="P158" s="318"/>
      <c r="Q158" s="318"/>
      <c r="R158" s="318"/>
      <c r="S158" s="318"/>
      <c r="T158" s="318"/>
      <c r="U158" s="318"/>
      <c r="V158" s="318"/>
      <c r="W158" s="318"/>
      <c r="X158" s="318"/>
      <c r="Y158" s="318"/>
      <c r="Z158" s="318"/>
      <c r="AA158" s="318"/>
      <c r="AB158" s="244"/>
      <c r="AC158" s="244">
        <v>2000</v>
      </c>
      <c r="AD158" s="244"/>
      <c r="AE158" s="220"/>
      <c r="AF158" s="244"/>
      <c r="AG158" s="343"/>
    </row>
    <row r="159" spans="1:71" s="35" customFormat="1" ht="21" customHeight="1">
      <c r="A159" s="42" t="s">
        <v>554</v>
      </c>
      <c r="B159" s="61" t="s">
        <v>561</v>
      </c>
      <c r="C159" s="61"/>
      <c r="D159" s="53"/>
      <c r="E159" s="53"/>
      <c r="F159" s="53"/>
      <c r="G159" s="53"/>
      <c r="H159" s="119">
        <f>H160+H165+H170+H174+H182+H188+H195+H201+H208+H214+H221+H227+H234+H241+H247+H254+H259+H264</f>
        <v>270805</v>
      </c>
      <c r="I159" s="119">
        <f>I160+I165+I170+I174+I182+I188+I195+I201+I208+I214+I221+I227+I234+I241+I247+I254+I259+I264</f>
        <v>83165</v>
      </c>
      <c r="J159" s="62"/>
      <c r="K159" s="62"/>
      <c r="L159" s="62"/>
      <c r="M159" s="62"/>
      <c r="N159" s="62"/>
      <c r="O159" s="62"/>
      <c r="P159" s="62"/>
      <c r="Q159" s="62"/>
      <c r="R159" s="62"/>
      <c r="S159" s="62"/>
      <c r="T159" s="62"/>
      <c r="U159" s="62"/>
      <c r="V159" s="62"/>
      <c r="W159" s="62"/>
      <c r="X159" s="62"/>
      <c r="Y159" s="62"/>
      <c r="Z159" s="62"/>
      <c r="AA159" s="62"/>
      <c r="AB159" s="119">
        <f>AB160+AB165+AB170+AB174+AB182+AB188+AB195+AB201+AB208+AB214+AB221+AB227+AB234+AB241+AB247+AB254+AB259+AB264</f>
        <v>14229</v>
      </c>
      <c r="AC159" s="119">
        <f>AC160+AC165+AC170+AC174+AC182+AC188+AC195+AC201+AC208+AC214+AC221+AC227+AC234+AC241+AC247+AC254+AC259+AC264</f>
        <v>34100</v>
      </c>
      <c r="AD159" s="119">
        <f>AD160+AD165+AD170+AD174+AD182+AD188+AD195+AD201+AD208+AD214+AD221+AD227+AD234+AD241+AD247+AD254+AD259+AD264</f>
        <v>43720</v>
      </c>
      <c r="AE159" s="119">
        <f>AE160+AE165+AE170+AE174+AE182+AE188+AE195+AE201+AE208+AE214+AE221+AE227+AE234+AE241+AE247+AE254+AE259+AE264</f>
        <v>68416</v>
      </c>
      <c r="AF159" s="119">
        <f>AF160+AF165+AF170+AF174+AF182+AF188+AF195+AF201+AF208+AF214+AF221+AF227+AF234+AF241+AF247+AF254+AF259+AF264</f>
        <v>19950</v>
      </c>
      <c r="AG159" s="62"/>
    </row>
    <row r="160" spans="1:71" s="56" customFormat="1" ht="21" customHeight="1">
      <c r="A160" s="81">
        <v>1</v>
      </c>
      <c r="B160" s="90" t="s">
        <v>562</v>
      </c>
      <c r="C160" s="90"/>
      <c r="D160" s="81"/>
      <c r="E160" s="103"/>
      <c r="F160" s="103"/>
      <c r="G160" s="103"/>
      <c r="H160" s="84">
        <f>SUM(H161:H164)</f>
        <v>13050</v>
      </c>
      <c r="I160" s="84">
        <f>SUM(I161:I164)</f>
        <v>2900</v>
      </c>
      <c r="J160" s="303"/>
      <c r="K160" s="303"/>
      <c r="L160" s="303"/>
      <c r="M160" s="303"/>
      <c r="N160" s="303"/>
      <c r="O160" s="303"/>
      <c r="P160" s="303"/>
      <c r="Q160" s="303"/>
      <c r="R160" s="303"/>
      <c r="S160" s="303"/>
      <c r="T160" s="303"/>
      <c r="U160" s="303"/>
      <c r="V160" s="303"/>
      <c r="W160" s="303"/>
      <c r="X160" s="303"/>
      <c r="Y160" s="303"/>
      <c r="Z160" s="303"/>
      <c r="AA160" s="303"/>
      <c r="AB160" s="120">
        <f>SUM(AB161:AB164)</f>
        <v>0</v>
      </c>
      <c r="AC160" s="84">
        <f>SUM(AC161:AC164)</f>
        <v>3000</v>
      </c>
      <c r="AD160" s="84">
        <f>SUM(AD161:AD164)</f>
        <v>1500</v>
      </c>
      <c r="AE160" s="84">
        <f>SUM(AE161:AE164)</f>
        <v>4100</v>
      </c>
      <c r="AF160" s="84">
        <f>SUM(AF161:AF164)</f>
        <v>1550</v>
      </c>
      <c r="AG160" s="49" t="s">
        <v>620</v>
      </c>
      <c r="AH160" s="55"/>
      <c r="AI160" s="55"/>
      <c r="AJ160" s="55"/>
      <c r="AK160" s="55"/>
      <c r="AL160" s="55"/>
      <c r="AM160" s="55"/>
      <c r="AN160" s="55"/>
      <c r="AO160" s="55"/>
      <c r="AP160" s="55"/>
      <c r="AQ160" s="55"/>
      <c r="AR160" s="55"/>
      <c r="AS160" s="55"/>
      <c r="AT160" s="55"/>
      <c r="AU160" s="55"/>
      <c r="AV160" s="55"/>
      <c r="AW160" s="55"/>
      <c r="AX160" s="55"/>
      <c r="AY160" s="55"/>
      <c r="AZ160" s="55"/>
      <c r="BA160" s="55"/>
      <c r="BB160" s="55"/>
      <c r="BC160" s="55"/>
      <c r="BD160" s="55"/>
      <c r="BE160" s="55"/>
      <c r="BF160" s="55"/>
      <c r="BG160" s="55"/>
      <c r="BH160" s="55"/>
      <c r="BI160" s="55"/>
      <c r="BJ160" s="55"/>
      <c r="BK160" s="55"/>
      <c r="BL160" s="55"/>
      <c r="BM160" s="55"/>
      <c r="BN160" s="55"/>
      <c r="BO160" s="55"/>
      <c r="BP160" s="55"/>
      <c r="BQ160" s="55"/>
      <c r="BR160" s="55"/>
      <c r="BS160" s="55"/>
    </row>
    <row r="161" spans="1:71" s="296" customFormat="1" ht="21" customHeight="1">
      <c r="A161" s="290"/>
      <c r="B161" s="231" t="s">
        <v>563</v>
      </c>
      <c r="C161" s="231"/>
      <c r="D161" s="219" t="s">
        <v>642</v>
      </c>
      <c r="E161" s="219" t="s">
        <v>446</v>
      </c>
      <c r="F161" s="219"/>
      <c r="G161" s="219"/>
      <c r="H161" s="220">
        <f>AF161+AE161+AD161+AC161+AB161+I161</f>
        <v>4500</v>
      </c>
      <c r="I161" s="220">
        <v>800</v>
      </c>
      <c r="J161" s="295"/>
      <c r="K161" s="295"/>
      <c r="L161" s="295"/>
      <c r="M161" s="295"/>
      <c r="N161" s="295"/>
      <c r="O161" s="295"/>
      <c r="P161" s="295"/>
      <c r="Q161" s="295"/>
      <c r="R161" s="295"/>
      <c r="S161" s="295"/>
      <c r="T161" s="295"/>
      <c r="U161" s="295"/>
      <c r="V161" s="295"/>
      <c r="W161" s="295"/>
      <c r="X161" s="295"/>
      <c r="Y161" s="295"/>
      <c r="Z161" s="295"/>
      <c r="AA161" s="295"/>
      <c r="AB161" s="220"/>
      <c r="AC161" s="220">
        <v>1400</v>
      </c>
      <c r="AD161" s="220">
        <v>500</v>
      </c>
      <c r="AE161" s="220">
        <v>1000</v>
      </c>
      <c r="AF161" s="220">
        <v>800</v>
      </c>
      <c r="AG161" s="295"/>
    </row>
    <row r="162" spans="1:71" s="296" customFormat="1" ht="21" customHeight="1">
      <c r="A162" s="217"/>
      <c r="B162" s="231" t="s">
        <v>565</v>
      </c>
      <c r="C162" s="231"/>
      <c r="D162" s="219" t="s">
        <v>267</v>
      </c>
      <c r="E162" s="219" t="s">
        <v>446</v>
      </c>
      <c r="F162" s="219"/>
      <c r="G162" s="219"/>
      <c r="H162" s="220">
        <f>AF162+AE162+AD162+AC162+AB162+I162</f>
        <v>1250</v>
      </c>
      <c r="I162" s="220">
        <v>600</v>
      </c>
      <c r="J162" s="295"/>
      <c r="K162" s="295"/>
      <c r="L162" s="295"/>
      <c r="M162" s="295"/>
      <c r="N162" s="295"/>
      <c r="O162" s="295"/>
      <c r="P162" s="295"/>
      <c r="Q162" s="295"/>
      <c r="R162" s="295"/>
      <c r="S162" s="295"/>
      <c r="T162" s="295"/>
      <c r="U162" s="295"/>
      <c r="V162" s="295"/>
      <c r="W162" s="295"/>
      <c r="X162" s="295"/>
      <c r="Y162" s="295"/>
      <c r="Z162" s="295"/>
      <c r="AA162" s="295"/>
      <c r="AB162" s="220"/>
      <c r="AC162" s="220">
        <v>300</v>
      </c>
      <c r="AD162" s="220"/>
      <c r="AE162" s="220">
        <v>200</v>
      </c>
      <c r="AF162" s="220">
        <v>150</v>
      </c>
      <c r="AG162" s="295"/>
    </row>
    <row r="163" spans="1:71" s="296" customFormat="1" ht="21" customHeight="1">
      <c r="A163" s="217"/>
      <c r="B163" s="231" t="s">
        <v>567</v>
      </c>
      <c r="C163" s="231"/>
      <c r="D163" s="219" t="s">
        <v>621</v>
      </c>
      <c r="E163" s="219" t="s">
        <v>435</v>
      </c>
      <c r="F163" s="219"/>
      <c r="G163" s="219"/>
      <c r="H163" s="220">
        <f>AF163+AE163+AD163+AC163+AB163+I163</f>
        <v>2100</v>
      </c>
      <c r="I163" s="220">
        <v>500</v>
      </c>
      <c r="J163" s="295"/>
      <c r="K163" s="295"/>
      <c r="L163" s="295"/>
      <c r="M163" s="295"/>
      <c r="N163" s="295"/>
      <c r="O163" s="295"/>
      <c r="P163" s="295"/>
      <c r="Q163" s="295"/>
      <c r="R163" s="295"/>
      <c r="S163" s="295"/>
      <c r="T163" s="295"/>
      <c r="U163" s="295"/>
      <c r="V163" s="295"/>
      <c r="W163" s="295"/>
      <c r="X163" s="295"/>
      <c r="Y163" s="295"/>
      <c r="Z163" s="295"/>
      <c r="AA163" s="295"/>
      <c r="AB163" s="220"/>
      <c r="AC163" s="220">
        <v>300</v>
      </c>
      <c r="AD163" s="220"/>
      <c r="AE163" s="220">
        <v>700</v>
      </c>
      <c r="AF163" s="220">
        <v>600</v>
      </c>
      <c r="AG163" s="295"/>
    </row>
    <row r="164" spans="1:71" s="401" customFormat="1" ht="21" customHeight="1">
      <c r="A164" s="396"/>
      <c r="B164" s="397" t="s">
        <v>268</v>
      </c>
      <c r="C164" s="397"/>
      <c r="D164" s="398"/>
      <c r="E164" s="398" t="s">
        <v>446</v>
      </c>
      <c r="F164" s="398"/>
      <c r="G164" s="398"/>
      <c r="H164" s="399">
        <f>AF164+AE164+AD164+AC164+AB164+I164</f>
        <v>5200</v>
      </c>
      <c r="I164" s="399">
        <v>1000</v>
      </c>
      <c r="J164" s="400"/>
      <c r="K164" s="400"/>
      <c r="L164" s="400"/>
      <c r="M164" s="400"/>
      <c r="N164" s="400"/>
      <c r="O164" s="400"/>
      <c r="P164" s="400"/>
      <c r="Q164" s="400"/>
      <c r="R164" s="400"/>
      <c r="S164" s="400"/>
      <c r="T164" s="400"/>
      <c r="U164" s="400"/>
      <c r="V164" s="400"/>
      <c r="W164" s="400"/>
      <c r="X164" s="400"/>
      <c r="Y164" s="400"/>
      <c r="Z164" s="400"/>
      <c r="AA164" s="400"/>
      <c r="AB164" s="399"/>
      <c r="AC164" s="399">
        <v>1000</v>
      </c>
      <c r="AD164" s="399">
        <v>1000</v>
      </c>
      <c r="AE164" s="399">
        <v>2200</v>
      </c>
      <c r="AF164" s="399"/>
      <c r="AG164" s="400"/>
    </row>
    <row r="165" spans="1:71" s="56" customFormat="1" ht="21" customHeight="1">
      <c r="A165" s="81">
        <v>2</v>
      </c>
      <c r="B165" s="90" t="s">
        <v>570</v>
      </c>
      <c r="C165" s="90"/>
      <c r="D165" s="38"/>
      <c r="E165" s="39"/>
      <c r="F165" s="39"/>
      <c r="G165" s="39"/>
      <c r="H165" s="84">
        <f>SUM(H166:H169)</f>
        <v>15600</v>
      </c>
      <c r="I165" s="84">
        <f>SUM(I166:I169)</f>
        <v>2800</v>
      </c>
      <c r="J165" s="303"/>
      <c r="K165" s="303"/>
      <c r="L165" s="303"/>
      <c r="M165" s="303"/>
      <c r="N165" s="303"/>
      <c r="O165" s="303"/>
      <c r="P165" s="303"/>
      <c r="Q165" s="303"/>
      <c r="R165" s="303"/>
      <c r="S165" s="303"/>
      <c r="T165" s="303"/>
      <c r="U165" s="303"/>
      <c r="V165" s="303"/>
      <c r="W165" s="303"/>
      <c r="X165" s="303"/>
      <c r="Y165" s="303"/>
      <c r="Z165" s="303"/>
      <c r="AA165" s="303"/>
      <c r="AB165" s="120">
        <f>SUM(AB166:AB169)</f>
        <v>0</v>
      </c>
      <c r="AC165" s="84">
        <f>SUM(AC166:AC169)</f>
        <v>3000</v>
      </c>
      <c r="AD165" s="84">
        <f>SUM(AD166:AD169)</f>
        <v>2100</v>
      </c>
      <c r="AE165" s="84">
        <f>SUM(AE166:AE169)</f>
        <v>5600</v>
      </c>
      <c r="AF165" s="84">
        <f>SUM(AF166:AF169)</f>
        <v>2100</v>
      </c>
      <c r="AG165" s="49" t="s">
        <v>622</v>
      </c>
      <c r="AH165" s="55"/>
      <c r="AI165" s="55"/>
      <c r="AJ165" s="55"/>
      <c r="AK165" s="55"/>
      <c r="AL165" s="55"/>
      <c r="AM165" s="55"/>
      <c r="AN165" s="55"/>
      <c r="AO165" s="55"/>
      <c r="AP165" s="55"/>
      <c r="AQ165" s="55"/>
      <c r="AR165" s="55"/>
      <c r="AS165" s="55"/>
      <c r="AT165" s="55"/>
      <c r="AU165" s="55"/>
      <c r="AV165" s="55"/>
      <c r="AW165" s="55"/>
      <c r="AX165" s="55"/>
      <c r="AY165" s="55"/>
      <c r="AZ165" s="55"/>
      <c r="BA165" s="55"/>
      <c r="BB165" s="55"/>
      <c r="BC165" s="55"/>
      <c r="BD165" s="55"/>
      <c r="BE165" s="55"/>
      <c r="BF165" s="55"/>
      <c r="BG165" s="55"/>
      <c r="BH165" s="55"/>
      <c r="BI165" s="55"/>
      <c r="BJ165" s="55"/>
      <c r="BK165" s="55"/>
      <c r="BL165" s="55"/>
      <c r="BM165" s="55"/>
      <c r="BN165" s="55"/>
      <c r="BO165" s="55"/>
      <c r="BP165" s="55"/>
      <c r="BQ165" s="55"/>
      <c r="BR165" s="55"/>
      <c r="BS165" s="55"/>
    </row>
    <row r="166" spans="1:71" s="296" customFormat="1" ht="21" customHeight="1">
      <c r="A166" s="217"/>
      <c r="B166" s="231" t="s">
        <v>571</v>
      </c>
      <c r="C166" s="231"/>
      <c r="D166" s="327" t="s">
        <v>623</v>
      </c>
      <c r="E166" s="219" t="s">
        <v>555</v>
      </c>
      <c r="F166" s="219"/>
      <c r="G166" s="219"/>
      <c r="H166" s="220">
        <f>AF166+AE166+AD166+AC166+AB166+I166</f>
        <v>3100</v>
      </c>
      <c r="I166" s="220">
        <v>600</v>
      </c>
      <c r="J166" s="295"/>
      <c r="K166" s="295"/>
      <c r="L166" s="295"/>
      <c r="M166" s="295"/>
      <c r="N166" s="295"/>
      <c r="O166" s="295"/>
      <c r="P166" s="295"/>
      <c r="Q166" s="295"/>
      <c r="R166" s="295"/>
      <c r="S166" s="295"/>
      <c r="T166" s="295"/>
      <c r="U166" s="295"/>
      <c r="V166" s="295"/>
      <c r="W166" s="295"/>
      <c r="X166" s="295"/>
      <c r="Y166" s="295"/>
      <c r="Z166" s="295"/>
      <c r="AA166" s="295"/>
      <c r="AB166" s="220"/>
      <c r="AC166" s="220">
        <v>600</v>
      </c>
      <c r="AD166" s="220"/>
      <c r="AE166" s="220">
        <v>1400</v>
      </c>
      <c r="AF166" s="220">
        <v>500</v>
      </c>
      <c r="AG166" s="295"/>
    </row>
    <row r="167" spans="1:71" s="296" customFormat="1" ht="21" customHeight="1">
      <c r="A167" s="217"/>
      <c r="B167" s="231" t="s">
        <v>558</v>
      </c>
      <c r="C167" s="231"/>
      <c r="D167" s="327" t="s">
        <v>572</v>
      </c>
      <c r="E167" s="219" t="s">
        <v>555</v>
      </c>
      <c r="F167" s="219"/>
      <c r="G167" s="219"/>
      <c r="H167" s="220">
        <f>AF167+AE167+AD167+AC167+AB167+I167</f>
        <v>3800</v>
      </c>
      <c r="I167" s="220">
        <v>600</v>
      </c>
      <c r="J167" s="295"/>
      <c r="K167" s="295"/>
      <c r="L167" s="295"/>
      <c r="M167" s="295"/>
      <c r="N167" s="295"/>
      <c r="O167" s="295"/>
      <c r="P167" s="295"/>
      <c r="Q167" s="295"/>
      <c r="R167" s="295"/>
      <c r="S167" s="295"/>
      <c r="T167" s="295"/>
      <c r="U167" s="295"/>
      <c r="V167" s="295"/>
      <c r="W167" s="295"/>
      <c r="X167" s="295"/>
      <c r="Y167" s="295"/>
      <c r="Z167" s="295"/>
      <c r="AA167" s="295"/>
      <c r="AB167" s="220"/>
      <c r="AC167" s="220">
        <v>600</v>
      </c>
      <c r="AD167" s="220">
        <v>800</v>
      </c>
      <c r="AE167" s="220">
        <v>1500</v>
      </c>
      <c r="AF167" s="220">
        <v>300</v>
      </c>
      <c r="AG167" s="295"/>
    </row>
    <row r="168" spans="1:71" s="296" customFormat="1" ht="21" customHeight="1">
      <c r="A168" s="217"/>
      <c r="B168" s="231" t="s">
        <v>573</v>
      </c>
      <c r="C168" s="231"/>
      <c r="D168" s="327" t="s">
        <v>572</v>
      </c>
      <c r="E168" s="219" t="s">
        <v>555</v>
      </c>
      <c r="F168" s="219"/>
      <c r="G168" s="219"/>
      <c r="H168" s="220">
        <f>AF168+AE168+AD168+AC168+AB168+I168</f>
        <v>4000</v>
      </c>
      <c r="I168" s="220">
        <v>600</v>
      </c>
      <c r="J168" s="295"/>
      <c r="K168" s="295"/>
      <c r="L168" s="295"/>
      <c r="M168" s="295"/>
      <c r="N168" s="295"/>
      <c r="O168" s="295"/>
      <c r="P168" s="295"/>
      <c r="Q168" s="295"/>
      <c r="R168" s="295"/>
      <c r="S168" s="295"/>
      <c r="T168" s="295"/>
      <c r="U168" s="295"/>
      <c r="V168" s="295"/>
      <c r="W168" s="295"/>
      <c r="X168" s="295"/>
      <c r="Y168" s="295"/>
      <c r="Z168" s="295"/>
      <c r="AA168" s="295"/>
      <c r="AB168" s="220"/>
      <c r="AC168" s="220">
        <v>800</v>
      </c>
      <c r="AD168" s="220">
        <v>800</v>
      </c>
      <c r="AE168" s="220">
        <v>1500</v>
      </c>
      <c r="AF168" s="220">
        <v>300</v>
      </c>
      <c r="AG168" s="295"/>
    </row>
    <row r="169" spans="1:71" s="296" customFormat="1" ht="21" customHeight="1">
      <c r="A169" s="217"/>
      <c r="B169" s="231" t="s">
        <v>624</v>
      </c>
      <c r="C169" s="231"/>
      <c r="D169" s="327" t="s">
        <v>564</v>
      </c>
      <c r="E169" s="219" t="s">
        <v>500</v>
      </c>
      <c r="F169" s="219"/>
      <c r="G169" s="219"/>
      <c r="H169" s="220">
        <f>AF169+AE169+AD169+AC169+AB169+I169</f>
        <v>4700</v>
      </c>
      <c r="I169" s="220">
        <v>1000</v>
      </c>
      <c r="J169" s="295"/>
      <c r="K169" s="295"/>
      <c r="L169" s="295"/>
      <c r="M169" s="295"/>
      <c r="N169" s="295"/>
      <c r="O169" s="295"/>
      <c r="P169" s="295"/>
      <c r="Q169" s="295"/>
      <c r="R169" s="295"/>
      <c r="S169" s="295"/>
      <c r="T169" s="295"/>
      <c r="U169" s="295"/>
      <c r="V169" s="295"/>
      <c r="W169" s="295"/>
      <c r="X169" s="295"/>
      <c r="Y169" s="295"/>
      <c r="Z169" s="295"/>
      <c r="AA169" s="295"/>
      <c r="AB169" s="220"/>
      <c r="AC169" s="220">
        <v>1000</v>
      </c>
      <c r="AD169" s="220">
        <v>500</v>
      </c>
      <c r="AE169" s="220">
        <v>1200</v>
      </c>
      <c r="AF169" s="220">
        <v>1000</v>
      </c>
      <c r="AG169" s="295"/>
    </row>
    <row r="170" spans="1:71" s="59" customFormat="1" ht="21" customHeight="1">
      <c r="A170" s="81">
        <v>3</v>
      </c>
      <c r="B170" s="90" t="s">
        <v>574</v>
      </c>
      <c r="C170" s="90"/>
      <c r="D170" s="38"/>
      <c r="E170" s="39"/>
      <c r="F170" s="39"/>
      <c r="G170" s="39"/>
      <c r="H170" s="121">
        <f>SUM(H171:H173)</f>
        <v>10400</v>
      </c>
      <c r="I170" s="121">
        <f>SUM(I171:I173)</f>
        <v>2800</v>
      </c>
      <c r="J170" s="313"/>
      <c r="K170" s="313"/>
      <c r="L170" s="313"/>
      <c r="M170" s="313"/>
      <c r="N170" s="313"/>
      <c r="O170" s="313"/>
      <c r="P170" s="313"/>
      <c r="Q170" s="313"/>
      <c r="R170" s="313"/>
      <c r="S170" s="313"/>
      <c r="T170" s="313"/>
      <c r="U170" s="313"/>
      <c r="V170" s="313"/>
      <c r="W170" s="313"/>
      <c r="X170" s="313"/>
      <c r="Y170" s="313"/>
      <c r="Z170" s="313"/>
      <c r="AA170" s="313"/>
      <c r="AB170" s="121">
        <f>SUM(AB171:AB173)</f>
        <v>0</v>
      </c>
      <c r="AC170" s="121">
        <f>SUM(AC171:AC173)</f>
        <v>3000</v>
      </c>
      <c r="AD170" s="121">
        <f>SUM(AD171:AD173)</f>
        <v>2150</v>
      </c>
      <c r="AE170" s="121">
        <f>SUM(AE171:AE173)</f>
        <v>1750</v>
      </c>
      <c r="AF170" s="121">
        <f>SUM(AF171:AF173)</f>
        <v>700</v>
      </c>
      <c r="AG170" s="49" t="s">
        <v>622</v>
      </c>
      <c r="AH170" s="58"/>
      <c r="AI170" s="58"/>
      <c r="AJ170" s="58"/>
      <c r="AK170" s="58"/>
      <c r="AL170" s="58"/>
      <c r="AM170" s="58"/>
      <c r="AN170" s="58"/>
      <c r="AO170" s="58"/>
      <c r="AP170" s="58"/>
      <c r="AQ170" s="58"/>
      <c r="AR170" s="58"/>
      <c r="AS170" s="58"/>
      <c r="AT170" s="58"/>
      <c r="AU170" s="58"/>
      <c r="AV170" s="58"/>
      <c r="AW170" s="58"/>
      <c r="AX170" s="58"/>
      <c r="AY170" s="58"/>
      <c r="AZ170" s="58"/>
      <c r="BA170" s="58"/>
      <c r="BB170" s="58"/>
      <c r="BC170" s="58"/>
      <c r="BD170" s="58"/>
      <c r="BE170" s="58"/>
      <c r="BF170" s="58"/>
      <c r="BG170" s="58"/>
      <c r="BH170" s="58"/>
      <c r="BI170" s="58"/>
      <c r="BJ170" s="58"/>
      <c r="BK170" s="58"/>
      <c r="BL170" s="58"/>
      <c r="BM170" s="58"/>
      <c r="BN170" s="58"/>
      <c r="BO170" s="58"/>
      <c r="BP170" s="58"/>
      <c r="BQ170" s="58"/>
      <c r="BR170" s="58"/>
      <c r="BS170" s="58"/>
    </row>
    <row r="171" spans="1:71" s="333" customFormat="1" ht="21" customHeight="1">
      <c r="A171" s="217"/>
      <c r="B171" s="304" t="s">
        <v>625</v>
      </c>
      <c r="C171" s="304"/>
      <c r="D171" s="219" t="s">
        <v>572</v>
      </c>
      <c r="E171" s="219" t="s">
        <v>555</v>
      </c>
      <c r="F171" s="219"/>
      <c r="G171" s="219"/>
      <c r="H171" s="293">
        <f>I171+AB171+AC171+AD171+AE171+AF171</f>
        <v>2600</v>
      </c>
      <c r="I171" s="235">
        <v>800</v>
      </c>
      <c r="J171" s="328"/>
      <c r="K171" s="328"/>
      <c r="L171" s="328"/>
      <c r="M171" s="328"/>
      <c r="N171" s="328"/>
      <c r="O171" s="328"/>
      <c r="P171" s="328"/>
      <c r="Q171" s="328"/>
      <c r="R171" s="328"/>
      <c r="S171" s="328"/>
      <c r="T171" s="328"/>
      <c r="U171" s="328"/>
      <c r="V171" s="328"/>
      <c r="W171" s="328"/>
      <c r="X171" s="328"/>
      <c r="Y171" s="328"/>
      <c r="Z171" s="328"/>
      <c r="AA171" s="328"/>
      <c r="AB171" s="235"/>
      <c r="AC171" s="235">
        <v>1000</v>
      </c>
      <c r="AD171" s="235">
        <v>600</v>
      </c>
      <c r="AE171" s="235">
        <v>200</v>
      </c>
      <c r="AF171" s="235"/>
      <c r="AG171" s="328"/>
    </row>
    <row r="172" spans="1:71" s="335" customFormat="1" ht="21" customHeight="1">
      <c r="A172" s="334"/>
      <c r="B172" s="291" t="s">
        <v>626</v>
      </c>
      <c r="C172" s="291"/>
      <c r="D172" s="219"/>
      <c r="E172" s="219" t="s">
        <v>446</v>
      </c>
      <c r="F172" s="219"/>
      <c r="G172" s="219"/>
      <c r="H172" s="293">
        <f>I172+AB172+AC172+AD172+AE172+AF172</f>
        <v>3100</v>
      </c>
      <c r="I172" s="235">
        <v>1000</v>
      </c>
      <c r="J172" s="328"/>
      <c r="K172" s="328"/>
      <c r="L172" s="328"/>
      <c r="M172" s="328"/>
      <c r="N172" s="328"/>
      <c r="O172" s="328"/>
      <c r="P172" s="328"/>
      <c r="Q172" s="328"/>
      <c r="R172" s="328"/>
      <c r="S172" s="328"/>
      <c r="T172" s="328"/>
      <c r="U172" s="328"/>
      <c r="V172" s="328"/>
      <c r="W172" s="328"/>
      <c r="X172" s="328"/>
      <c r="Y172" s="328"/>
      <c r="Z172" s="328"/>
      <c r="AA172" s="328"/>
      <c r="AB172" s="235"/>
      <c r="AC172" s="235">
        <v>500</v>
      </c>
      <c r="AD172" s="235">
        <v>1050</v>
      </c>
      <c r="AE172" s="235">
        <v>550</v>
      </c>
      <c r="AF172" s="235"/>
      <c r="AG172" s="328"/>
    </row>
    <row r="173" spans="1:71" s="336" customFormat="1" ht="21" customHeight="1">
      <c r="A173" s="334"/>
      <c r="B173" s="231" t="s">
        <v>627</v>
      </c>
      <c r="C173" s="231"/>
      <c r="D173" s="219" t="s">
        <v>564</v>
      </c>
      <c r="E173" s="219" t="s">
        <v>500</v>
      </c>
      <c r="F173" s="219"/>
      <c r="G173" s="219"/>
      <c r="H173" s="293">
        <f>I173+AB173+AC173+AD173+AE173+AF173</f>
        <v>4700</v>
      </c>
      <c r="I173" s="235">
        <v>1000</v>
      </c>
      <c r="J173" s="328"/>
      <c r="K173" s="328"/>
      <c r="L173" s="328"/>
      <c r="M173" s="328"/>
      <c r="N173" s="328"/>
      <c r="O173" s="328"/>
      <c r="P173" s="328"/>
      <c r="Q173" s="328"/>
      <c r="R173" s="328"/>
      <c r="S173" s="328"/>
      <c r="T173" s="328"/>
      <c r="U173" s="328"/>
      <c r="V173" s="328"/>
      <c r="W173" s="328"/>
      <c r="X173" s="328"/>
      <c r="Y173" s="328"/>
      <c r="Z173" s="328"/>
      <c r="AA173" s="328"/>
      <c r="AB173" s="235"/>
      <c r="AC173" s="235">
        <v>1500</v>
      </c>
      <c r="AD173" s="235">
        <v>500</v>
      </c>
      <c r="AE173" s="235">
        <v>1000</v>
      </c>
      <c r="AF173" s="235">
        <v>700</v>
      </c>
      <c r="AG173" s="328"/>
    </row>
    <row r="174" spans="1:71" s="59" customFormat="1" ht="21" customHeight="1">
      <c r="A174" s="81">
        <v>4</v>
      </c>
      <c r="B174" s="90" t="s">
        <v>575</v>
      </c>
      <c r="C174" s="90"/>
      <c r="D174" s="38"/>
      <c r="E174" s="39"/>
      <c r="F174" s="39"/>
      <c r="G174" s="39"/>
      <c r="H174" s="121">
        <f>SUM(H175:H181)</f>
        <v>17520</v>
      </c>
      <c r="I174" s="121">
        <f>SUM(I175:I181)</f>
        <v>2820</v>
      </c>
      <c r="J174" s="313"/>
      <c r="K174" s="313"/>
      <c r="L174" s="313"/>
      <c r="M174" s="313"/>
      <c r="N174" s="313"/>
      <c r="O174" s="313"/>
      <c r="P174" s="313"/>
      <c r="Q174" s="313"/>
      <c r="R174" s="313"/>
      <c r="S174" s="313"/>
      <c r="T174" s="313"/>
      <c r="U174" s="313"/>
      <c r="V174" s="313"/>
      <c r="W174" s="313"/>
      <c r="X174" s="313"/>
      <c r="Y174" s="313"/>
      <c r="Z174" s="313"/>
      <c r="AA174" s="313"/>
      <c r="AB174" s="121">
        <f>SUM(AB175:AB181)</f>
        <v>0</v>
      </c>
      <c r="AC174" s="121">
        <f>SUM(AC175:AC181)</f>
        <v>3000</v>
      </c>
      <c r="AD174" s="121">
        <f>SUM(AD175:AD181)</f>
        <v>2800</v>
      </c>
      <c r="AE174" s="121">
        <f>SUM(AE175:AE181)</f>
        <v>3900</v>
      </c>
      <c r="AF174" s="121">
        <f>SUM(AF175:AF181)</f>
        <v>1800</v>
      </c>
      <c r="AG174" s="49" t="s">
        <v>628</v>
      </c>
      <c r="AH174" s="58"/>
      <c r="AI174" s="58"/>
      <c r="AJ174" s="58"/>
      <c r="AK174" s="58"/>
      <c r="AL174" s="58"/>
      <c r="AM174" s="58"/>
      <c r="AN174" s="58"/>
      <c r="AO174" s="58"/>
      <c r="AP174" s="58"/>
      <c r="AQ174" s="58"/>
      <c r="AR174" s="58"/>
      <c r="AS174" s="58"/>
      <c r="AT174" s="58"/>
      <c r="AU174" s="58"/>
      <c r="AV174" s="58"/>
      <c r="AW174" s="58"/>
      <c r="AX174" s="58"/>
      <c r="AY174" s="58"/>
      <c r="AZ174" s="58"/>
      <c r="BA174" s="58"/>
      <c r="BB174" s="58"/>
      <c r="BC174" s="58"/>
      <c r="BD174" s="58"/>
      <c r="BE174" s="58"/>
      <c r="BF174" s="58"/>
      <c r="BG174" s="58"/>
      <c r="BH174" s="58"/>
      <c r="BI174" s="58"/>
      <c r="BJ174" s="58"/>
      <c r="BK174" s="58"/>
      <c r="BL174" s="58"/>
      <c r="BM174" s="58"/>
      <c r="BN174" s="58"/>
      <c r="BO174" s="58"/>
      <c r="BP174" s="58"/>
      <c r="BQ174" s="58"/>
      <c r="BR174" s="58"/>
      <c r="BS174" s="58"/>
    </row>
    <row r="175" spans="1:71" s="330" customFormat="1" ht="29.25" customHeight="1">
      <c r="A175" s="217"/>
      <c r="B175" s="326" t="s">
        <v>633</v>
      </c>
      <c r="C175" s="326"/>
      <c r="D175" s="327" t="s">
        <v>577</v>
      </c>
      <c r="E175" s="219" t="s">
        <v>555</v>
      </c>
      <c r="F175" s="219"/>
      <c r="G175" s="219"/>
      <c r="H175" s="220">
        <v>3500</v>
      </c>
      <c r="I175" s="220">
        <v>500</v>
      </c>
      <c r="J175" s="328"/>
      <c r="K175" s="328"/>
      <c r="L175" s="328"/>
      <c r="M175" s="328"/>
      <c r="N175" s="328"/>
      <c r="O175" s="328"/>
      <c r="P175" s="328"/>
      <c r="Q175" s="328"/>
      <c r="R175" s="328"/>
      <c r="S175" s="328"/>
      <c r="T175" s="328"/>
      <c r="U175" s="328"/>
      <c r="V175" s="328"/>
      <c r="W175" s="328"/>
      <c r="X175" s="328"/>
      <c r="Y175" s="328"/>
      <c r="Z175" s="328"/>
      <c r="AA175" s="328"/>
      <c r="AB175" s="220"/>
      <c r="AC175" s="220">
        <v>0</v>
      </c>
      <c r="AD175" s="329">
        <v>700</v>
      </c>
      <c r="AE175" s="220">
        <v>700</v>
      </c>
      <c r="AF175" s="220"/>
      <c r="AG175" s="328"/>
    </row>
    <row r="176" spans="1:71" s="330" customFormat="1" ht="28.5" customHeight="1">
      <c r="A176" s="217"/>
      <c r="B176" s="331" t="s">
        <v>634</v>
      </c>
      <c r="C176" s="331"/>
      <c r="D176" s="327" t="s">
        <v>635</v>
      </c>
      <c r="E176" s="219" t="s">
        <v>555</v>
      </c>
      <c r="F176" s="219"/>
      <c r="G176" s="219"/>
      <c r="H176" s="220">
        <v>2800</v>
      </c>
      <c r="I176" s="220">
        <v>400</v>
      </c>
      <c r="J176" s="328"/>
      <c r="K176" s="328"/>
      <c r="L176" s="328"/>
      <c r="M176" s="328"/>
      <c r="N176" s="328"/>
      <c r="O176" s="328"/>
      <c r="P176" s="328"/>
      <c r="Q176" s="328"/>
      <c r="R176" s="328"/>
      <c r="S176" s="328"/>
      <c r="T176" s="328"/>
      <c r="U176" s="328"/>
      <c r="V176" s="328"/>
      <c r="W176" s="328"/>
      <c r="X176" s="328"/>
      <c r="Y176" s="328"/>
      <c r="Z176" s="328"/>
      <c r="AA176" s="328"/>
      <c r="AB176" s="220"/>
      <c r="AC176" s="220">
        <v>0</v>
      </c>
      <c r="AD176" s="329">
        <v>800</v>
      </c>
      <c r="AE176" s="220">
        <v>0</v>
      </c>
      <c r="AF176" s="220"/>
      <c r="AG176" s="328"/>
    </row>
    <row r="177" spans="1:71" s="330" customFormat="1" ht="28.5" customHeight="1">
      <c r="A177" s="217"/>
      <c r="B177" s="323" t="s">
        <v>629</v>
      </c>
      <c r="C177" s="323"/>
      <c r="D177" s="219" t="s">
        <v>269</v>
      </c>
      <c r="E177" s="219" t="s">
        <v>435</v>
      </c>
      <c r="F177" s="219"/>
      <c r="G177" s="219"/>
      <c r="H177" s="220">
        <v>1800</v>
      </c>
      <c r="I177" s="220">
        <v>300</v>
      </c>
      <c r="J177" s="328"/>
      <c r="K177" s="328"/>
      <c r="L177" s="328"/>
      <c r="M177" s="328"/>
      <c r="N177" s="328"/>
      <c r="O177" s="328"/>
      <c r="P177" s="328"/>
      <c r="Q177" s="328"/>
      <c r="R177" s="328"/>
      <c r="S177" s="328"/>
      <c r="T177" s="328"/>
      <c r="U177" s="328"/>
      <c r="V177" s="328"/>
      <c r="W177" s="328"/>
      <c r="X177" s="328"/>
      <c r="Y177" s="328"/>
      <c r="Z177" s="328"/>
      <c r="AA177" s="328"/>
      <c r="AB177" s="220"/>
      <c r="AC177" s="220">
        <v>500</v>
      </c>
      <c r="AD177" s="220">
        <v>300</v>
      </c>
      <c r="AE177" s="220">
        <v>500</v>
      </c>
      <c r="AF177" s="220">
        <v>200</v>
      </c>
      <c r="AG177" s="328"/>
    </row>
    <row r="178" spans="1:71" s="330" customFormat="1" ht="27.75" customHeight="1">
      <c r="A178" s="217"/>
      <c r="B178" s="323" t="s">
        <v>128</v>
      </c>
      <c r="C178" s="323"/>
      <c r="D178" s="219" t="s">
        <v>269</v>
      </c>
      <c r="E178" s="219" t="s">
        <v>435</v>
      </c>
      <c r="F178" s="219"/>
      <c r="G178" s="219"/>
      <c r="H178" s="220">
        <v>1800</v>
      </c>
      <c r="I178" s="220">
        <v>300</v>
      </c>
      <c r="J178" s="328"/>
      <c r="K178" s="328"/>
      <c r="L178" s="328"/>
      <c r="M178" s="328"/>
      <c r="N178" s="328"/>
      <c r="O178" s="328"/>
      <c r="P178" s="328"/>
      <c r="Q178" s="328"/>
      <c r="R178" s="328"/>
      <c r="S178" s="328"/>
      <c r="T178" s="328"/>
      <c r="U178" s="328"/>
      <c r="V178" s="328"/>
      <c r="W178" s="328"/>
      <c r="X178" s="328"/>
      <c r="Y178" s="328"/>
      <c r="Z178" s="328"/>
      <c r="AA178" s="328"/>
      <c r="AB178" s="220"/>
      <c r="AC178" s="220">
        <v>500</v>
      </c>
      <c r="AD178" s="220">
        <v>300</v>
      </c>
      <c r="AE178" s="220">
        <v>500</v>
      </c>
      <c r="AF178" s="220">
        <v>200</v>
      </c>
      <c r="AG178" s="328"/>
    </row>
    <row r="179" spans="1:71" s="330" customFormat="1" ht="28.5" customHeight="1">
      <c r="A179" s="217"/>
      <c r="B179" s="300" t="s">
        <v>630</v>
      </c>
      <c r="C179" s="300"/>
      <c r="D179" s="219" t="s">
        <v>576</v>
      </c>
      <c r="E179" s="219" t="s">
        <v>440</v>
      </c>
      <c r="F179" s="219"/>
      <c r="G179" s="219"/>
      <c r="H179" s="220">
        <v>3000</v>
      </c>
      <c r="I179" s="220">
        <v>300</v>
      </c>
      <c r="J179" s="328"/>
      <c r="K179" s="328"/>
      <c r="L179" s="328"/>
      <c r="M179" s="328"/>
      <c r="N179" s="328"/>
      <c r="O179" s="328"/>
      <c r="P179" s="328"/>
      <c r="Q179" s="328"/>
      <c r="R179" s="328"/>
      <c r="S179" s="328"/>
      <c r="T179" s="328"/>
      <c r="U179" s="328"/>
      <c r="V179" s="328"/>
      <c r="W179" s="328"/>
      <c r="X179" s="328"/>
      <c r="Y179" s="328"/>
      <c r="Z179" s="328"/>
      <c r="AA179" s="328"/>
      <c r="AB179" s="220"/>
      <c r="AC179" s="220">
        <v>600</v>
      </c>
      <c r="AD179" s="220">
        <v>300</v>
      </c>
      <c r="AE179" s="220">
        <v>1000</v>
      </c>
      <c r="AF179" s="220">
        <v>800</v>
      </c>
      <c r="AG179" s="328"/>
    </row>
    <row r="180" spans="1:71" s="330" customFormat="1" ht="28.5" customHeight="1">
      <c r="A180" s="217"/>
      <c r="B180" s="231" t="s">
        <v>631</v>
      </c>
      <c r="C180" s="231"/>
      <c r="D180" s="219" t="s">
        <v>632</v>
      </c>
      <c r="E180" s="219" t="s">
        <v>440</v>
      </c>
      <c r="F180" s="219"/>
      <c r="G180" s="219"/>
      <c r="H180" s="220">
        <v>3600</v>
      </c>
      <c r="I180" s="220">
        <v>500</v>
      </c>
      <c r="J180" s="328"/>
      <c r="K180" s="328"/>
      <c r="L180" s="328"/>
      <c r="M180" s="328"/>
      <c r="N180" s="328"/>
      <c r="O180" s="328"/>
      <c r="P180" s="328"/>
      <c r="Q180" s="328"/>
      <c r="R180" s="328"/>
      <c r="S180" s="328"/>
      <c r="T180" s="328"/>
      <c r="U180" s="328"/>
      <c r="V180" s="328"/>
      <c r="W180" s="328"/>
      <c r="X180" s="328"/>
      <c r="Y180" s="328"/>
      <c r="Z180" s="328"/>
      <c r="AA180" s="328"/>
      <c r="AB180" s="220"/>
      <c r="AC180" s="220">
        <v>1100</v>
      </c>
      <c r="AD180" s="220">
        <v>400</v>
      </c>
      <c r="AE180" s="220">
        <v>1000</v>
      </c>
      <c r="AF180" s="220">
        <v>600</v>
      </c>
      <c r="AG180" s="328"/>
    </row>
    <row r="181" spans="1:71" s="330" customFormat="1" ht="21" customHeight="1">
      <c r="A181" s="217"/>
      <c r="B181" s="231" t="s">
        <v>578</v>
      </c>
      <c r="C181" s="231"/>
      <c r="D181" s="219"/>
      <c r="E181" s="219"/>
      <c r="F181" s="219"/>
      <c r="G181" s="219"/>
      <c r="H181" s="220">
        <f>AF181+AE181+AD181+AC181+AB181+I181</f>
        <v>1020</v>
      </c>
      <c r="I181" s="220">
        <v>520</v>
      </c>
      <c r="J181" s="328"/>
      <c r="K181" s="328"/>
      <c r="L181" s="328"/>
      <c r="M181" s="328"/>
      <c r="N181" s="328"/>
      <c r="O181" s="328"/>
      <c r="P181" s="328"/>
      <c r="Q181" s="328"/>
      <c r="R181" s="328"/>
      <c r="S181" s="328"/>
      <c r="T181" s="328"/>
      <c r="U181" s="328"/>
      <c r="V181" s="328"/>
      <c r="W181" s="328"/>
      <c r="X181" s="328"/>
      <c r="Y181" s="328"/>
      <c r="Z181" s="328"/>
      <c r="AA181" s="328"/>
      <c r="AB181" s="220"/>
      <c r="AC181" s="220">
        <v>300</v>
      </c>
      <c r="AD181" s="220"/>
      <c r="AE181" s="220">
        <v>200</v>
      </c>
      <c r="AF181" s="220"/>
      <c r="AG181" s="328"/>
    </row>
    <row r="182" spans="1:71" s="59" customFormat="1" ht="21" customHeight="1">
      <c r="A182" s="81">
        <v>5</v>
      </c>
      <c r="B182" s="90" t="s">
        <v>579</v>
      </c>
      <c r="C182" s="90"/>
      <c r="D182" s="39"/>
      <c r="E182" s="39"/>
      <c r="F182" s="39"/>
      <c r="G182" s="39"/>
      <c r="H182" s="121">
        <f>SUM(H183:H187)</f>
        <v>17890</v>
      </c>
      <c r="I182" s="121">
        <f>SUM(I183:I187)</f>
        <v>2750</v>
      </c>
      <c r="J182" s="313"/>
      <c r="K182" s="313"/>
      <c r="L182" s="313"/>
      <c r="M182" s="313"/>
      <c r="N182" s="313"/>
      <c r="O182" s="313"/>
      <c r="P182" s="313"/>
      <c r="Q182" s="313"/>
      <c r="R182" s="313"/>
      <c r="S182" s="313"/>
      <c r="T182" s="313"/>
      <c r="U182" s="313"/>
      <c r="V182" s="313"/>
      <c r="W182" s="313"/>
      <c r="X182" s="313"/>
      <c r="Y182" s="313"/>
      <c r="Z182" s="313"/>
      <c r="AA182" s="313"/>
      <c r="AB182" s="121">
        <f>SUM(AB183:AB187)</f>
        <v>0</v>
      </c>
      <c r="AC182" s="121">
        <f>SUM(AC183:AC187)</f>
        <v>4100</v>
      </c>
      <c r="AD182" s="121">
        <f>SUM(AD183:AD187)</f>
        <v>3100</v>
      </c>
      <c r="AE182" s="121">
        <f>SUM(AE183:AE187)</f>
        <v>5940</v>
      </c>
      <c r="AF182" s="121">
        <f>SUM(AF183:AF187)</f>
        <v>2000</v>
      </c>
      <c r="AG182" s="49" t="s">
        <v>636</v>
      </c>
      <c r="AH182" s="58"/>
      <c r="AI182" s="58"/>
      <c r="AJ182" s="58"/>
      <c r="AK182" s="58"/>
      <c r="AL182" s="58"/>
      <c r="AM182" s="58"/>
      <c r="AN182" s="58"/>
      <c r="AO182" s="58"/>
      <c r="AP182" s="58"/>
      <c r="AQ182" s="58"/>
      <c r="AR182" s="58"/>
      <c r="AS182" s="58"/>
      <c r="AT182" s="58"/>
      <c r="AU182" s="58"/>
      <c r="AV182" s="58"/>
      <c r="AW182" s="58"/>
      <c r="AX182" s="58"/>
      <c r="AY182" s="58"/>
      <c r="AZ182" s="58"/>
      <c r="BA182" s="58"/>
      <c r="BB182" s="58"/>
      <c r="BC182" s="58"/>
      <c r="BD182" s="58"/>
      <c r="BE182" s="58"/>
      <c r="BF182" s="58"/>
      <c r="BG182" s="58"/>
      <c r="BH182" s="58"/>
      <c r="BI182" s="58"/>
      <c r="BJ182" s="58"/>
      <c r="BK182" s="58"/>
      <c r="BL182" s="58"/>
      <c r="BM182" s="58"/>
      <c r="BN182" s="58"/>
      <c r="BO182" s="58"/>
      <c r="BP182" s="58"/>
      <c r="BQ182" s="58"/>
      <c r="BR182" s="58"/>
      <c r="BS182" s="58"/>
    </row>
    <row r="183" spans="1:71" s="330" customFormat="1" ht="21" customHeight="1">
      <c r="A183" s="217"/>
      <c r="B183" s="321" t="s">
        <v>637</v>
      </c>
      <c r="C183" s="321"/>
      <c r="D183" s="219" t="s">
        <v>638</v>
      </c>
      <c r="E183" s="292" t="s">
        <v>555</v>
      </c>
      <c r="F183" s="292"/>
      <c r="G183" s="292"/>
      <c r="H183" s="293">
        <f>I183+AB183+AC183+AD183+AE183+AF183</f>
        <v>2600</v>
      </c>
      <c r="I183" s="220">
        <v>500</v>
      </c>
      <c r="J183" s="328"/>
      <c r="K183" s="328"/>
      <c r="L183" s="328"/>
      <c r="M183" s="328"/>
      <c r="N183" s="328"/>
      <c r="O183" s="328"/>
      <c r="P183" s="328"/>
      <c r="Q183" s="328"/>
      <c r="R183" s="328"/>
      <c r="S183" s="328"/>
      <c r="T183" s="328"/>
      <c r="U183" s="328"/>
      <c r="V183" s="328"/>
      <c r="W183" s="328"/>
      <c r="X183" s="328"/>
      <c r="Y183" s="328"/>
      <c r="Z183" s="328"/>
      <c r="AA183" s="328"/>
      <c r="AB183" s="220"/>
      <c r="AC183" s="220">
        <v>600</v>
      </c>
      <c r="AD183" s="293">
        <v>600</v>
      </c>
      <c r="AE183" s="220">
        <v>900</v>
      </c>
      <c r="AF183" s="220"/>
      <c r="AG183" s="328"/>
    </row>
    <row r="184" spans="1:71" s="330" customFormat="1" ht="21" customHeight="1">
      <c r="A184" s="217"/>
      <c r="B184" s="291" t="s">
        <v>639</v>
      </c>
      <c r="C184" s="291"/>
      <c r="D184" s="219" t="s">
        <v>638</v>
      </c>
      <c r="E184" s="292" t="s">
        <v>446</v>
      </c>
      <c r="F184" s="292"/>
      <c r="G184" s="292"/>
      <c r="H184" s="293">
        <f>I184+AB184+AC184+AD184+AE184+AF184</f>
        <v>4600</v>
      </c>
      <c r="I184" s="220">
        <v>800</v>
      </c>
      <c r="J184" s="328"/>
      <c r="K184" s="328"/>
      <c r="L184" s="328"/>
      <c r="M184" s="328"/>
      <c r="N184" s="328"/>
      <c r="O184" s="328"/>
      <c r="P184" s="328"/>
      <c r="Q184" s="328"/>
      <c r="R184" s="328"/>
      <c r="S184" s="328"/>
      <c r="T184" s="328"/>
      <c r="U184" s="328"/>
      <c r="V184" s="328"/>
      <c r="W184" s="328"/>
      <c r="X184" s="328"/>
      <c r="Y184" s="328"/>
      <c r="Z184" s="328"/>
      <c r="AA184" s="328"/>
      <c r="AB184" s="220"/>
      <c r="AC184" s="220">
        <v>1500</v>
      </c>
      <c r="AD184" s="293">
        <v>500</v>
      </c>
      <c r="AE184" s="220">
        <v>1800</v>
      </c>
      <c r="AF184" s="220"/>
      <c r="AG184" s="328"/>
    </row>
    <row r="185" spans="1:71" s="330" customFormat="1" ht="21" customHeight="1">
      <c r="A185" s="217"/>
      <c r="B185" s="304" t="s">
        <v>640</v>
      </c>
      <c r="C185" s="304"/>
      <c r="D185" s="219" t="s">
        <v>641</v>
      </c>
      <c r="E185" s="292" t="s">
        <v>443</v>
      </c>
      <c r="F185" s="292"/>
      <c r="G185" s="292"/>
      <c r="H185" s="293">
        <f>I185+AB185+AC185+AD185+AE185+AF185</f>
        <v>2000</v>
      </c>
      <c r="I185" s="220">
        <v>400</v>
      </c>
      <c r="J185" s="328"/>
      <c r="K185" s="328"/>
      <c r="L185" s="328"/>
      <c r="M185" s="328"/>
      <c r="N185" s="328"/>
      <c r="O185" s="328"/>
      <c r="P185" s="328"/>
      <c r="Q185" s="328"/>
      <c r="R185" s="328"/>
      <c r="S185" s="328"/>
      <c r="T185" s="328"/>
      <c r="U185" s="328"/>
      <c r="V185" s="328"/>
      <c r="W185" s="328"/>
      <c r="X185" s="328"/>
      <c r="Y185" s="328"/>
      <c r="Z185" s="328"/>
      <c r="AA185" s="328"/>
      <c r="AB185" s="220"/>
      <c r="AC185" s="220">
        <v>500</v>
      </c>
      <c r="AD185" s="293">
        <v>500</v>
      </c>
      <c r="AE185" s="220">
        <v>600</v>
      </c>
      <c r="AF185" s="220"/>
      <c r="AG185" s="328"/>
    </row>
    <row r="186" spans="1:71" s="330" customFormat="1" ht="21" customHeight="1">
      <c r="A186" s="217"/>
      <c r="B186" s="231" t="s">
        <v>624</v>
      </c>
      <c r="C186" s="231"/>
      <c r="D186" s="219" t="s">
        <v>642</v>
      </c>
      <c r="E186" s="219"/>
      <c r="F186" s="219"/>
      <c r="G186" s="219"/>
      <c r="H186" s="293">
        <f>I186+AB186+AC186+AD186+AE186+AF186</f>
        <v>4300</v>
      </c>
      <c r="I186" s="220">
        <v>600</v>
      </c>
      <c r="J186" s="328"/>
      <c r="K186" s="328"/>
      <c r="L186" s="328"/>
      <c r="M186" s="328"/>
      <c r="N186" s="328"/>
      <c r="O186" s="328"/>
      <c r="P186" s="328"/>
      <c r="Q186" s="328"/>
      <c r="R186" s="328"/>
      <c r="S186" s="328"/>
      <c r="T186" s="328"/>
      <c r="U186" s="328"/>
      <c r="V186" s="328"/>
      <c r="W186" s="328"/>
      <c r="X186" s="328"/>
      <c r="Y186" s="328"/>
      <c r="Z186" s="328"/>
      <c r="AA186" s="328"/>
      <c r="AB186" s="220"/>
      <c r="AC186" s="220">
        <v>1000</v>
      </c>
      <c r="AD186" s="220">
        <v>500</v>
      </c>
      <c r="AE186" s="220">
        <v>1200</v>
      </c>
      <c r="AF186" s="220">
        <v>1000</v>
      </c>
      <c r="AG186" s="328"/>
    </row>
    <row r="187" spans="1:71" s="330" customFormat="1" ht="30.75" customHeight="1">
      <c r="A187" s="217"/>
      <c r="B187" s="231" t="s">
        <v>643</v>
      </c>
      <c r="C187" s="231"/>
      <c r="D187" s="219"/>
      <c r="E187" s="219"/>
      <c r="F187" s="219"/>
      <c r="G187" s="219"/>
      <c r="H187" s="220">
        <f>AF187+AE187+AD187+AC187+AB187+I187</f>
        <v>4390</v>
      </c>
      <c r="I187" s="220">
        <v>450</v>
      </c>
      <c r="J187" s="328"/>
      <c r="K187" s="328"/>
      <c r="L187" s="328"/>
      <c r="M187" s="328"/>
      <c r="N187" s="328"/>
      <c r="O187" s="328"/>
      <c r="P187" s="328"/>
      <c r="Q187" s="328"/>
      <c r="R187" s="328"/>
      <c r="S187" s="328"/>
      <c r="T187" s="328"/>
      <c r="U187" s="328"/>
      <c r="V187" s="328"/>
      <c r="W187" s="328"/>
      <c r="X187" s="328"/>
      <c r="Y187" s="328"/>
      <c r="Z187" s="328"/>
      <c r="AA187" s="328"/>
      <c r="AB187" s="220"/>
      <c r="AC187" s="220">
        <v>500</v>
      </c>
      <c r="AD187" s="220">
        <v>1000</v>
      </c>
      <c r="AE187" s="220">
        <v>1440</v>
      </c>
      <c r="AF187" s="220">
        <v>1000</v>
      </c>
      <c r="AG187" s="328"/>
    </row>
    <row r="188" spans="1:71" s="60" customFormat="1" ht="21" customHeight="1">
      <c r="A188" s="81">
        <v>6</v>
      </c>
      <c r="B188" s="90" t="s">
        <v>580</v>
      </c>
      <c r="C188" s="90"/>
      <c r="D188" s="39"/>
      <c r="E188" s="39"/>
      <c r="F188" s="39"/>
      <c r="G188" s="39"/>
      <c r="H188" s="121">
        <f>SUM(H189:H194)</f>
        <v>18100</v>
      </c>
      <c r="I188" s="121">
        <f>SUM(I189:I194)</f>
        <v>2400</v>
      </c>
      <c r="J188" s="313"/>
      <c r="K188" s="313"/>
      <c r="L188" s="313"/>
      <c r="M188" s="313"/>
      <c r="N188" s="313"/>
      <c r="O188" s="313"/>
      <c r="P188" s="313"/>
      <c r="Q188" s="313"/>
      <c r="R188" s="313"/>
      <c r="S188" s="313"/>
      <c r="T188" s="313"/>
      <c r="U188" s="313"/>
      <c r="V188" s="313"/>
      <c r="W188" s="313"/>
      <c r="X188" s="313"/>
      <c r="Y188" s="313"/>
      <c r="Z188" s="313"/>
      <c r="AA188" s="313"/>
      <c r="AB188" s="121">
        <f>SUM(AB189:AB194)</f>
        <v>2000</v>
      </c>
      <c r="AC188" s="121">
        <f>SUM(AC189:AC194)</f>
        <v>2000</v>
      </c>
      <c r="AD188" s="121">
        <f>SUM(AD189:AD194)</f>
        <v>3800</v>
      </c>
      <c r="AE188" s="121">
        <f>SUM(AE189:AE194)</f>
        <v>6500</v>
      </c>
      <c r="AF188" s="121">
        <f>SUM(AF189:AF194)</f>
        <v>1400</v>
      </c>
      <c r="AG188" s="104"/>
      <c r="AH188" s="58"/>
      <c r="AI188" s="58"/>
      <c r="AJ188" s="58"/>
      <c r="AK188" s="58"/>
      <c r="AL188" s="58"/>
      <c r="AM188" s="58"/>
      <c r="AN188" s="58"/>
      <c r="AO188" s="58"/>
      <c r="AP188" s="58"/>
      <c r="AQ188" s="58"/>
      <c r="AR188" s="58"/>
      <c r="AS188" s="58"/>
      <c r="AT188" s="58"/>
      <c r="AU188" s="58"/>
      <c r="AV188" s="58"/>
      <c r="AW188" s="58"/>
      <c r="AX188" s="58"/>
      <c r="AY188" s="58"/>
      <c r="AZ188" s="58"/>
      <c r="BA188" s="58"/>
      <c r="BB188" s="58"/>
      <c r="BC188" s="58"/>
      <c r="BD188" s="58"/>
      <c r="BE188" s="58"/>
      <c r="BF188" s="58"/>
      <c r="BG188" s="58"/>
      <c r="BH188" s="58"/>
      <c r="BI188" s="58"/>
      <c r="BJ188" s="58"/>
      <c r="BK188" s="58"/>
      <c r="BL188" s="58"/>
      <c r="BM188" s="58"/>
      <c r="BN188" s="58"/>
      <c r="BO188" s="58"/>
      <c r="BP188" s="58"/>
      <c r="BQ188" s="58"/>
      <c r="BR188" s="58"/>
      <c r="BS188" s="58"/>
    </row>
    <row r="189" spans="1:71" s="330" customFormat="1" ht="21" customHeight="1">
      <c r="A189" s="217"/>
      <c r="B189" s="304" t="s">
        <v>644</v>
      </c>
      <c r="C189" s="304"/>
      <c r="D189" s="219" t="s">
        <v>645</v>
      </c>
      <c r="E189" s="292" t="s">
        <v>443</v>
      </c>
      <c r="F189" s="292"/>
      <c r="G189" s="292"/>
      <c r="H189" s="293">
        <f>I189+AB189+AC189+AD189+AE189+AF189</f>
        <v>2400</v>
      </c>
      <c r="I189" s="220">
        <v>300</v>
      </c>
      <c r="J189" s="328"/>
      <c r="K189" s="328"/>
      <c r="L189" s="328"/>
      <c r="M189" s="328"/>
      <c r="N189" s="328"/>
      <c r="O189" s="328"/>
      <c r="P189" s="328"/>
      <c r="Q189" s="328"/>
      <c r="R189" s="328"/>
      <c r="S189" s="328"/>
      <c r="T189" s="328"/>
      <c r="U189" s="328"/>
      <c r="V189" s="328"/>
      <c r="W189" s="328"/>
      <c r="X189" s="328"/>
      <c r="Y189" s="328"/>
      <c r="Z189" s="328"/>
      <c r="AA189" s="328"/>
      <c r="AB189" s="220">
        <v>0</v>
      </c>
      <c r="AC189" s="220">
        <v>500</v>
      </c>
      <c r="AD189" s="293">
        <v>800</v>
      </c>
      <c r="AE189" s="220">
        <v>800</v>
      </c>
      <c r="AF189" s="220"/>
      <c r="AG189" s="328"/>
    </row>
    <row r="190" spans="1:71" s="330" customFormat="1" ht="21" customHeight="1">
      <c r="A190" s="217"/>
      <c r="B190" s="304" t="s">
        <v>646</v>
      </c>
      <c r="C190" s="304"/>
      <c r="D190" s="219" t="s">
        <v>647</v>
      </c>
      <c r="E190" s="292" t="s">
        <v>446</v>
      </c>
      <c r="F190" s="292"/>
      <c r="G190" s="292"/>
      <c r="H190" s="293">
        <f>I190+AB190+AC190+AD190+AE190+AF190</f>
        <v>3000</v>
      </c>
      <c r="I190" s="220">
        <v>400</v>
      </c>
      <c r="J190" s="328"/>
      <c r="K190" s="328"/>
      <c r="L190" s="328"/>
      <c r="M190" s="328"/>
      <c r="N190" s="328"/>
      <c r="O190" s="328"/>
      <c r="P190" s="328"/>
      <c r="Q190" s="328"/>
      <c r="R190" s="328"/>
      <c r="S190" s="328"/>
      <c r="T190" s="328"/>
      <c r="U190" s="328"/>
      <c r="V190" s="328"/>
      <c r="W190" s="328"/>
      <c r="X190" s="328"/>
      <c r="Y190" s="328"/>
      <c r="Z190" s="328"/>
      <c r="AA190" s="328"/>
      <c r="AB190" s="220">
        <v>500</v>
      </c>
      <c r="AC190" s="220">
        <v>500</v>
      </c>
      <c r="AD190" s="293">
        <v>800</v>
      </c>
      <c r="AE190" s="220">
        <v>800</v>
      </c>
      <c r="AF190" s="220"/>
      <c r="AG190" s="328"/>
    </row>
    <row r="191" spans="1:71" s="330" customFormat="1" ht="21" customHeight="1">
      <c r="A191" s="217"/>
      <c r="B191" s="304" t="s">
        <v>648</v>
      </c>
      <c r="C191" s="304"/>
      <c r="D191" s="219" t="s">
        <v>647</v>
      </c>
      <c r="E191" s="292" t="s">
        <v>649</v>
      </c>
      <c r="F191" s="292"/>
      <c r="G191" s="292"/>
      <c r="H191" s="293">
        <f>I191+AB191+AC191+AD191+AE191+AF191</f>
        <v>3000</v>
      </c>
      <c r="I191" s="220">
        <v>300</v>
      </c>
      <c r="J191" s="328"/>
      <c r="K191" s="328"/>
      <c r="L191" s="328"/>
      <c r="M191" s="328"/>
      <c r="N191" s="328"/>
      <c r="O191" s="328"/>
      <c r="P191" s="328"/>
      <c r="Q191" s="328"/>
      <c r="R191" s="328"/>
      <c r="S191" s="328"/>
      <c r="T191" s="328"/>
      <c r="U191" s="328"/>
      <c r="V191" s="328"/>
      <c r="W191" s="328"/>
      <c r="X191" s="328"/>
      <c r="Y191" s="328"/>
      <c r="Z191" s="328"/>
      <c r="AA191" s="328"/>
      <c r="AB191" s="220">
        <v>0</v>
      </c>
      <c r="AC191" s="220">
        <v>0</v>
      </c>
      <c r="AD191" s="293">
        <v>700</v>
      </c>
      <c r="AE191" s="220">
        <v>2000</v>
      </c>
      <c r="AF191" s="220"/>
      <c r="AG191" s="328"/>
    </row>
    <row r="192" spans="1:71" s="330" customFormat="1" ht="21" customHeight="1">
      <c r="A192" s="217"/>
      <c r="B192" s="304" t="s">
        <v>650</v>
      </c>
      <c r="C192" s="304"/>
      <c r="D192" s="219" t="s">
        <v>645</v>
      </c>
      <c r="E192" s="292" t="s">
        <v>446</v>
      </c>
      <c r="F192" s="292"/>
      <c r="G192" s="292"/>
      <c r="H192" s="293">
        <f>I192+AB192+AC192+AD192+AE192+AF192</f>
        <v>2400</v>
      </c>
      <c r="I192" s="220">
        <v>300</v>
      </c>
      <c r="J192" s="328"/>
      <c r="K192" s="328"/>
      <c r="L192" s="328"/>
      <c r="M192" s="328"/>
      <c r="N192" s="328"/>
      <c r="O192" s="328"/>
      <c r="P192" s="328"/>
      <c r="Q192" s="328"/>
      <c r="R192" s="328"/>
      <c r="S192" s="328"/>
      <c r="T192" s="328"/>
      <c r="U192" s="328"/>
      <c r="V192" s="328"/>
      <c r="W192" s="328"/>
      <c r="X192" s="328"/>
      <c r="Y192" s="328"/>
      <c r="Z192" s="328"/>
      <c r="AA192" s="328"/>
      <c r="AB192" s="220">
        <v>500</v>
      </c>
      <c r="AC192" s="220"/>
      <c r="AD192" s="293">
        <v>500</v>
      </c>
      <c r="AE192" s="220">
        <v>1100</v>
      </c>
      <c r="AF192" s="220"/>
      <c r="AG192" s="328"/>
    </row>
    <row r="193" spans="1:71" s="330" customFormat="1" ht="21" customHeight="1">
      <c r="A193" s="217"/>
      <c r="B193" s="231" t="s">
        <v>624</v>
      </c>
      <c r="C193" s="231"/>
      <c r="D193" s="219" t="s">
        <v>564</v>
      </c>
      <c r="E193" s="219" t="s">
        <v>500</v>
      </c>
      <c r="F193" s="219"/>
      <c r="G193" s="219"/>
      <c r="H193" s="220">
        <f>AF193+AE193+AD193+AC193+AB193+I193</f>
        <v>4600</v>
      </c>
      <c r="I193" s="220">
        <v>800</v>
      </c>
      <c r="J193" s="328"/>
      <c r="K193" s="328"/>
      <c r="L193" s="328"/>
      <c r="M193" s="328"/>
      <c r="N193" s="328"/>
      <c r="O193" s="328"/>
      <c r="P193" s="328"/>
      <c r="Q193" s="328"/>
      <c r="R193" s="328"/>
      <c r="S193" s="328"/>
      <c r="T193" s="328"/>
      <c r="U193" s="328"/>
      <c r="V193" s="328"/>
      <c r="W193" s="328"/>
      <c r="X193" s="328"/>
      <c r="Y193" s="328"/>
      <c r="Z193" s="328"/>
      <c r="AA193" s="328"/>
      <c r="AB193" s="220">
        <v>500</v>
      </c>
      <c r="AC193" s="220">
        <v>1000</v>
      </c>
      <c r="AD193" s="220">
        <v>500</v>
      </c>
      <c r="AE193" s="220">
        <v>1000</v>
      </c>
      <c r="AF193" s="220">
        <v>800</v>
      </c>
      <c r="AG193" s="328"/>
    </row>
    <row r="194" spans="1:71" s="330" customFormat="1" ht="21" customHeight="1">
      <c r="A194" s="217"/>
      <c r="B194" s="231" t="s">
        <v>651</v>
      </c>
      <c r="C194" s="231"/>
      <c r="D194" s="219" t="s">
        <v>614</v>
      </c>
      <c r="E194" s="219" t="s">
        <v>446</v>
      </c>
      <c r="F194" s="219"/>
      <c r="G194" s="219"/>
      <c r="H194" s="220">
        <f>AF194+AE194+AD194+AC194+AB194+I194</f>
        <v>2700</v>
      </c>
      <c r="I194" s="220">
        <v>300</v>
      </c>
      <c r="J194" s="328"/>
      <c r="K194" s="328"/>
      <c r="L194" s="328"/>
      <c r="M194" s="328"/>
      <c r="N194" s="328"/>
      <c r="O194" s="328"/>
      <c r="P194" s="328"/>
      <c r="Q194" s="328"/>
      <c r="R194" s="328"/>
      <c r="S194" s="328"/>
      <c r="T194" s="328"/>
      <c r="U194" s="328"/>
      <c r="V194" s="328"/>
      <c r="W194" s="328"/>
      <c r="X194" s="328"/>
      <c r="Y194" s="328"/>
      <c r="Z194" s="328"/>
      <c r="AA194" s="328"/>
      <c r="AB194" s="220">
        <v>500</v>
      </c>
      <c r="AC194" s="220"/>
      <c r="AD194" s="220">
        <v>500</v>
      </c>
      <c r="AE194" s="220">
        <v>800</v>
      </c>
      <c r="AF194" s="220">
        <v>600</v>
      </c>
      <c r="AG194" s="328"/>
    </row>
    <row r="195" spans="1:71" s="56" customFormat="1" ht="21" customHeight="1">
      <c r="A195" s="81">
        <v>7</v>
      </c>
      <c r="B195" s="90" t="s">
        <v>582</v>
      </c>
      <c r="C195" s="90"/>
      <c r="D195" s="39"/>
      <c r="E195" s="39"/>
      <c r="F195" s="39"/>
      <c r="G195" s="39"/>
      <c r="H195" s="121">
        <f>SUM(H196:H200)</f>
        <v>14900</v>
      </c>
      <c r="I195" s="121">
        <f>SUM(I196:I200)</f>
        <v>2400</v>
      </c>
      <c r="J195" s="303"/>
      <c r="K195" s="303"/>
      <c r="L195" s="303"/>
      <c r="M195" s="303"/>
      <c r="N195" s="303"/>
      <c r="O195" s="303"/>
      <c r="P195" s="303"/>
      <c r="Q195" s="303"/>
      <c r="R195" s="303"/>
      <c r="S195" s="303"/>
      <c r="T195" s="303"/>
      <c r="U195" s="303"/>
      <c r="V195" s="303"/>
      <c r="W195" s="303"/>
      <c r="X195" s="303"/>
      <c r="Y195" s="303"/>
      <c r="Z195" s="303"/>
      <c r="AA195" s="303"/>
      <c r="AB195" s="121">
        <f>SUM(AB196:AB200)</f>
        <v>0</v>
      </c>
      <c r="AC195" s="121">
        <f>SUM(AC196:AC200)</f>
        <v>1500</v>
      </c>
      <c r="AD195" s="121">
        <f>SUM(AD196:AD200)</f>
        <v>3500</v>
      </c>
      <c r="AE195" s="121">
        <f>SUM(AE196:AE200)</f>
        <v>5100</v>
      </c>
      <c r="AF195" s="121">
        <f>SUM(AF196:AF200)</f>
        <v>2400</v>
      </c>
      <c r="AG195" s="105"/>
      <c r="AH195" s="55"/>
      <c r="AI195" s="55"/>
      <c r="AJ195" s="55"/>
      <c r="AK195" s="55"/>
      <c r="AL195" s="55"/>
      <c r="AM195" s="55"/>
      <c r="AN195" s="55"/>
      <c r="AO195" s="55"/>
      <c r="AP195" s="55"/>
      <c r="AQ195" s="55"/>
      <c r="AR195" s="55"/>
      <c r="AS195" s="55"/>
      <c r="AT195" s="55"/>
      <c r="AU195" s="55"/>
      <c r="AV195" s="55"/>
      <c r="AW195" s="55"/>
      <c r="AX195" s="55"/>
      <c r="AY195" s="55"/>
      <c r="AZ195" s="55"/>
      <c r="BA195" s="55"/>
      <c r="BB195" s="55"/>
      <c r="BC195" s="55"/>
      <c r="BD195" s="55"/>
      <c r="BE195" s="55"/>
      <c r="BF195" s="55"/>
      <c r="BG195" s="55"/>
      <c r="BH195" s="55"/>
      <c r="BI195" s="55"/>
      <c r="BJ195" s="55"/>
      <c r="BK195" s="55"/>
      <c r="BL195" s="55"/>
      <c r="BM195" s="55"/>
      <c r="BN195" s="55"/>
      <c r="BO195" s="55"/>
      <c r="BP195" s="55"/>
      <c r="BQ195" s="55"/>
      <c r="BR195" s="55"/>
      <c r="BS195" s="55"/>
    </row>
    <row r="196" spans="1:71" s="296" customFormat="1" ht="21" customHeight="1">
      <c r="A196" s="217"/>
      <c r="B196" s="291" t="s">
        <v>652</v>
      </c>
      <c r="C196" s="291"/>
      <c r="D196" s="219" t="s">
        <v>647</v>
      </c>
      <c r="E196" s="297" t="s">
        <v>555</v>
      </c>
      <c r="F196" s="297"/>
      <c r="G196" s="297"/>
      <c r="H196" s="293">
        <f>I196+AB196+AC196+AD196+AE196+AF196</f>
        <v>3000</v>
      </c>
      <c r="I196" s="220">
        <v>600</v>
      </c>
      <c r="J196" s="295"/>
      <c r="K196" s="295"/>
      <c r="L196" s="295"/>
      <c r="M196" s="295"/>
      <c r="N196" s="295"/>
      <c r="O196" s="295"/>
      <c r="P196" s="295"/>
      <c r="Q196" s="295"/>
      <c r="R196" s="295"/>
      <c r="S196" s="295"/>
      <c r="T196" s="295"/>
      <c r="U196" s="295"/>
      <c r="V196" s="295"/>
      <c r="W196" s="295"/>
      <c r="X196" s="295"/>
      <c r="Y196" s="295"/>
      <c r="Z196" s="295"/>
      <c r="AA196" s="295"/>
      <c r="AB196" s="220"/>
      <c r="AC196" s="220">
        <v>500</v>
      </c>
      <c r="AD196" s="293">
        <f>500+250</f>
        <v>750</v>
      </c>
      <c r="AE196" s="220">
        <v>1150</v>
      </c>
      <c r="AF196" s="220"/>
      <c r="AG196" s="295"/>
    </row>
    <row r="197" spans="1:71" s="296" customFormat="1" ht="21" customHeight="1">
      <c r="A197" s="217"/>
      <c r="B197" s="291" t="s">
        <v>653</v>
      </c>
      <c r="C197" s="291"/>
      <c r="D197" s="219" t="s">
        <v>647</v>
      </c>
      <c r="E197" s="297" t="s">
        <v>443</v>
      </c>
      <c r="F197" s="297"/>
      <c r="G197" s="297"/>
      <c r="H197" s="293">
        <f>I197+AB197+AC197+AD197+AE197+AF197</f>
        <v>2500</v>
      </c>
      <c r="I197" s="220">
        <v>500</v>
      </c>
      <c r="J197" s="295"/>
      <c r="K197" s="295"/>
      <c r="L197" s="295"/>
      <c r="M197" s="295"/>
      <c r="N197" s="295"/>
      <c r="O197" s="295"/>
      <c r="P197" s="295"/>
      <c r="Q197" s="295"/>
      <c r="R197" s="295"/>
      <c r="S197" s="295"/>
      <c r="T197" s="295"/>
      <c r="U197" s="295"/>
      <c r="V197" s="295"/>
      <c r="W197" s="295"/>
      <c r="X197" s="295"/>
      <c r="Y197" s="295"/>
      <c r="Z197" s="295"/>
      <c r="AA197" s="295"/>
      <c r="AB197" s="220"/>
      <c r="AC197" s="220">
        <v>500</v>
      </c>
      <c r="AD197" s="293">
        <f>500+250</f>
        <v>750</v>
      </c>
      <c r="AE197" s="220">
        <v>750</v>
      </c>
      <c r="AF197" s="220"/>
      <c r="AG197" s="295"/>
    </row>
    <row r="198" spans="1:71" s="296" customFormat="1" ht="21" customHeight="1">
      <c r="A198" s="217"/>
      <c r="B198" s="231" t="s">
        <v>624</v>
      </c>
      <c r="C198" s="231"/>
      <c r="D198" s="219" t="s">
        <v>564</v>
      </c>
      <c r="E198" s="219" t="s">
        <v>500</v>
      </c>
      <c r="F198" s="219"/>
      <c r="G198" s="219"/>
      <c r="H198" s="293">
        <f>I198+AB198+AC198+AD198+AE198+AF198</f>
        <v>4700</v>
      </c>
      <c r="I198" s="220">
        <v>500</v>
      </c>
      <c r="J198" s="295"/>
      <c r="K198" s="295"/>
      <c r="L198" s="295"/>
      <c r="M198" s="295"/>
      <c r="N198" s="295"/>
      <c r="O198" s="295"/>
      <c r="P198" s="295"/>
      <c r="Q198" s="295"/>
      <c r="R198" s="295"/>
      <c r="S198" s="295"/>
      <c r="T198" s="295"/>
      <c r="U198" s="295"/>
      <c r="V198" s="295"/>
      <c r="W198" s="295"/>
      <c r="X198" s="295"/>
      <c r="Y198" s="295"/>
      <c r="Z198" s="295"/>
      <c r="AA198" s="295"/>
      <c r="AB198" s="220"/>
      <c r="AC198" s="220">
        <v>500</v>
      </c>
      <c r="AD198" s="220">
        <v>1000</v>
      </c>
      <c r="AE198" s="220">
        <v>1500</v>
      </c>
      <c r="AF198" s="220">
        <v>1200</v>
      </c>
      <c r="AG198" s="295"/>
    </row>
    <row r="199" spans="1:71" s="296" customFormat="1" ht="21" customHeight="1">
      <c r="A199" s="217"/>
      <c r="B199" s="231" t="s">
        <v>569</v>
      </c>
      <c r="C199" s="231"/>
      <c r="D199" s="219" t="s">
        <v>654</v>
      </c>
      <c r="E199" s="219" t="s">
        <v>500</v>
      </c>
      <c r="F199" s="219"/>
      <c r="G199" s="219"/>
      <c r="H199" s="293">
        <f>I199+AB199+AC199+AD199+AE199+AF199</f>
        <v>2900</v>
      </c>
      <c r="I199" s="220">
        <v>500</v>
      </c>
      <c r="J199" s="295"/>
      <c r="K199" s="295"/>
      <c r="L199" s="295"/>
      <c r="M199" s="295"/>
      <c r="N199" s="295"/>
      <c r="O199" s="295"/>
      <c r="P199" s="295"/>
      <c r="Q199" s="295"/>
      <c r="R199" s="295"/>
      <c r="S199" s="295"/>
      <c r="T199" s="295"/>
      <c r="U199" s="295"/>
      <c r="V199" s="295"/>
      <c r="W199" s="295"/>
      <c r="X199" s="295"/>
      <c r="Y199" s="295"/>
      <c r="Z199" s="295"/>
      <c r="AA199" s="295"/>
      <c r="AB199" s="220"/>
      <c r="AC199" s="220"/>
      <c r="AD199" s="220">
        <v>500</v>
      </c>
      <c r="AE199" s="220">
        <v>1100</v>
      </c>
      <c r="AF199" s="220">
        <v>800</v>
      </c>
      <c r="AG199" s="295"/>
    </row>
    <row r="200" spans="1:71" s="296" customFormat="1" ht="21" customHeight="1">
      <c r="A200" s="217"/>
      <c r="B200" s="231" t="s">
        <v>651</v>
      </c>
      <c r="C200" s="231"/>
      <c r="D200" s="219" t="s">
        <v>568</v>
      </c>
      <c r="E200" s="219" t="s">
        <v>500</v>
      </c>
      <c r="F200" s="219"/>
      <c r="G200" s="219"/>
      <c r="H200" s="293">
        <f>I200+AB200+AC200+AD200+AE200+AF200</f>
        <v>1800</v>
      </c>
      <c r="I200" s="220">
        <v>300</v>
      </c>
      <c r="J200" s="295"/>
      <c r="K200" s="295"/>
      <c r="L200" s="295"/>
      <c r="M200" s="295"/>
      <c r="N200" s="295"/>
      <c r="O200" s="295"/>
      <c r="P200" s="295"/>
      <c r="Q200" s="295"/>
      <c r="R200" s="295"/>
      <c r="S200" s="295"/>
      <c r="T200" s="295"/>
      <c r="U200" s="295"/>
      <c r="V200" s="295"/>
      <c r="W200" s="295"/>
      <c r="X200" s="295"/>
      <c r="Y200" s="295"/>
      <c r="Z200" s="295"/>
      <c r="AA200" s="295"/>
      <c r="AB200" s="220"/>
      <c r="AC200" s="220"/>
      <c r="AD200" s="220">
        <v>500</v>
      </c>
      <c r="AE200" s="220">
        <v>600</v>
      </c>
      <c r="AF200" s="220">
        <v>400</v>
      </c>
      <c r="AG200" s="295"/>
    </row>
    <row r="201" spans="1:71" s="57" customFormat="1" ht="21" customHeight="1">
      <c r="A201" s="81">
        <v>8</v>
      </c>
      <c r="B201" s="90" t="s">
        <v>584</v>
      </c>
      <c r="C201" s="90"/>
      <c r="D201" s="39"/>
      <c r="E201" s="39"/>
      <c r="F201" s="39"/>
      <c r="G201" s="39"/>
      <c r="H201" s="121">
        <f>SUM(H203:H207)</f>
        <v>19300</v>
      </c>
      <c r="I201" s="121">
        <f>SUM(I203:I207)</f>
        <v>1900</v>
      </c>
      <c r="J201" s="303"/>
      <c r="K201" s="303"/>
      <c r="L201" s="303"/>
      <c r="M201" s="303"/>
      <c r="N201" s="303"/>
      <c r="O201" s="303"/>
      <c r="P201" s="303"/>
      <c r="Q201" s="303"/>
      <c r="R201" s="303"/>
      <c r="S201" s="303"/>
      <c r="T201" s="303"/>
      <c r="U201" s="303"/>
      <c r="V201" s="303"/>
      <c r="W201" s="303"/>
      <c r="X201" s="303"/>
      <c r="Y201" s="303"/>
      <c r="Z201" s="303"/>
      <c r="AA201" s="303"/>
      <c r="AB201" s="121">
        <f>SUM(AB203:AB207)</f>
        <v>1000</v>
      </c>
      <c r="AC201" s="121">
        <f>SUM(AC203:AC207)</f>
        <v>3000</v>
      </c>
      <c r="AD201" s="121">
        <f>SUM(AD203:AD207)</f>
        <v>3500</v>
      </c>
      <c r="AE201" s="121">
        <f>SUM(AE203:AE207)</f>
        <v>8600</v>
      </c>
      <c r="AF201" s="121">
        <f>SUM(AF203:AF207)</f>
        <v>1300</v>
      </c>
      <c r="AG201" s="105"/>
      <c r="AH201" s="55"/>
      <c r="AI201" s="55"/>
      <c r="AJ201" s="55"/>
      <c r="AK201" s="55"/>
      <c r="AL201" s="55"/>
      <c r="AM201" s="55"/>
      <c r="AN201" s="55"/>
      <c r="AO201" s="55"/>
      <c r="AP201" s="55"/>
      <c r="AQ201" s="55"/>
      <c r="AR201" s="55"/>
      <c r="AS201" s="55"/>
      <c r="AT201" s="55"/>
      <c r="AU201" s="55"/>
      <c r="AV201" s="55"/>
      <c r="AW201" s="55"/>
      <c r="AX201" s="55"/>
      <c r="AY201" s="55"/>
      <c r="AZ201" s="55"/>
      <c r="BA201" s="55"/>
      <c r="BB201" s="55"/>
      <c r="BC201" s="55"/>
      <c r="BD201" s="55"/>
      <c r="BE201" s="55"/>
      <c r="BF201" s="55"/>
      <c r="BG201" s="55"/>
      <c r="BH201" s="55"/>
      <c r="BI201" s="55"/>
      <c r="BJ201" s="55"/>
      <c r="BK201" s="55"/>
      <c r="BL201" s="55"/>
      <c r="BM201" s="55"/>
      <c r="BN201" s="55"/>
      <c r="BO201" s="55"/>
      <c r="BP201" s="55"/>
      <c r="BQ201" s="55"/>
      <c r="BR201" s="55"/>
      <c r="BS201" s="55"/>
    </row>
    <row r="202" spans="1:71" s="289" customFormat="1" ht="21" customHeight="1">
      <c r="A202" s="285"/>
      <c r="B202" s="286" t="s">
        <v>520</v>
      </c>
      <c r="C202" s="286"/>
      <c r="D202" s="255"/>
      <c r="E202" s="255" t="s">
        <v>446</v>
      </c>
      <c r="F202" s="255"/>
      <c r="G202" s="255"/>
      <c r="H202" s="287">
        <f t="shared" ref="H202:H207" si="3">AF202+AE202+AD202+AC202+AB202+I202</f>
        <v>4600</v>
      </c>
      <c r="I202" s="256">
        <v>600</v>
      </c>
      <c r="J202" s="288"/>
      <c r="K202" s="288"/>
      <c r="L202" s="288"/>
      <c r="M202" s="288"/>
      <c r="N202" s="288"/>
      <c r="O202" s="288"/>
      <c r="P202" s="288"/>
      <c r="Q202" s="288"/>
      <c r="R202" s="288"/>
      <c r="S202" s="288"/>
      <c r="T202" s="288"/>
      <c r="U202" s="288"/>
      <c r="V202" s="288"/>
      <c r="W202" s="288"/>
      <c r="X202" s="288"/>
      <c r="Y202" s="288"/>
      <c r="Z202" s="288"/>
      <c r="AA202" s="288"/>
      <c r="AB202" s="256">
        <v>500</v>
      </c>
      <c r="AC202" s="256">
        <v>1000</v>
      </c>
      <c r="AD202" s="256">
        <v>1000</v>
      </c>
      <c r="AE202" s="256">
        <v>1500</v>
      </c>
      <c r="AF202" s="256"/>
      <c r="AG202" s="288"/>
    </row>
    <row r="203" spans="1:71" s="296" customFormat="1" ht="21" customHeight="1">
      <c r="A203" s="217"/>
      <c r="B203" s="332" t="s">
        <v>655</v>
      </c>
      <c r="C203" s="332"/>
      <c r="D203" s="219" t="s">
        <v>645</v>
      </c>
      <c r="E203" s="292" t="s">
        <v>446</v>
      </c>
      <c r="F203" s="292"/>
      <c r="G203" s="292"/>
      <c r="H203" s="220">
        <f t="shared" si="3"/>
        <v>3400</v>
      </c>
      <c r="I203" s="220">
        <v>200</v>
      </c>
      <c r="J203" s="295"/>
      <c r="K203" s="295"/>
      <c r="L203" s="295"/>
      <c r="M203" s="295"/>
      <c r="N203" s="295"/>
      <c r="O203" s="295"/>
      <c r="P203" s="295"/>
      <c r="Q203" s="295"/>
      <c r="R203" s="295"/>
      <c r="S203" s="295"/>
      <c r="T203" s="295"/>
      <c r="U203" s="295"/>
      <c r="V203" s="295"/>
      <c r="W203" s="295"/>
      <c r="X203" s="295"/>
      <c r="Y203" s="295"/>
      <c r="Z203" s="295"/>
      <c r="AA203" s="295"/>
      <c r="AB203" s="220"/>
      <c r="AC203" s="220">
        <v>500</v>
      </c>
      <c r="AD203" s="293">
        <v>600</v>
      </c>
      <c r="AE203" s="220">
        <v>2100</v>
      </c>
      <c r="AF203" s="220"/>
      <c r="AG203" s="295"/>
    </row>
    <row r="204" spans="1:71" s="296" customFormat="1" ht="21" customHeight="1">
      <c r="A204" s="217"/>
      <c r="B204" s="291" t="s">
        <v>656</v>
      </c>
      <c r="C204" s="291"/>
      <c r="D204" s="219" t="s">
        <v>647</v>
      </c>
      <c r="E204" s="292" t="s">
        <v>446</v>
      </c>
      <c r="F204" s="292"/>
      <c r="G204" s="292"/>
      <c r="H204" s="220">
        <f t="shared" si="3"/>
        <v>4300</v>
      </c>
      <c r="I204" s="220">
        <v>300</v>
      </c>
      <c r="J204" s="295"/>
      <c r="K204" s="295"/>
      <c r="L204" s="295"/>
      <c r="M204" s="295"/>
      <c r="N204" s="295"/>
      <c r="O204" s="295"/>
      <c r="P204" s="295"/>
      <c r="Q204" s="295"/>
      <c r="R204" s="295"/>
      <c r="S204" s="295"/>
      <c r="T204" s="295"/>
      <c r="U204" s="295"/>
      <c r="V204" s="295"/>
      <c r="W204" s="295"/>
      <c r="X204" s="295"/>
      <c r="Y204" s="295"/>
      <c r="Z204" s="295"/>
      <c r="AA204" s="295"/>
      <c r="AB204" s="220"/>
      <c r="AC204" s="220">
        <v>500</v>
      </c>
      <c r="AD204" s="293">
        <v>600</v>
      </c>
      <c r="AE204" s="220">
        <v>2900</v>
      </c>
      <c r="AF204" s="220"/>
      <c r="AG204" s="295"/>
    </row>
    <row r="205" spans="1:71" s="296" customFormat="1" ht="21" customHeight="1">
      <c r="A205" s="217"/>
      <c r="B205" s="291" t="s">
        <v>657</v>
      </c>
      <c r="C205" s="291"/>
      <c r="D205" s="219"/>
      <c r="E205" s="219" t="s">
        <v>443</v>
      </c>
      <c r="F205" s="219"/>
      <c r="G205" s="219"/>
      <c r="H205" s="220">
        <f t="shared" si="3"/>
        <v>4700</v>
      </c>
      <c r="I205" s="220">
        <v>700</v>
      </c>
      <c r="J205" s="295"/>
      <c r="K205" s="295"/>
      <c r="L205" s="295"/>
      <c r="M205" s="295"/>
      <c r="N205" s="295"/>
      <c r="O205" s="295"/>
      <c r="P205" s="295"/>
      <c r="Q205" s="295"/>
      <c r="R205" s="295"/>
      <c r="S205" s="295"/>
      <c r="T205" s="295"/>
      <c r="U205" s="295"/>
      <c r="V205" s="295"/>
      <c r="W205" s="295"/>
      <c r="X205" s="295"/>
      <c r="Y205" s="295"/>
      <c r="Z205" s="295"/>
      <c r="AA205" s="295"/>
      <c r="AB205" s="220">
        <v>1000</v>
      </c>
      <c r="AC205" s="220">
        <v>1000</v>
      </c>
      <c r="AD205" s="220">
        <v>800</v>
      </c>
      <c r="AE205" s="220">
        <v>1200</v>
      </c>
      <c r="AF205" s="220"/>
      <c r="AG205" s="295"/>
    </row>
    <row r="206" spans="1:71" s="296" customFormat="1" ht="21" customHeight="1">
      <c r="A206" s="217"/>
      <c r="B206" s="231" t="s">
        <v>624</v>
      </c>
      <c r="C206" s="231"/>
      <c r="D206" s="219" t="s">
        <v>564</v>
      </c>
      <c r="E206" s="219" t="s">
        <v>500</v>
      </c>
      <c r="F206" s="219"/>
      <c r="G206" s="219"/>
      <c r="H206" s="220">
        <f t="shared" si="3"/>
        <v>5000</v>
      </c>
      <c r="I206" s="220">
        <v>500</v>
      </c>
      <c r="J206" s="295"/>
      <c r="K206" s="295"/>
      <c r="L206" s="295"/>
      <c r="M206" s="295"/>
      <c r="N206" s="295"/>
      <c r="O206" s="295"/>
      <c r="P206" s="295"/>
      <c r="Q206" s="295"/>
      <c r="R206" s="295"/>
      <c r="S206" s="295"/>
      <c r="T206" s="295"/>
      <c r="U206" s="295"/>
      <c r="V206" s="295"/>
      <c r="W206" s="295"/>
      <c r="X206" s="295"/>
      <c r="Y206" s="295"/>
      <c r="Z206" s="295"/>
      <c r="AA206" s="295"/>
      <c r="AB206" s="220"/>
      <c r="AC206" s="220">
        <v>500</v>
      </c>
      <c r="AD206" s="220">
        <v>1500</v>
      </c>
      <c r="AE206" s="220">
        <v>1500</v>
      </c>
      <c r="AF206" s="220">
        <v>1000</v>
      </c>
      <c r="AG206" s="295"/>
    </row>
    <row r="207" spans="1:71" s="296" customFormat="1" ht="21" customHeight="1">
      <c r="A207" s="217"/>
      <c r="B207" s="231" t="s">
        <v>569</v>
      </c>
      <c r="C207" s="231"/>
      <c r="D207" s="219" t="s">
        <v>621</v>
      </c>
      <c r="E207" s="219" t="s">
        <v>500</v>
      </c>
      <c r="F207" s="219"/>
      <c r="G207" s="219"/>
      <c r="H207" s="220">
        <f t="shared" si="3"/>
        <v>1900</v>
      </c>
      <c r="I207" s="220">
        <v>200</v>
      </c>
      <c r="J207" s="295"/>
      <c r="K207" s="295"/>
      <c r="L207" s="295"/>
      <c r="M207" s="295"/>
      <c r="N207" s="295"/>
      <c r="O207" s="295"/>
      <c r="P207" s="295"/>
      <c r="Q207" s="295"/>
      <c r="R207" s="295"/>
      <c r="S207" s="295"/>
      <c r="T207" s="295"/>
      <c r="U207" s="295"/>
      <c r="V207" s="295"/>
      <c r="W207" s="295"/>
      <c r="X207" s="295"/>
      <c r="Y207" s="295"/>
      <c r="Z207" s="295"/>
      <c r="AA207" s="295"/>
      <c r="AB207" s="220"/>
      <c r="AC207" s="220">
        <v>500</v>
      </c>
      <c r="AD207" s="220"/>
      <c r="AE207" s="220">
        <v>900</v>
      </c>
      <c r="AF207" s="220">
        <v>300</v>
      </c>
      <c r="AG207" s="295"/>
    </row>
    <row r="208" spans="1:71" s="57" customFormat="1" ht="21" customHeight="1">
      <c r="A208" s="81">
        <v>9</v>
      </c>
      <c r="B208" s="90" t="s">
        <v>585</v>
      </c>
      <c r="C208" s="90"/>
      <c r="D208" s="39"/>
      <c r="E208" s="39"/>
      <c r="F208" s="39"/>
      <c r="G208" s="39"/>
      <c r="H208" s="121">
        <f>SUM(H209:H213)</f>
        <v>13280</v>
      </c>
      <c r="I208" s="121">
        <f>SUM(I209:I213)</f>
        <v>2480</v>
      </c>
      <c r="J208" s="303"/>
      <c r="K208" s="303"/>
      <c r="L208" s="303"/>
      <c r="M208" s="303"/>
      <c r="N208" s="303"/>
      <c r="O208" s="303"/>
      <c r="P208" s="303"/>
      <c r="Q208" s="303"/>
      <c r="R208" s="303"/>
      <c r="S208" s="303"/>
      <c r="T208" s="303"/>
      <c r="U208" s="303"/>
      <c r="V208" s="303"/>
      <c r="W208" s="303"/>
      <c r="X208" s="303"/>
      <c r="Y208" s="303"/>
      <c r="Z208" s="303"/>
      <c r="AA208" s="303"/>
      <c r="AB208" s="121">
        <f>SUM(AB209:AB213)</f>
        <v>800</v>
      </c>
      <c r="AC208" s="121">
        <f>SUM(AC209:AC213)</f>
        <v>3000</v>
      </c>
      <c r="AD208" s="121">
        <f>SUM(AD209:AD213)</f>
        <v>2400</v>
      </c>
      <c r="AE208" s="121">
        <f>SUM(AE209:AE213)</f>
        <v>3080</v>
      </c>
      <c r="AF208" s="121">
        <f>SUM(AF209:AF213)</f>
        <v>1000</v>
      </c>
      <c r="AG208" s="105"/>
      <c r="AH208" s="55"/>
      <c r="AI208" s="55"/>
      <c r="AJ208" s="55"/>
      <c r="AK208" s="55"/>
      <c r="AL208" s="55"/>
      <c r="AM208" s="55"/>
      <c r="AN208" s="55"/>
      <c r="AO208" s="55"/>
      <c r="AP208" s="55"/>
      <c r="AQ208" s="55"/>
      <c r="AR208" s="55"/>
      <c r="AS208" s="55"/>
      <c r="AT208" s="55"/>
      <c r="AU208" s="55"/>
      <c r="AV208" s="55"/>
      <c r="AW208" s="55"/>
      <c r="AX208" s="55"/>
      <c r="AY208" s="55"/>
      <c r="AZ208" s="55"/>
      <c r="BA208" s="55"/>
      <c r="BB208" s="55"/>
      <c r="BC208" s="55"/>
      <c r="BD208" s="55"/>
      <c r="BE208" s="55"/>
      <c r="BF208" s="55"/>
      <c r="BG208" s="55"/>
      <c r="BH208" s="55"/>
      <c r="BI208" s="55"/>
      <c r="BJ208" s="55"/>
      <c r="BK208" s="55"/>
      <c r="BL208" s="55"/>
      <c r="BM208" s="55"/>
      <c r="BN208" s="55"/>
      <c r="BO208" s="55"/>
      <c r="BP208" s="55"/>
      <c r="BQ208" s="55"/>
      <c r="BR208" s="55"/>
      <c r="BS208" s="55"/>
    </row>
    <row r="209" spans="1:71" s="296" customFormat="1" ht="21" customHeight="1">
      <c r="A209" s="217"/>
      <c r="B209" s="337" t="s">
        <v>270</v>
      </c>
      <c r="C209" s="337"/>
      <c r="D209" s="219"/>
      <c r="E209" s="297" t="s">
        <v>435</v>
      </c>
      <c r="F209" s="297"/>
      <c r="G209" s="297"/>
      <c r="H209" s="293">
        <v>2080</v>
      </c>
      <c r="I209" s="220">
        <v>500</v>
      </c>
      <c r="J209" s="295"/>
      <c r="K209" s="295"/>
      <c r="L209" s="295"/>
      <c r="M209" s="295"/>
      <c r="N209" s="295"/>
      <c r="O209" s="295"/>
      <c r="P209" s="295"/>
      <c r="Q209" s="295"/>
      <c r="R209" s="295"/>
      <c r="S209" s="295"/>
      <c r="T209" s="295"/>
      <c r="U209" s="295"/>
      <c r="V209" s="295"/>
      <c r="W209" s="295"/>
      <c r="X209" s="295"/>
      <c r="Y209" s="295"/>
      <c r="Z209" s="295"/>
      <c r="AA209" s="295"/>
      <c r="AB209" s="220"/>
      <c r="AC209" s="220">
        <v>500</v>
      </c>
      <c r="AD209" s="293">
        <v>200</v>
      </c>
      <c r="AE209" s="220">
        <v>360</v>
      </c>
      <c r="AF209" s="220"/>
      <c r="AG209" s="295"/>
    </row>
    <row r="210" spans="1:71" s="296" customFormat="1" ht="21" customHeight="1">
      <c r="A210" s="217"/>
      <c r="B210" s="338" t="s">
        <v>556</v>
      </c>
      <c r="C210" s="338"/>
      <c r="D210" s="219" t="s">
        <v>658</v>
      </c>
      <c r="E210" s="297" t="s">
        <v>418</v>
      </c>
      <c r="F210" s="297"/>
      <c r="G210" s="297"/>
      <c r="H210" s="339">
        <v>3000</v>
      </c>
      <c r="I210" s="339">
        <v>500</v>
      </c>
      <c r="J210" s="295"/>
      <c r="K210" s="295"/>
      <c r="L210" s="295"/>
      <c r="M210" s="295"/>
      <c r="N210" s="295"/>
      <c r="O210" s="295"/>
      <c r="P210" s="295"/>
      <c r="Q210" s="295"/>
      <c r="R210" s="295"/>
      <c r="S210" s="295"/>
      <c r="T210" s="295"/>
      <c r="U210" s="295"/>
      <c r="V210" s="295"/>
      <c r="W210" s="295"/>
      <c r="X210" s="295"/>
      <c r="Y210" s="295"/>
      <c r="Z210" s="295"/>
      <c r="AA210" s="295"/>
      <c r="AB210" s="339"/>
      <c r="AC210" s="339">
        <v>500</v>
      </c>
      <c r="AD210" s="339">
        <v>700</v>
      </c>
      <c r="AE210" s="339">
        <v>1300</v>
      </c>
      <c r="AF210" s="340"/>
      <c r="AG210" s="295"/>
    </row>
    <row r="211" spans="1:71" s="296" customFormat="1" ht="26.25" customHeight="1">
      <c r="A211" s="217"/>
      <c r="B211" s="291" t="s">
        <v>659</v>
      </c>
      <c r="C211" s="291"/>
      <c r="D211" s="219"/>
      <c r="E211" s="297" t="s">
        <v>446</v>
      </c>
      <c r="F211" s="297"/>
      <c r="G211" s="297"/>
      <c r="H211" s="293">
        <f>I211+AB211+AC211+AD211+AE211+AF211</f>
        <v>2200</v>
      </c>
      <c r="I211" s="220">
        <v>400</v>
      </c>
      <c r="J211" s="295"/>
      <c r="K211" s="295"/>
      <c r="L211" s="295"/>
      <c r="M211" s="295"/>
      <c r="N211" s="295"/>
      <c r="O211" s="295"/>
      <c r="P211" s="295"/>
      <c r="Q211" s="295"/>
      <c r="R211" s="295"/>
      <c r="S211" s="295"/>
      <c r="T211" s="295"/>
      <c r="U211" s="295"/>
      <c r="V211" s="295"/>
      <c r="W211" s="295"/>
      <c r="X211" s="295"/>
      <c r="Y211" s="295"/>
      <c r="Z211" s="295"/>
      <c r="AA211" s="295"/>
      <c r="AB211" s="220"/>
      <c r="AC211" s="220">
        <v>500</v>
      </c>
      <c r="AD211" s="293">
        <v>500</v>
      </c>
      <c r="AE211" s="220">
        <v>800</v>
      </c>
      <c r="AF211" s="220"/>
      <c r="AG211" s="295"/>
    </row>
    <row r="212" spans="1:71" s="296" customFormat="1" ht="21" customHeight="1">
      <c r="A212" s="217"/>
      <c r="B212" s="231" t="s">
        <v>660</v>
      </c>
      <c r="C212" s="231"/>
      <c r="D212" s="219"/>
      <c r="E212" s="219" t="s">
        <v>443</v>
      </c>
      <c r="F212" s="219"/>
      <c r="G212" s="219"/>
      <c r="H212" s="293">
        <f>I212+AB212+AC212+AD212+AE212+AF212</f>
        <v>2500</v>
      </c>
      <c r="I212" s="220">
        <v>500</v>
      </c>
      <c r="J212" s="295"/>
      <c r="K212" s="295"/>
      <c r="L212" s="295"/>
      <c r="M212" s="295"/>
      <c r="N212" s="295"/>
      <c r="O212" s="295"/>
      <c r="P212" s="295"/>
      <c r="Q212" s="295"/>
      <c r="R212" s="295"/>
      <c r="S212" s="295"/>
      <c r="T212" s="295"/>
      <c r="U212" s="295"/>
      <c r="V212" s="295"/>
      <c r="W212" s="295"/>
      <c r="X212" s="295"/>
      <c r="Y212" s="295"/>
      <c r="Z212" s="295"/>
      <c r="AA212" s="295"/>
      <c r="AB212" s="220"/>
      <c r="AC212" s="220">
        <v>1000</v>
      </c>
      <c r="AD212" s="220">
        <v>500</v>
      </c>
      <c r="AE212" s="220">
        <v>500</v>
      </c>
      <c r="AF212" s="220"/>
      <c r="AG212" s="295"/>
    </row>
    <row r="213" spans="1:71" s="296" customFormat="1" ht="21" customHeight="1">
      <c r="A213" s="217"/>
      <c r="B213" s="231" t="s">
        <v>624</v>
      </c>
      <c r="C213" s="231"/>
      <c r="D213" s="219" t="s">
        <v>271</v>
      </c>
      <c r="E213" s="219" t="s">
        <v>500</v>
      </c>
      <c r="F213" s="219"/>
      <c r="G213" s="219"/>
      <c r="H213" s="293">
        <f>I213+AB213+AC213+AD213+AE213+AF213</f>
        <v>3500</v>
      </c>
      <c r="I213" s="220">
        <v>580</v>
      </c>
      <c r="J213" s="295"/>
      <c r="K213" s="295"/>
      <c r="L213" s="295"/>
      <c r="M213" s="295"/>
      <c r="N213" s="295"/>
      <c r="O213" s="295"/>
      <c r="P213" s="295"/>
      <c r="Q213" s="295"/>
      <c r="R213" s="295"/>
      <c r="S213" s="295"/>
      <c r="T213" s="295"/>
      <c r="U213" s="295"/>
      <c r="V213" s="295"/>
      <c r="W213" s="295"/>
      <c r="X213" s="295"/>
      <c r="Y213" s="295"/>
      <c r="Z213" s="295"/>
      <c r="AA213" s="295"/>
      <c r="AB213" s="220">
        <v>800</v>
      </c>
      <c r="AC213" s="220">
        <v>500</v>
      </c>
      <c r="AD213" s="220">
        <v>500</v>
      </c>
      <c r="AE213" s="220">
        <v>120</v>
      </c>
      <c r="AF213" s="220">
        <v>1000</v>
      </c>
      <c r="AG213" s="295"/>
    </row>
    <row r="214" spans="1:71" s="57" customFormat="1" ht="21" customHeight="1">
      <c r="A214" s="81">
        <v>10</v>
      </c>
      <c r="B214" s="90" t="s">
        <v>590</v>
      </c>
      <c r="C214" s="90"/>
      <c r="D214" s="38"/>
      <c r="E214" s="38"/>
      <c r="F214" s="38"/>
      <c r="G214" s="38"/>
      <c r="H214" s="121">
        <f>SUM(H215:H220)</f>
        <v>19530</v>
      </c>
      <c r="I214" s="121">
        <f>SUM(I215:I220)</f>
        <v>2380</v>
      </c>
      <c r="J214" s="303"/>
      <c r="K214" s="303"/>
      <c r="L214" s="303"/>
      <c r="M214" s="303"/>
      <c r="N214" s="303"/>
      <c r="O214" s="303"/>
      <c r="P214" s="303"/>
      <c r="Q214" s="303"/>
      <c r="R214" s="303"/>
      <c r="S214" s="303"/>
      <c r="T214" s="303"/>
      <c r="U214" s="303"/>
      <c r="V214" s="303"/>
      <c r="W214" s="303"/>
      <c r="X214" s="303"/>
      <c r="Y214" s="303"/>
      <c r="Z214" s="303"/>
      <c r="AA214" s="303"/>
      <c r="AB214" s="121">
        <f>SUM(AB215:AB220)</f>
        <v>0</v>
      </c>
      <c r="AC214" s="121">
        <f>SUM(AC215:AC220)</f>
        <v>2500</v>
      </c>
      <c r="AD214" s="121">
        <f>SUM(AD215:AD220)</f>
        <v>3200</v>
      </c>
      <c r="AE214" s="121">
        <f>SUM(AE215:AE220)</f>
        <v>9650</v>
      </c>
      <c r="AF214" s="121">
        <f>SUM(AF215:AF220)</f>
        <v>1800</v>
      </c>
      <c r="AG214" s="105"/>
      <c r="AH214" s="55"/>
      <c r="AI214" s="55"/>
      <c r="AJ214" s="55"/>
      <c r="AK214" s="55"/>
      <c r="AL214" s="55"/>
      <c r="AM214" s="55"/>
      <c r="AN214" s="55"/>
      <c r="AO214" s="55"/>
      <c r="AP214" s="55"/>
      <c r="AQ214" s="55"/>
      <c r="AR214" s="55"/>
      <c r="AS214" s="55"/>
      <c r="AT214" s="55"/>
      <c r="AU214" s="55"/>
      <c r="AV214" s="55"/>
      <c r="AW214" s="55"/>
      <c r="AX214" s="55"/>
      <c r="AY214" s="55"/>
      <c r="AZ214" s="55"/>
      <c r="BA214" s="55"/>
      <c r="BB214" s="55"/>
      <c r="BC214" s="55"/>
      <c r="BD214" s="55"/>
      <c r="BE214" s="55"/>
      <c r="BF214" s="55"/>
      <c r="BG214" s="55"/>
      <c r="BH214" s="55"/>
      <c r="BI214" s="55"/>
      <c r="BJ214" s="55"/>
      <c r="BK214" s="55"/>
      <c r="BL214" s="55"/>
      <c r="BM214" s="55"/>
      <c r="BN214" s="55"/>
      <c r="BO214" s="55"/>
      <c r="BP214" s="55"/>
      <c r="BQ214" s="55"/>
      <c r="BR214" s="55"/>
      <c r="BS214" s="55"/>
    </row>
    <row r="215" spans="1:71" s="289" customFormat="1" ht="21" customHeight="1">
      <c r="A215" s="285"/>
      <c r="B215" s="286" t="s">
        <v>661</v>
      </c>
      <c r="C215" s="286"/>
      <c r="D215" s="255"/>
      <c r="E215" s="255" t="s">
        <v>586</v>
      </c>
      <c r="F215" s="255"/>
      <c r="G215" s="255"/>
      <c r="H215" s="287">
        <f t="shared" ref="H215:H220" si="4">I215+AB215+AC215+AD215+AE215+AF215</f>
        <v>4500</v>
      </c>
      <c r="I215" s="256">
        <v>500</v>
      </c>
      <c r="J215" s="288"/>
      <c r="K215" s="288"/>
      <c r="L215" s="288"/>
      <c r="M215" s="288"/>
      <c r="N215" s="288"/>
      <c r="O215" s="288"/>
      <c r="P215" s="288"/>
      <c r="Q215" s="288"/>
      <c r="R215" s="288"/>
      <c r="S215" s="288"/>
      <c r="T215" s="288"/>
      <c r="U215" s="288"/>
      <c r="V215" s="288"/>
      <c r="W215" s="288"/>
      <c r="X215" s="288"/>
      <c r="Y215" s="288"/>
      <c r="Z215" s="288"/>
      <c r="AA215" s="288"/>
      <c r="AB215" s="256"/>
      <c r="AC215" s="256">
        <v>1000</v>
      </c>
      <c r="AD215" s="256">
        <v>1000</v>
      </c>
      <c r="AE215" s="256">
        <v>2000</v>
      </c>
      <c r="AF215" s="256"/>
      <c r="AG215" s="288"/>
    </row>
    <row r="216" spans="1:71" s="296" customFormat="1" ht="21" customHeight="1">
      <c r="A216" s="217"/>
      <c r="B216" s="304" t="s">
        <v>662</v>
      </c>
      <c r="C216" s="304"/>
      <c r="D216" s="219" t="s">
        <v>647</v>
      </c>
      <c r="E216" s="292" t="s">
        <v>555</v>
      </c>
      <c r="F216" s="292"/>
      <c r="G216" s="292"/>
      <c r="H216" s="220">
        <f t="shared" si="4"/>
        <v>3139</v>
      </c>
      <c r="I216" s="220">
        <v>300</v>
      </c>
      <c r="J216" s="295"/>
      <c r="K216" s="295"/>
      <c r="L216" s="295"/>
      <c r="M216" s="295"/>
      <c r="N216" s="295"/>
      <c r="O216" s="295"/>
      <c r="P216" s="295"/>
      <c r="Q216" s="295"/>
      <c r="R216" s="295"/>
      <c r="S216" s="295"/>
      <c r="T216" s="295"/>
      <c r="U216" s="295"/>
      <c r="V216" s="295"/>
      <c r="W216" s="295"/>
      <c r="X216" s="295"/>
      <c r="Y216" s="295"/>
      <c r="Z216" s="295"/>
      <c r="AA216" s="295"/>
      <c r="AB216" s="220"/>
      <c r="AC216" s="220">
        <v>500</v>
      </c>
      <c r="AD216" s="293">
        <f>600+200</f>
        <v>800</v>
      </c>
      <c r="AE216" s="220">
        <v>1539</v>
      </c>
      <c r="AF216" s="220"/>
      <c r="AG216" s="295"/>
    </row>
    <row r="217" spans="1:71" s="296" customFormat="1" ht="21" customHeight="1">
      <c r="A217" s="217"/>
      <c r="B217" s="291" t="s">
        <v>663</v>
      </c>
      <c r="C217" s="291"/>
      <c r="D217" s="219" t="s">
        <v>645</v>
      </c>
      <c r="E217" s="292" t="s">
        <v>443</v>
      </c>
      <c r="F217" s="292"/>
      <c r="G217" s="292"/>
      <c r="H217" s="220">
        <f t="shared" si="4"/>
        <v>3500</v>
      </c>
      <c r="I217" s="220">
        <v>500</v>
      </c>
      <c r="J217" s="295"/>
      <c r="K217" s="295"/>
      <c r="L217" s="295"/>
      <c r="M217" s="295"/>
      <c r="N217" s="295"/>
      <c r="O217" s="295"/>
      <c r="P217" s="295"/>
      <c r="Q217" s="295"/>
      <c r="R217" s="295"/>
      <c r="S217" s="295"/>
      <c r="T217" s="295"/>
      <c r="U217" s="295"/>
      <c r="V217" s="295"/>
      <c r="W217" s="295"/>
      <c r="X217" s="295"/>
      <c r="Y217" s="295"/>
      <c r="Z217" s="295"/>
      <c r="AA217" s="295"/>
      <c r="AB217" s="220"/>
      <c r="AC217" s="220">
        <v>500</v>
      </c>
      <c r="AD217" s="293">
        <v>500</v>
      </c>
      <c r="AE217" s="220">
        <v>2000</v>
      </c>
      <c r="AF217" s="220"/>
      <c r="AG217" s="295"/>
    </row>
    <row r="218" spans="1:71" s="296" customFormat="1" ht="21" customHeight="1">
      <c r="A218" s="217"/>
      <c r="B218" s="291" t="s">
        <v>664</v>
      </c>
      <c r="C218" s="291"/>
      <c r="D218" s="219" t="s">
        <v>645</v>
      </c>
      <c r="E218" s="292" t="s">
        <v>446</v>
      </c>
      <c r="F218" s="292"/>
      <c r="G218" s="292"/>
      <c r="H218" s="220">
        <f t="shared" si="4"/>
        <v>3011</v>
      </c>
      <c r="I218" s="220">
        <v>300</v>
      </c>
      <c r="J218" s="295"/>
      <c r="K218" s="295"/>
      <c r="L218" s="295"/>
      <c r="M218" s="295"/>
      <c r="N218" s="295"/>
      <c r="O218" s="295"/>
      <c r="P218" s="295"/>
      <c r="Q218" s="295"/>
      <c r="R218" s="295"/>
      <c r="S218" s="295"/>
      <c r="T218" s="295"/>
      <c r="U218" s="295"/>
      <c r="V218" s="295"/>
      <c r="W218" s="295"/>
      <c r="X218" s="295"/>
      <c r="Y218" s="295"/>
      <c r="Z218" s="295"/>
      <c r="AA218" s="295"/>
      <c r="AB218" s="220"/>
      <c r="AC218" s="220">
        <v>500</v>
      </c>
      <c r="AD218" s="293">
        <v>400</v>
      </c>
      <c r="AE218" s="220">
        <v>1811</v>
      </c>
      <c r="AF218" s="220"/>
      <c r="AG218" s="295"/>
    </row>
    <row r="219" spans="1:71" s="296" customFormat="1" ht="21" customHeight="1">
      <c r="A219" s="217"/>
      <c r="B219" s="231" t="s">
        <v>624</v>
      </c>
      <c r="C219" s="231"/>
      <c r="D219" s="219" t="s">
        <v>272</v>
      </c>
      <c r="E219" s="219" t="s">
        <v>500</v>
      </c>
      <c r="F219" s="219"/>
      <c r="G219" s="219"/>
      <c r="H219" s="220">
        <f t="shared" si="4"/>
        <v>3700</v>
      </c>
      <c r="I219" s="220">
        <v>500</v>
      </c>
      <c r="J219" s="295"/>
      <c r="K219" s="295"/>
      <c r="L219" s="295"/>
      <c r="M219" s="295"/>
      <c r="N219" s="295"/>
      <c r="O219" s="295"/>
      <c r="P219" s="295"/>
      <c r="Q219" s="295"/>
      <c r="R219" s="295"/>
      <c r="S219" s="295"/>
      <c r="T219" s="295"/>
      <c r="U219" s="295"/>
      <c r="V219" s="295"/>
      <c r="W219" s="295"/>
      <c r="X219" s="295"/>
      <c r="Y219" s="295"/>
      <c r="Z219" s="295"/>
      <c r="AA219" s="295"/>
      <c r="AB219" s="220"/>
      <c r="AC219" s="220"/>
      <c r="AD219" s="220">
        <v>500</v>
      </c>
      <c r="AE219" s="220">
        <v>1500</v>
      </c>
      <c r="AF219" s="220">
        <v>1200</v>
      </c>
      <c r="AG219" s="295"/>
    </row>
    <row r="220" spans="1:71" s="296" customFormat="1" ht="21" customHeight="1">
      <c r="A220" s="217"/>
      <c r="B220" s="231" t="s">
        <v>569</v>
      </c>
      <c r="C220" s="231"/>
      <c r="D220" s="219" t="s">
        <v>269</v>
      </c>
      <c r="E220" s="219" t="s">
        <v>500</v>
      </c>
      <c r="F220" s="219"/>
      <c r="G220" s="219"/>
      <c r="H220" s="220">
        <f t="shared" si="4"/>
        <v>1680</v>
      </c>
      <c r="I220" s="220">
        <v>280</v>
      </c>
      <c r="J220" s="295"/>
      <c r="K220" s="295"/>
      <c r="L220" s="295"/>
      <c r="M220" s="295"/>
      <c r="N220" s="295"/>
      <c r="O220" s="295"/>
      <c r="P220" s="295"/>
      <c r="Q220" s="295"/>
      <c r="R220" s="295"/>
      <c r="S220" s="295"/>
      <c r="T220" s="295"/>
      <c r="U220" s="295"/>
      <c r="V220" s="295"/>
      <c r="W220" s="295"/>
      <c r="X220" s="295"/>
      <c r="Y220" s="295"/>
      <c r="Z220" s="295"/>
      <c r="AA220" s="295"/>
      <c r="AB220" s="220"/>
      <c r="AC220" s="220"/>
      <c r="AD220" s="220"/>
      <c r="AE220" s="220">
        <v>800</v>
      </c>
      <c r="AF220" s="220">
        <v>600</v>
      </c>
      <c r="AG220" s="295"/>
    </row>
    <row r="221" spans="1:71" s="56" customFormat="1" ht="21" customHeight="1">
      <c r="A221" s="81">
        <v>11</v>
      </c>
      <c r="B221" s="90" t="s">
        <v>583</v>
      </c>
      <c r="C221" s="90"/>
      <c r="D221" s="39"/>
      <c r="E221" s="39"/>
      <c r="F221" s="39"/>
      <c r="G221" s="39"/>
      <c r="H221" s="121">
        <f>SUM(H222:H226)</f>
        <v>15163</v>
      </c>
      <c r="I221" s="121">
        <f>SUM(I222:I226)</f>
        <v>8700</v>
      </c>
      <c r="J221" s="303"/>
      <c r="K221" s="303"/>
      <c r="L221" s="303"/>
      <c r="M221" s="303"/>
      <c r="N221" s="303"/>
      <c r="O221" s="303"/>
      <c r="P221" s="303"/>
      <c r="Q221" s="303"/>
      <c r="R221" s="303"/>
      <c r="S221" s="303"/>
      <c r="T221" s="303"/>
      <c r="U221" s="303"/>
      <c r="V221" s="303"/>
      <c r="W221" s="303"/>
      <c r="X221" s="303"/>
      <c r="Y221" s="303"/>
      <c r="Z221" s="303"/>
      <c r="AA221" s="303"/>
      <c r="AB221" s="121">
        <f>SUM(AB222:AB226)</f>
        <v>1000</v>
      </c>
      <c r="AC221" s="121">
        <f>SUM(AC222:AC226)</f>
        <v>1000</v>
      </c>
      <c r="AD221" s="121">
        <f>SUM(AD222:AD226)</f>
        <v>1200</v>
      </c>
      <c r="AE221" s="121">
        <f>SUM(AE222:AE226)</f>
        <v>1300</v>
      </c>
      <c r="AF221" s="121">
        <f>SUM(AF222:AF226)</f>
        <v>700</v>
      </c>
      <c r="AG221" s="49" t="s">
        <v>665</v>
      </c>
      <c r="AH221" s="55"/>
      <c r="AI221" s="55"/>
      <c r="AJ221" s="55"/>
      <c r="AK221" s="55"/>
      <c r="AL221" s="55"/>
      <c r="AM221" s="55"/>
      <c r="AN221" s="55"/>
      <c r="AO221" s="55"/>
      <c r="AP221" s="55"/>
      <c r="AQ221" s="55"/>
      <c r="AR221" s="55"/>
      <c r="AS221" s="55"/>
      <c r="AT221" s="55"/>
      <c r="AU221" s="55"/>
      <c r="AV221" s="55"/>
      <c r="AW221" s="55"/>
      <c r="AX221" s="55"/>
      <c r="AY221" s="55"/>
      <c r="AZ221" s="55"/>
      <c r="BA221" s="55"/>
      <c r="BB221" s="55"/>
      <c r="BC221" s="55"/>
      <c r="BD221" s="55"/>
      <c r="BE221" s="55"/>
      <c r="BF221" s="55"/>
      <c r="BG221" s="55"/>
      <c r="BH221" s="55"/>
      <c r="BI221" s="55"/>
      <c r="BJ221" s="55"/>
      <c r="BK221" s="55"/>
      <c r="BL221" s="55"/>
      <c r="BM221" s="55"/>
      <c r="BN221" s="55"/>
      <c r="BO221" s="55"/>
      <c r="BP221" s="55"/>
      <c r="BQ221" s="55"/>
      <c r="BR221" s="55"/>
      <c r="BS221" s="55"/>
    </row>
    <row r="222" spans="1:71" s="296" customFormat="1" ht="21" customHeight="1">
      <c r="A222" s="290"/>
      <c r="B222" s="291" t="s">
        <v>668</v>
      </c>
      <c r="C222" s="291"/>
      <c r="D222" s="219" t="s">
        <v>645</v>
      </c>
      <c r="E222" s="292" t="s">
        <v>446</v>
      </c>
      <c r="F222" s="292"/>
      <c r="G222" s="292"/>
      <c r="H222" s="220">
        <v>1963</v>
      </c>
      <c r="I222" s="220">
        <v>500</v>
      </c>
      <c r="J222" s="295"/>
      <c r="K222" s="295"/>
      <c r="L222" s="295"/>
      <c r="M222" s="295"/>
      <c r="N222" s="295"/>
      <c r="O222" s="295"/>
      <c r="P222" s="295"/>
      <c r="Q222" s="295"/>
      <c r="R222" s="295"/>
      <c r="S222" s="295"/>
      <c r="T222" s="295"/>
      <c r="U222" s="295"/>
      <c r="V222" s="295"/>
      <c r="W222" s="295"/>
      <c r="X222" s="295"/>
      <c r="Y222" s="295"/>
      <c r="Z222" s="295"/>
      <c r="AA222" s="295"/>
      <c r="AB222" s="220"/>
      <c r="AC222" s="220"/>
      <c r="AD222" s="293">
        <v>200</v>
      </c>
      <c r="AE222" s="220">
        <v>0</v>
      </c>
      <c r="AF222" s="220"/>
      <c r="AG222" s="295"/>
    </row>
    <row r="223" spans="1:71" s="296" customFormat="1" ht="21" customHeight="1">
      <c r="A223" s="290"/>
      <c r="B223" s="291" t="s">
        <v>666</v>
      </c>
      <c r="C223" s="291"/>
      <c r="D223" s="219"/>
      <c r="E223" s="219" t="s">
        <v>446</v>
      </c>
      <c r="F223" s="219"/>
      <c r="G223" s="219"/>
      <c r="H223" s="324">
        <f>I223+AB223+AC223+AD223+AE223+AF223</f>
        <v>1500</v>
      </c>
      <c r="I223" s="324">
        <v>900</v>
      </c>
      <c r="J223" s="295"/>
      <c r="K223" s="295"/>
      <c r="L223" s="295"/>
      <c r="M223" s="295"/>
      <c r="N223" s="295"/>
      <c r="O223" s="295"/>
      <c r="P223" s="295"/>
      <c r="Q223" s="295"/>
      <c r="R223" s="295"/>
      <c r="S223" s="295"/>
      <c r="T223" s="295"/>
      <c r="U223" s="295"/>
      <c r="V223" s="295"/>
      <c r="W223" s="295"/>
      <c r="X223" s="295"/>
      <c r="Y223" s="295"/>
      <c r="Z223" s="295"/>
      <c r="AA223" s="295"/>
      <c r="AB223" s="324"/>
      <c r="AC223" s="324"/>
      <c r="AD223" s="324">
        <v>500</v>
      </c>
      <c r="AE223" s="324">
        <v>100</v>
      </c>
      <c r="AF223" s="324"/>
      <c r="AG223" s="295"/>
    </row>
    <row r="224" spans="1:71" s="296" customFormat="1" ht="21" customHeight="1">
      <c r="A224" s="290"/>
      <c r="B224" s="231" t="s">
        <v>624</v>
      </c>
      <c r="C224" s="231"/>
      <c r="D224" s="219" t="s">
        <v>564</v>
      </c>
      <c r="E224" s="219" t="s">
        <v>500</v>
      </c>
      <c r="F224" s="219"/>
      <c r="G224" s="219"/>
      <c r="H224" s="324">
        <f>I224+AB224+AC224+AD224+AE224+AF224</f>
        <v>4900</v>
      </c>
      <c r="I224" s="324">
        <v>2800</v>
      </c>
      <c r="J224" s="295"/>
      <c r="K224" s="295"/>
      <c r="L224" s="295"/>
      <c r="M224" s="295"/>
      <c r="N224" s="295"/>
      <c r="O224" s="295"/>
      <c r="P224" s="295"/>
      <c r="Q224" s="295"/>
      <c r="R224" s="295"/>
      <c r="S224" s="295"/>
      <c r="T224" s="295"/>
      <c r="U224" s="295"/>
      <c r="V224" s="295"/>
      <c r="W224" s="295"/>
      <c r="X224" s="295"/>
      <c r="Y224" s="295"/>
      <c r="Z224" s="295"/>
      <c r="AA224" s="295"/>
      <c r="AB224" s="324">
        <v>500</v>
      </c>
      <c r="AC224" s="324">
        <v>500</v>
      </c>
      <c r="AD224" s="324"/>
      <c r="AE224" s="324">
        <v>600</v>
      </c>
      <c r="AF224" s="324">
        <v>500</v>
      </c>
      <c r="AG224" s="295"/>
    </row>
    <row r="225" spans="1:71" s="296" customFormat="1" ht="21" customHeight="1">
      <c r="A225" s="290"/>
      <c r="B225" s="231" t="s">
        <v>651</v>
      </c>
      <c r="C225" s="231"/>
      <c r="D225" s="219" t="s">
        <v>568</v>
      </c>
      <c r="E225" s="219" t="s">
        <v>500</v>
      </c>
      <c r="F225" s="219"/>
      <c r="G225" s="219"/>
      <c r="H225" s="324">
        <f>I225+AB225+AC225+AD225+AE225+AF225</f>
        <v>1900</v>
      </c>
      <c r="I225" s="324">
        <v>1000</v>
      </c>
      <c r="J225" s="295"/>
      <c r="K225" s="295"/>
      <c r="L225" s="295"/>
      <c r="M225" s="295"/>
      <c r="N225" s="295"/>
      <c r="O225" s="295"/>
      <c r="P225" s="295"/>
      <c r="Q225" s="295"/>
      <c r="R225" s="295"/>
      <c r="S225" s="295"/>
      <c r="T225" s="295"/>
      <c r="U225" s="295"/>
      <c r="V225" s="295"/>
      <c r="W225" s="295"/>
      <c r="X225" s="295"/>
      <c r="Y225" s="295"/>
      <c r="Z225" s="295"/>
      <c r="AA225" s="295"/>
      <c r="AB225" s="324">
        <v>500</v>
      </c>
      <c r="AC225" s="324"/>
      <c r="AD225" s="324"/>
      <c r="AE225" s="324">
        <v>200</v>
      </c>
      <c r="AF225" s="324">
        <v>200</v>
      </c>
      <c r="AG225" s="295"/>
    </row>
    <row r="226" spans="1:71" s="296" customFormat="1" ht="21" customHeight="1">
      <c r="A226" s="290"/>
      <c r="B226" s="291" t="s">
        <v>667</v>
      </c>
      <c r="C226" s="291"/>
      <c r="D226" s="219" t="s">
        <v>647</v>
      </c>
      <c r="E226" s="292" t="s">
        <v>555</v>
      </c>
      <c r="F226" s="292"/>
      <c r="G226" s="292"/>
      <c r="H226" s="324">
        <f>I226+AB226+AC226+AD226+AE226+AF226</f>
        <v>4900</v>
      </c>
      <c r="I226" s="324">
        <v>3500</v>
      </c>
      <c r="J226" s="295"/>
      <c r="K226" s="295"/>
      <c r="L226" s="295"/>
      <c r="M226" s="295"/>
      <c r="N226" s="295"/>
      <c r="O226" s="295"/>
      <c r="P226" s="295"/>
      <c r="Q226" s="295"/>
      <c r="R226" s="295"/>
      <c r="S226" s="295"/>
      <c r="T226" s="295"/>
      <c r="U226" s="295"/>
      <c r="V226" s="295"/>
      <c r="W226" s="295"/>
      <c r="X226" s="295"/>
      <c r="Y226" s="295"/>
      <c r="Z226" s="295"/>
      <c r="AA226" s="295"/>
      <c r="AB226" s="324"/>
      <c r="AC226" s="324">
        <v>500</v>
      </c>
      <c r="AD226" s="325">
        <v>500</v>
      </c>
      <c r="AE226" s="324">
        <v>400</v>
      </c>
      <c r="AF226" s="324"/>
      <c r="AG226" s="295"/>
    </row>
    <row r="227" spans="1:71" s="57" customFormat="1" ht="21" customHeight="1">
      <c r="A227" s="81">
        <v>12</v>
      </c>
      <c r="B227" s="90" t="s">
        <v>589</v>
      </c>
      <c r="C227" s="90"/>
      <c r="D227" s="39"/>
      <c r="E227" s="39"/>
      <c r="F227" s="39"/>
      <c r="G227" s="39"/>
      <c r="H227" s="121">
        <f>SUM(H228:H232)</f>
        <v>15192</v>
      </c>
      <c r="I227" s="121">
        <f>SUM(I228:I232)</f>
        <v>6700</v>
      </c>
      <c r="J227" s="303"/>
      <c r="K227" s="303"/>
      <c r="L227" s="303"/>
      <c r="M227" s="303"/>
      <c r="N227" s="303"/>
      <c r="O227" s="303"/>
      <c r="P227" s="303"/>
      <c r="Q227" s="303"/>
      <c r="R227" s="303"/>
      <c r="S227" s="303"/>
      <c r="T227" s="303"/>
      <c r="U227" s="303"/>
      <c r="V227" s="303"/>
      <c r="W227" s="303"/>
      <c r="X227" s="303"/>
      <c r="Y227" s="303"/>
      <c r="Z227" s="303"/>
      <c r="AA227" s="303"/>
      <c r="AB227" s="121">
        <f>SUM(AB228:AB232)</f>
        <v>1300</v>
      </c>
      <c r="AC227" s="121">
        <f>SUM(AC228:AC232)</f>
        <v>500</v>
      </c>
      <c r="AD227" s="121">
        <f>SUM(AD228:AD232)</f>
        <v>2350</v>
      </c>
      <c r="AE227" s="121">
        <f>SUM(AE228:AE232)</f>
        <v>2096</v>
      </c>
      <c r="AF227" s="121">
        <f>SUM(AF228:AF232)</f>
        <v>600</v>
      </c>
      <c r="AG227" s="49" t="s">
        <v>665</v>
      </c>
      <c r="AH227" s="55"/>
      <c r="AI227" s="55"/>
      <c r="AJ227" s="55"/>
      <c r="AK227" s="55"/>
      <c r="AL227" s="55"/>
      <c r="AM227" s="55"/>
      <c r="AN227" s="55"/>
      <c r="AO227" s="55"/>
      <c r="AP227" s="55"/>
      <c r="AQ227" s="55"/>
      <c r="AR227" s="55"/>
      <c r="AS227" s="55"/>
      <c r="AT227" s="55"/>
      <c r="AU227" s="55"/>
      <c r="AV227" s="55"/>
      <c r="AW227" s="55"/>
      <c r="AX227" s="55"/>
      <c r="AY227" s="55"/>
      <c r="AZ227" s="55"/>
      <c r="BA227" s="55"/>
      <c r="BB227" s="55"/>
      <c r="BC227" s="55"/>
      <c r="BD227" s="55"/>
      <c r="BE227" s="55"/>
      <c r="BF227" s="55"/>
      <c r="BG227" s="55"/>
      <c r="BH227" s="55"/>
      <c r="BI227" s="55"/>
      <c r="BJ227" s="55"/>
      <c r="BK227" s="55"/>
      <c r="BL227" s="55"/>
      <c r="BM227" s="55"/>
      <c r="BN227" s="55"/>
      <c r="BO227" s="55"/>
      <c r="BP227" s="55"/>
      <c r="BQ227" s="55"/>
      <c r="BR227" s="55"/>
      <c r="BS227" s="55"/>
    </row>
    <row r="228" spans="1:71" s="296" customFormat="1" ht="21" customHeight="1">
      <c r="A228" s="217"/>
      <c r="B228" s="326" t="s">
        <v>559</v>
      </c>
      <c r="C228" s="326"/>
      <c r="D228" s="219" t="s">
        <v>647</v>
      </c>
      <c r="E228" s="219" t="s">
        <v>555</v>
      </c>
      <c r="F228" s="219"/>
      <c r="G228" s="219"/>
      <c r="H228" s="220">
        <v>2996</v>
      </c>
      <c r="I228" s="220">
        <v>500</v>
      </c>
      <c r="J228" s="295"/>
      <c r="K228" s="295"/>
      <c r="L228" s="295"/>
      <c r="M228" s="295"/>
      <c r="N228" s="295"/>
      <c r="O228" s="295"/>
      <c r="P228" s="295"/>
      <c r="Q228" s="295"/>
      <c r="R228" s="295"/>
      <c r="S228" s="295"/>
      <c r="T228" s="295"/>
      <c r="U228" s="295"/>
      <c r="V228" s="295"/>
      <c r="W228" s="295"/>
      <c r="X228" s="295"/>
      <c r="Y228" s="295"/>
      <c r="Z228" s="295"/>
      <c r="AA228" s="295"/>
      <c r="AB228" s="220">
        <v>300</v>
      </c>
      <c r="AC228" s="220"/>
      <c r="AD228" s="220">
        <v>350</v>
      </c>
      <c r="AE228" s="220">
        <v>200</v>
      </c>
      <c r="AF228" s="220"/>
      <c r="AG228" s="295"/>
    </row>
    <row r="229" spans="1:71" s="296" customFormat="1" ht="21" customHeight="1">
      <c r="A229" s="217"/>
      <c r="B229" s="291" t="s">
        <v>653</v>
      </c>
      <c r="C229" s="291"/>
      <c r="D229" s="219" t="s">
        <v>647</v>
      </c>
      <c r="E229" s="292" t="s">
        <v>555</v>
      </c>
      <c r="F229" s="292"/>
      <c r="G229" s="292"/>
      <c r="H229" s="220">
        <f>I229+AB229+AC229+AD229+AE229+AF229</f>
        <v>2996</v>
      </c>
      <c r="I229" s="220">
        <v>1500</v>
      </c>
      <c r="J229" s="295"/>
      <c r="K229" s="295"/>
      <c r="L229" s="295"/>
      <c r="M229" s="295"/>
      <c r="N229" s="295"/>
      <c r="O229" s="295"/>
      <c r="P229" s="295"/>
      <c r="Q229" s="295"/>
      <c r="R229" s="295"/>
      <c r="S229" s="295"/>
      <c r="T229" s="295"/>
      <c r="U229" s="295"/>
      <c r="V229" s="295"/>
      <c r="W229" s="295"/>
      <c r="X229" s="295"/>
      <c r="Y229" s="295"/>
      <c r="Z229" s="295"/>
      <c r="AA229" s="295"/>
      <c r="AB229" s="220"/>
      <c r="AC229" s="220"/>
      <c r="AD229" s="293">
        <v>700</v>
      </c>
      <c r="AE229" s="220">
        <v>796</v>
      </c>
      <c r="AF229" s="220"/>
      <c r="AG229" s="295"/>
    </row>
    <row r="230" spans="1:71" s="296" customFormat="1" ht="21" customHeight="1">
      <c r="A230" s="217"/>
      <c r="B230" s="304" t="s">
        <v>670</v>
      </c>
      <c r="C230" s="304"/>
      <c r="D230" s="219" t="s">
        <v>645</v>
      </c>
      <c r="E230" s="292" t="s">
        <v>446</v>
      </c>
      <c r="F230" s="292"/>
      <c r="G230" s="292"/>
      <c r="H230" s="220">
        <f>I230+AB230+AC230+AD230+AE230+AF230</f>
        <v>3000</v>
      </c>
      <c r="I230" s="220">
        <v>1500</v>
      </c>
      <c r="J230" s="295"/>
      <c r="K230" s="295"/>
      <c r="L230" s="295"/>
      <c r="M230" s="295"/>
      <c r="N230" s="295"/>
      <c r="O230" s="295"/>
      <c r="P230" s="295"/>
      <c r="Q230" s="295"/>
      <c r="R230" s="295"/>
      <c r="S230" s="295"/>
      <c r="T230" s="295"/>
      <c r="U230" s="295"/>
      <c r="V230" s="295"/>
      <c r="W230" s="295"/>
      <c r="X230" s="295"/>
      <c r="Y230" s="295"/>
      <c r="Z230" s="295"/>
      <c r="AA230" s="295"/>
      <c r="AB230" s="220">
        <v>500</v>
      </c>
      <c r="AC230" s="220"/>
      <c r="AD230" s="293">
        <v>800</v>
      </c>
      <c r="AE230" s="220">
        <v>200</v>
      </c>
      <c r="AF230" s="220"/>
      <c r="AG230" s="295"/>
    </row>
    <row r="231" spans="1:71" s="296" customFormat="1" ht="21" customHeight="1">
      <c r="A231" s="217"/>
      <c r="B231" s="231" t="s">
        <v>624</v>
      </c>
      <c r="C231" s="231"/>
      <c r="D231" s="219" t="s">
        <v>273</v>
      </c>
      <c r="E231" s="219" t="s">
        <v>446</v>
      </c>
      <c r="F231" s="219"/>
      <c r="G231" s="219"/>
      <c r="H231" s="220">
        <f>I231+AB231+AC231+AD231+AE231+AF231</f>
        <v>4700</v>
      </c>
      <c r="I231" s="220">
        <v>2200</v>
      </c>
      <c r="J231" s="295"/>
      <c r="K231" s="295"/>
      <c r="L231" s="295"/>
      <c r="M231" s="295"/>
      <c r="N231" s="295"/>
      <c r="O231" s="295"/>
      <c r="P231" s="295"/>
      <c r="Q231" s="295"/>
      <c r="R231" s="295"/>
      <c r="S231" s="295"/>
      <c r="T231" s="295"/>
      <c r="U231" s="295"/>
      <c r="V231" s="295"/>
      <c r="W231" s="295"/>
      <c r="X231" s="295"/>
      <c r="Y231" s="295"/>
      <c r="Z231" s="295"/>
      <c r="AA231" s="295"/>
      <c r="AB231" s="220">
        <v>500</v>
      </c>
      <c r="AC231" s="220">
        <v>500</v>
      </c>
      <c r="AD231" s="220">
        <v>500</v>
      </c>
      <c r="AE231" s="220">
        <v>600</v>
      </c>
      <c r="AF231" s="220">
        <v>400</v>
      </c>
      <c r="AG231" s="295"/>
    </row>
    <row r="232" spans="1:71" s="296" customFormat="1" ht="21" customHeight="1">
      <c r="A232" s="217"/>
      <c r="B232" s="231" t="s">
        <v>671</v>
      </c>
      <c r="C232" s="231"/>
      <c r="D232" s="219" t="s">
        <v>672</v>
      </c>
      <c r="E232" s="219" t="s">
        <v>446</v>
      </c>
      <c r="F232" s="219"/>
      <c r="G232" s="219"/>
      <c r="H232" s="220">
        <f>I232+AB232+AC232+AD232+AE232+AF232</f>
        <v>1500</v>
      </c>
      <c r="I232" s="220">
        <v>1000</v>
      </c>
      <c r="J232" s="295"/>
      <c r="K232" s="295"/>
      <c r="L232" s="295"/>
      <c r="M232" s="295"/>
      <c r="N232" s="295"/>
      <c r="O232" s="295"/>
      <c r="P232" s="295"/>
      <c r="Q232" s="295"/>
      <c r="R232" s="295"/>
      <c r="S232" s="295"/>
      <c r="T232" s="295"/>
      <c r="U232" s="295"/>
      <c r="V232" s="295"/>
      <c r="W232" s="295"/>
      <c r="X232" s="295"/>
      <c r="Y232" s="295"/>
      <c r="Z232" s="295"/>
      <c r="AA232" s="295"/>
      <c r="AB232" s="220"/>
      <c r="AC232" s="220"/>
      <c r="AD232" s="220"/>
      <c r="AE232" s="220">
        <v>300</v>
      </c>
      <c r="AF232" s="220">
        <v>200</v>
      </c>
      <c r="AG232" s="295"/>
    </row>
    <row r="233" spans="1:71" s="289" customFormat="1" ht="21" customHeight="1">
      <c r="A233" s="285"/>
      <c r="B233" s="286" t="s">
        <v>669</v>
      </c>
      <c r="C233" s="286"/>
      <c r="D233" s="255"/>
      <c r="E233" s="255" t="s">
        <v>443</v>
      </c>
      <c r="F233" s="255"/>
      <c r="G233" s="255"/>
      <c r="H233" s="287">
        <f>I233+AB233+AC233+AD233+AE233+AF233</f>
        <v>4500</v>
      </c>
      <c r="I233" s="256">
        <v>2000</v>
      </c>
      <c r="J233" s="288"/>
      <c r="K233" s="288"/>
      <c r="L233" s="288"/>
      <c r="M233" s="288"/>
      <c r="N233" s="288"/>
      <c r="O233" s="288"/>
      <c r="P233" s="288"/>
      <c r="Q233" s="288"/>
      <c r="R233" s="288"/>
      <c r="S233" s="288"/>
      <c r="T233" s="288"/>
      <c r="U233" s="288"/>
      <c r="V233" s="288"/>
      <c r="W233" s="288"/>
      <c r="X233" s="288"/>
      <c r="Y233" s="288"/>
      <c r="Z233" s="288"/>
      <c r="AA233" s="288"/>
      <c r="AB233" s="256"/>
      <c r="AC233" s="256">
        <v>500</v>
      </c>
      <c r="AD233" s="256">
        <v>1000</v>
      </c>
      <c r="AE233" s="256">
        <v>1000</v>
      </c>
      <c r="AF233" s="256"/>
      <c r="AG233" s="288"/>
    </row>
    <row r="234" spans="1:71" s="57" customFormat="1" ht="21" customHeight="1">
      <c r="A234" s="81">
        <v>13</v>
      </c>
      <c r="B234" s="90" t="s">
        <v>587</v>
      </c>
      <c r="C234" s="90"/>
      <c r="D234" s="39"/>
      <c r="E234" s="39"/>
      <c r="F234" s="39"/>
      <c r="G234" s="39"/>
      <c r="H234" s="121">
        <f>SUM(H236:H239)</f>
        <v>12080</v>
      </c>
      <c r="I234" s="121">
        <f>SUM(I236:I239)</f>
        <v>5180</v>
      </c>
      <c r="J234" s="303"/>
      <c r="K234" s="303"/>
      <c r="L234" s="303"/>
      <c r="M234" s="303"/>
      <c r="N234" s="303"/>
      <c r="O234" s="303"/>
      <c r="P234" s="303"/>
      <c r="Q234" s="303"/>
      <c r="R234" s="303"/>
      <c r="S234" s="303"/>
      <c r="T234" s="303"/>
      <c r="U234" s="303"/>
      <c r="V234" s="303"/>
      <c r="W234" s="303"/>
      <c r="X234" s="303"/>
      <c r="Y234" s="303"/>
      <c r="Z234" s="303"/>
      <c r="AA234" s="303"/>
      <c r="AB234" s="121">
        <f>SUM(AB236:AB239)</f>
        <v>1500</v>
      </c>
      <c r="AC234" s="121">
        <f>SUM(AC236:AC239)</f>
        <v>500</v>
      </c>
      <c r="AD234" s="121">
        <f>SUM(AD236:AD239)</f>
        <v>1900</v>
      </c>
      <c r="AE234" s="121">
        <f>SUM(AE236:AE239)</f>
        <v>2200</v>
      </c>
      <c r="AF234" s="121">
        <f>SUM(AF236:AF239)</f>
        <v>800</v>
      </c>
      <c r="AG234" s="49" t="s">
        <v>665</v>
      </c>
      <c r="AH234" s="55"/>
      <c r="AI234" s="55"/>
      <c r="AJ234" s="55"/>
      <c r="AK234" s="55"/>
      <c r="AL234" s="55"/>
      <c r="AM234" s="55"/>
      <c r="AN234" s="55"/>
      <c r="AO234" s="55"/>
      <c r="AP234" s="55"/>
      <c r="AQ234" s="55"/>
      <c r="AR234" s="55"/>
      <c r="AS234" s="55"/>
      <c r="AT234" s="55"/>
      <c r="AU234" s="55"/>
      <c r="AV234" s="55"/>
      <c r="AW234" s="55"/>
      <c r="AX234" s="55"/>
      <c r="AY234" s="55"/>
      <c r="AZ234" s="55"/>
      <c r="BA234" s="55"/>
      <c r="BB234" s="55"/>
      <c r="BC234" s="55"/>
      <c r="BD234" s="55"/>
      <c r="BE234" s="55"/>
      <c r="BF234" s="55"/>
      <c r="BG234" s="55"/>
      <c r="BH234" s="55"/>
      <c r="BI234" s="55"/>
      <c r="BJ234" s="55"/>
      <c r="BK234" s="55"/>
      <c r="BL234" s="55"/>
      <c r="BM234" s="55"/>
      <c r="BN234" s="55"/>
      <c r="BO234" s="55"/>
      <c r="BP234" s="55"/>
      <c r="BQ234" s="55"/>
      <c r="BR234" s="55"/>
      <c r="BS234" s="55"/>
    </row>
    <row r="235" spans="1:71" s="289" customFormat="1" ht="21" customHeight="1">
      <c r="A235" s="285"/>
      <c r="B235" s="286" t="s">
        <v>669</v>
      </c>
      <c r="C235" s="286"/>
      <c r="D235" s="255"/>
      <c r="E235" s="255" t="s">
        <v>443</v>
      </c>
      <c r="F235" s="255"/>
      <c r="G235" s="255"/>
      <c r="H235" s="287">
        <f t="shared" ref="H235:H240" si="5">I235+AB235+AC235+AD235+AE235+AF235</f>
        <v>4500</v>
      </c>
      <c r="I235" s="256">
        <v>2000</v>
      </c>
      <c r="J235" s="288"/>
      <c r="K235" s="288"/>
      <c r="L235" s="288"/>
      <c r="M235" s="288"/>
      <c r="N235" s="288"/>
      <c r="O235" s="288"/>
      <c r="P235" s="288"/>
      <c r="Q235" s="288"/>
      <c r="R235" s="288"/>
      <c r="S235" s="288"/>
      <c r="T235" s="288"/>
      <c r="U235" s="288"/>
      <c r="V235" s="288"/>
      <c r="W235" s="288"/>
      <c r="X235" s="288"/>
      <c r="Y235" s="288"/>
      <c r="Z235" s="288"/>
      <c r="AA235" s="288"/>
      <c r="AB235" s="256"/>
      <c r="AC235" s="256">
        <v>1000</v>
      </c>
      <c r="AD235" s="256">
        <v>1000</v>
      </c>
      <c r="AE235" s="256">
        <v>500</v>
      </c>
      <c r="AF235" s="256"/>
      <c r="AG235" s="288"/>
    </row>
    <row r="236" spans="1:71" s="296" customFormat="1" ht="21" customHeight="1">
      <c r="A236" s="290"/>
      <c r="B236" s="291" t="s">
        <v>674</v>
      </c>
      <c r="C236" s="291"/>
      <c r="D236" s="219" t="s">
        <v>645</v>
      </c>
      <c r="E236" s="292" t="s">
        <v>555</v>
      </c>
      <c r="F236" s="292"/>
      <c r="G236" s="292"/>
      <c r="H236" s="293">
        <f t="shared" si="5"/>
        <v>2100</v>
      </c>
      <c r="I236" s="220">
        <v>500</v>
      </c>
      <c r="J236" s="295"/>
      <c r="K236" s="295"/>
      <c r="L236" s="295"/>
      <c r="M236" s="295"/>
      <c r="N236" s="295"/>
      <c r="O236" s="295"/>
      <c r="P236" s="295"/>
      <c r="Q236" s="295"/>
      <c r="R236" s="295"/>
      <c r="S236" s="295"/>
      <c r="T236" s="295"/>
      <c r="U236" s="295"/>
      <c r="V236" s="295"/>
      <c r="W236" s="295"/>
      <c r="X236" s="295"/>
      <c r="Y236" s="295"/>
      <c r="Z236" s="295"/>
      <c r="AA236" s="295"/>
      <c r="AB236" s="220">
        <v>500</v>
      </c>
      <c r="AC236" s="220"/>
      <c r="AD236" s="294">
        <v>900</v>
      </c>
      <c r="AE236" s="220">
        <v>200</v>
      </c>
      <c r="AF236" s="220"/>
      <c r="AG236" s="295"/>
    </row>
    <row r="237" spans="1:71" s="296" customFormat="1" ht="21" customHeight="1">
      <c r="A237" s="217"/>
      <c r="B237" s="291" t="s">
        <v>673</v>
      </c>
      <c r="C237" s="291"/>
      <c r="D237" s="219" t="s">
        <v>645</v>
      </c>
      <c r="E237" s="292" t="s">
        <v>446</v>
      </c>
      <c r="F237" s="292"/>
      <c r="G237" s="292"/>
      <c r="H237" s="293">
        <f t="shared" si="5"/>
        <v>3500</v>
      </c>
      <c r="I237" s="220">
        <v>1500</v>
      </c>
      <c r="J237" s="295"/>
      <c r="K237" s="295"/>
      <c r="L237" s="295"/>
      <c r="M237" s="295"/>
      <c r="N237" s="295"/>
      <c r="O237" s="295"/>
      <c r="P237" s="295"/>
      <c r="Q237" s="295"/>
      <c r="R237" s="295"/>
      <c r="S237" s="295"/>
      <c r="T237" s="295"/>
      <c r="U237" s="295"/>
      <c r="V237" s="295"/>
      <c r="W237" s="295"/>
      <c r="X237" s="295"/>
      <c r="Y237" s="295"/>
      <c r="Z237" s="295"/>
      <c r="AA237" s="295"/>
      <c r="AB237" s="220">
        <v>500</v>
      </c>
      <c r="AC237" s="220"/>
      <c r="AD237" s="294">
        <v>800</v>
      </c>
      <c r="AE237" s="220">
        <v>700</v>
      </c>
      <c r="AF237" s="220"/>
      <c r="AG237" s="295"/>
    </row>
    <row r="238" spans="1:71" s="296" customFormat="1" ht="21" customHeight="1">
      <c r="A238" s="290"/>
      <c r="B238" s="304" t="s">
        <v>675</v>
      </c>
      <c r="C238" s="304"/>
      <c r="D238" s="219" t="s">
        <v>645</v>
      </c>
      <c r="E238" s="292" t="s">
        <v>446</v>
      </c>
      <c r="F238" s="292"/>
      <c r="G238" s="292"/>
      <c r="H238" s="293">
        <f t="shared" si="5"/>
        <v>2000</v>
      </c>
      <c r="I238" s="220">
        <v>1500</v>
      </c>
      <c r="J238" s="295"/>
      <c r="K238" s="295"/>
      <c r="L238" s="295"/>
      <c r="M238" s="295"/>
      <c r="N238" s="295"/>
      <c r="O238" s="295"/>
      <c r="P238" s="295"/>
      <c r="Q238" s="295"/>
      <c r="R238" s="295"/>
      <c r="S238" s="295"/>
      <c r="T238" s="295"/>
      <c r="U238" s="295"/>
      <c r="V238" s="295"/>
      <c r="W238" s="295"/>
      <c r="X238" s="295"/>
      <c r="Y238" s="295"/>
      <c r="Z238" s="295"/>
      <c r="AA238" s="295"/>
      <c r="AB238" s="220"/>
      <c r="AC238" s="220"/>
      <c r="AD238" s="294">
        <v>200</v>
      </c>
      <c r="AE238" s="220">
        <v>300</v>
      </c>
      <c r="AF238" s="220"/>
      <c r="AG238" s="295"/>
    </row>
    <row r="239" spans="1:71" s="296" customFormat="1" ht="21" customHeight="1">
      <c r="A239" s="290"/>
      <c r="B239" s="231" t="s">
        <v>624</v>
      </c>
      <c r="C239" s="231"/>
      <c r="D239" s="219" t="s">
        <v>642</v>
      </c>
      <c r="E239" s="219" t="s">
        <v>446</v>
      </c>
      <c r="F239" s="219"/>
      <c r="G239" s="219"/>
      <c r="H239" s="293">
        <f t="shared" si="5"/>
        <v>4480</v>
      </c>
      <c r="I239" s="220">
        <v>1680</v>
      </c>
      <c r="J239" s="295"/>
      <c r="K239" s="295"/>
      <c r="L239" s="295"/>
      <c r="M239" s="295"/>
      <c r="N239" s="295"/>
      <c r="O239" s="295"/>
      <c r="P239" s="295"/>
      <c r="Q239" s="295"/>
      <c r="R239" s="295"/>
      <c r="S239" s="295"/>
      <c r="T239" s="295"/>
      <c r="U239" s="295"/>
      <c r="V239" s="295"/>
      <c r="W239" s="295"/>
      <c r="X239" s="295"/>
      <c r="Y239" s="295"/>
      <c r="Z239" s="295"/>
      <c r="AA239" s="295"/>
      <c r="AB239" s="220">
        <v>500</v>
      </c>
      <c r="AC239" s="220">
        <v>500</v>
      </c>
      <c r="AD239" s="220"/>
      <c r="AE239" s="220">
        <v>1000</v>
      </c>
      <c r="AF239" s="220">
        <v>800</v>
      </c>
      <c r="AG239" s="295"/>
    </row>
    <row r="240" spans="1:71" s="296" customFormat="1" ht="21" customHeight="1">
      <c r="A240" s="290"/>
      <c r="B240" s="291" t="s">
        <v>676</v>
      </c>
      <c r="C240" s="291"/>
      <c r="D240" s="219"/>
      <c r="E240" s="219" t="s">
        <v>453</v>
      </c>
      <c r="F240" s="219"/>
      <c r="G240" s="219"/>
      <c r="H240" s="293">
        <f t="shared" si="5"/>
        <v>2000</v>
      </c>
      <c r="I240" s="220">
        <v>1500</v>
      </c>
      <c r="J240" s="295"/>
      <c r="K240" s="295"/>
      <c r="L240" s="295"/>
      <c r="M240" s="295"/>
      <c r="N240" s="295"/>
      <c r="O240" s="295"/>
      <c r="P240" s="295"/>
      <c r="Q240" s="295"/>
      <c r="R240" s="295"/>
      <c r="S240" s="295"/>
      <c r="T240" s="295"/>
      <c r="U240" s="295"/>
      <c r="V240" s="295"/>
      <c r="W240" s="295"/>
      <c r="X240" s="295"/>
      <c r="Y240" s="295"/>
      <c r="Z240" s="295"/>
      <c r="AA240" s="295"/>
      <c r="AB240" s="220"/>
      <c r="AC240" s="220"/>
      <c r="AD240" s="220">
        <v>500</v>
      </c>
      <c r="AE240" s="220"/>
      <c r="AF240" s="220"/>
      <c r="AG240" s="295"/>
    </row>
    <row r="241" spans="1:71" s="57" customFormat="1" ht="21" customHeight="1">
      <c r="A241" s="81">
        <v>14</v>
      </c>
      <c r="B241" s="90" t="s">
        <v>588</v>
      </c>
      <c r="C241" s="90"/>
      <c r="D241" s="39"/>
      <c r="E241" s="39"/>
      <c r="F241" s="39"/>
      <c r="G241" s="39"/>
      <c r="H241" s="121">
        <f>SUM(H242:H246)</f>
        <v>15671</v>
      </c>
      <c r="I241" s="121">
        <f>SUM(I242:I246)</f>
        <v>8600</v>
      </c>
      <c r="J241" s="303"/>
      <c r="K241" s="303"/>
      <c r="L241" s="303"/>
      <c r="M241" s="303"/>
      <c r="N241" s="303"/>
      <c r="O241" s="303"/>
      <c r="P241" s="303"/>
      <c r="Q241" s="303"/>
      <c r="R241" s="303"/>
      <c r="S241" s="303"/>
      <c r="T241" s="303"/>
      <c r="U241" s="303"/>
      <c r="V241" s="303"/>
      <c r="W241" s="303"/>
      <c r="X241" s="303"/>
      <c r="Y241" s="303"/>
      <c r="Z241" s="303"/>
      <c r="AA241" s="303"/>
      <c r="AB241" s="121">
        <f>SUM(AB242:AB246)</f>
        <v>1000</v>
      </c>
      <c r="AC241" s="121">
        <f>SUM(AC242:AC246)</f>
        <v>1000</v>
      </c>
      <c r="AD241" s="121">
        <f>SUM(AD242:AD246)</f>
        <v>2200</v>
      </c>
      <c r="AE241" s="121">
        <f>SUM(AE242:AE246)</f>
        <v>2071</v>
      </c>
      <c r="AF241" s="121">
        <f>SUM(AF242:AF246)</f>
        <v>800</v>
      </c>
      <c r="AG241" s="49" t="s">
        <v>665</v>
      </c>
      <c r="AH241" s="55"/>
      <c r="AI241" s="55"/>
      <c r="AJ241" s="55"/>
      <c r="AK241" s="55"/>
      <c r="AL241" s="55"/>
      <c r="AM241" s="55"/>
      <c r="AN241" s="55"/>
      <c r="AO241" s="55"/>
      <c r="AP241" s="55"/>
      <c r="AQ241" s="55"/>
      <c r="AR241" s="55"/>
      <c r="AS241" s="55"/>
      <c r="AT241" s="55"/>
      <c r="AU241" s="55"/>
      <c r="AV241" s="55"/>
      <c r="AW241" s="55"/>
      <c r="AX241" s="55"/>
      <c r="AY241" s="55"/>
      <c r="AZ241" s="55"/>
      <c r="BA241" s="55"/>
      <c r="BB241" s="55"/>
      <c r="BC241" s="55"/>
      <c r="BD241" s="55"/>
      <c r="BE241" s="55"/>
      <c r="BF241" s="55"/>
      <c r="BG241" s="55"/>
      <c r="BH241" s="55"/>
      <c r="BI241" s="55"/>
      <c r="BJ241" s="55"/>
      <c r="BK241" s="55"/>
      <c r="BL241" s="55"/>
      <c r="BM241" s="55"/>
      <c r="BN241" s="55"/>
      <c r="BO241" s="55"/>
      <c r="BP241" s="55"/>
      <c r="BQ241" s="55"/>
      <c r="BR241" s="55"/>
      <c r="BS241" s="55"/>
    </row>
    <row r="242" spans="1:71" s="296" customFormat="1" ht="21" customHeight="1">
      <c r="A242" s="217"/>
      <c r="B242" s="291" t="s">
        <v>677</v>
      </c>
      <c r="C242" s="291"/>
      <c r="D242" s="219"/>
      <c r="E242" s="292" t="s">
        <v>418</v>
      </c>
      <c r="F242" s="292"/>
      <c r="G242" s="292"/>
      <c r="H242" s="293">
        <f>I242+AB242+AC242+AD242+AE242+AF242</f>
        <v>1137</v>
      </c>
      <c r="I242" s="220">
        <v>500</v>
      </c>
      <c r="J242" s="295"/>
      <c r="K242" s="295"/>
      <c r="L242" s="295"/>
      <c r="M242" s="295"/>
      <c r="N242" s="295"/>
      <c r="O242" s="295"/>
      <c r="P242" s="295"/>
      <c r="Q242" s="295"/>
      <c r="R242" s="295"/>
      <c r="S242" s="295"/>
      <c r="T242" s="295"/>
      <c r="U242" s="295"/>
      <c r="V242" s="295"/>
      <c r="W242" s="295"/>
      <c r="X242" s="295"/>
      <c r="Y242" s="295"/>
      <c r="Z242" s="295"/>
      <c r="AA242" s="295"/>
      <c r="AB242" s="220"/>
      <c r="AC242" s="220"/>
      <c r="AD242" s="293">
        <v>400</v>
      </c>
      <c r="AE242" s="220">
        <v>237</v>
      </c>
      <c r="AF242" s="220"/>
      <c r="AG242" s="295"/>
    </row>
    <row r="243" spans="1:71" s="296" customFormat="1" ht="21" customHeight="1">
      <c r="A243" s="217"/>
      <c r="B243" s="291" t="s">
        <v>656</v>
      </c>
      <c r="C243" s="291"/>
      <c r="D243" s="219" t="s">
        <v>647</v>
      </c>
      <c r="E243" s="292" t="s">
        <v>446</v>
      </c>
      <c r="F243" s="292"/>
      <c r="G243" s="292"/>
      <c r="H243" s="293">
        <f>I243+AB243+AC243+AD243+AE243+AF243</f>
        <v>4848</v>
      </c>
      <c r="I243" s="220">
        <v>2500</v>
      </c>
      <c r="J243" s="295"/>
      <c r="K243" s="295"/>
      <c r="L243" s="295"/>
      <c r="M243" s="295"/>
      <c r="N243" s="295"/>
      <c r="O243" s="295"/>
      <c r="P243" s="295"/>
      <c r="Q243" s="295"/>
      <c r="R243" s="295"/>
      <c r="S243" s="295"/>
      <c r="T243" s="295"/>
      <c r="U243" s="295"/>
      <c r="V243" s="295"/>
      <c r="W243" s="295"/>
      <c r="X243" s="295"/>
      <c r="Y243" s="295"/>
      <c r="Z243" s="295"/>
      <c r="AA243" s="295"/>
      <c r="AB243" s="220">
        <v>500</v>
      </c>
      <c r="AC243" s="220">
        <v>500</v>
      </c>
      <c r="AD243" s="293">
        <v>800</v>
      </c>
      <c r="AE243" s="220">
        <v>548</v>
      </c>
      <c r="AF243" s="220"/>
      <c r="AG243" s="295"/>
    </row>
    <row r="244" spans="1:71" s="296" customFormat="1" ht="21" customHeight="1">
      <c r="A244" s="217"/>
      <c r="B244" s="304" t="s">
        <v>678</v>
      </c>
      <c r="C244" s="304"/>
      <c r="D244" s="219" t="s">
        <v>645</v>
      </c>
      <c r="E244" s="292" t="s">
        <v>443</v>
      </c>
      <c r="F244" s="292"/>
      <c r="G244" s="292"/>
      <c r="H244" s="293">
        <f>I244+AB244+AC244+AD244+AE244+AF244</f>
        <v>3186</v>
      </c>
      <c r="I244" s="220">
        <v>2000</v>
      </c>
      <c r="J244" s="295"/>
      <c r="K244" s="295"/>
      <c r="L244" s="295"/>
      <c r="M244" s="295"/>
      <c r="N244" s="295"/>
      <c r="O244" s="295"/>
      <c r="P244" s="295"/>
      <c r="Q244" s="295"/>
      <c r="R244" s="295"/>
      <c r="S244" s="295"/>
      <c r="T244" s="295"/>
      <c r="U244" s="295"/>
      <c r="V244" s="295"/>
      <c r="W244" s="295"/>
      <c r="X244" s="295"/>
      <c r="Y244" s="295"/>
      <c r="Z244" s="295"/>
      <c r="AA244" s="295"/>
      <c r="AB244" s="220"/>
      <c r="AC244" s="220">
        <v>500</v>
      </c>
      <c r="AD244" s="293">
        <v>500</v>
      </c>
      <c r="AE244" s="220">
        <v>186</v>
      </c>
      <c r="AF244" s="220"/>
      <c r="AG244" s="295"/>
    </row>
    <row r="245" spans="1:71" s="296" customFormat="1" ht="21" customHeight="1">
      <c r="A245" s="217"/>
      <c r="B245" s="231" t="s">
        <v>624</v>
      </c>
      <c r="C245" s="231"/>
      <c r="D245" s="219" t="s">
        <v>564</v>
      </c>
      <c r="E245" s="219" t="s">
        <v>446</v>
      </c>
      <c r="F245" s="219"/>
      <c r="G245" s="219"/>
      <c r="H245" s="293">
        <f>I245+AB245+AC245+AD245+AE245+AF245</f>
        <v>4700</v>
      </c>
      <c r="I245" s="220">
        <v>2600</v>
      </c>
      <c r="J245" s="295"/>
      <c r="K245" s="295"/>
      <c r="L245" s="295"/>
      <c r="M245" s="295"/>
      <c r="N245" s="295"/>
      <c r="O245" s="295"/>
      <c r="P245" s="295"/>
      <c r="Q245" s="295"/>
      <c r="R245" s="295"/>
      <c r="S245" s="295"/>
      <c r="T245" s="295"/>
      <c r="U245" s="295"/>
      <c r="V245" s="295"/>
      <c r="W245" s="295"/>
      <c r="X245" s="295"/>
      <c r="Y245" s="295"/>
      <c r="Z245" s="295"/>
      <c r="AA245" s="295"/>
      <c r="AB245" s="220">
        <v>500</v>
      </c>
      <c r="AC245" s="220"/>
      <c r="AD245" s="220">
        <v>500</v>
      </c>
      <c r="AE245" s="220">
        <v>600</v>
      </c>
      <c r="AF245" s="220">
        <v>500</v>
      </c>
      <c r="AG245" s="295"/>
    </row>
    <row r="246" spans="1:71" s="296" customFormat="1" ht="21" customHeight="1">
      <c r="A246" s="217"/>
      <c r="B246" s="231" t="s">
        <v>671</v>
      </c>
      <c r="C246" s="231"/>
      <c r="D246" s="219" t="s">
        <v>568</v>
      </c>
      <c r="E246" s="219" t="s">
        <v>446</v>
      </c>
      <c r="F246" s="219"/>
      <c r="G246" s="219"/>
      <c r="H246" s="293">
        <f>I246+AB246+AC246+AD246+AE246+AF246</f>
        <v>1800</v>
      </c>
      <c r="I246" s="220">
        <v>1000</v>
      </c>
      <c r="J246" s="295"/>
      <c r="K246" s="295"/>
      <c r="L246" s="295"/>
      <c r="M246" s="295"/>
      <c r="N246" s="295"/>
      <c r="O246" s="295"/>
      <c r="P246" s="295"/>
      <c r="Q246" s="295"/>
      <c r="R246" s="295"/>
      <c r="S246" s="295"/>
      <c r="T246" s="295"/>
      <c r="U246" s="295"/>
      <c r="V246" s="295"/>
      <c r="W246" s="295"/>
      <c r="X246" s="295"/>
      <c r="Y246" s="295"/>
      <c r="Z246" s="295"/>
      <c r="AA246" s="295"/>
      <c r="AB246" s="220"/>
      <c r="AC246" s="220"/>
      <c r="AD246" s="220"/>
      <c r="AE246" s="220">
        <v>500</v>
      </c>
      <c r="AF246" s="220">
        <v>300</v>
      </c>
      <c r="AG246" s="295"/>
    </row>
    <row r="247" spans="1:71" s="57" customFormat="1" ht="21" customHeight="1">
      <c r="A247" s="81">
        <v>15</v>
      </c>
      <c r="B247" s="90" t="s">
        <v>560</v>
      </c>
      <c r="C247" s="90"/>
      <c r="D247" s="39"/>
      <c r="E247" s="39"/>
      <c r="F247" s="39"/>
      <c r="G247" s="39"/>
      <c r="H247" s="121">
        <f>SUM(H248:H252)</f>
        <v>17445</v>
      </c>
      <c r="I247" s="121">
        <f>SUM(I248:I252)</f>
        <v>6000</v>
      </c>
      <c r="J247" s="303"/>
      <c r="K247" s="303"/>
      <c r="L247" s="303"/>
      <c r="M247" s="303"/>
      <c r="N247" s="303"/>
      <c r="O247" s="303"/>
      <c r="P247" s="303"/>
      <c r="Q247" s="303"/>
      <c r="R247" s="303"/>
      <c r="S247" s="303"/>
      <c r="T247" s="303"/>
      <c r="U247" s="303"/>
      <c r="V247" s="303"/>
      <c r="W247" s="303"/>
      <c r="X247" s="303"/>
      <c r="Y247" s="303"/>
      <c r="Z247" s="303"/>
      <c r="AA247" s="303"/>
      <c r="AB247" s="121">
        <f>SUM(AB248:AB252)</f>
        <v>2500</v>
      </c>
      <c r="AC247" s="121">
        <f>SUM(AC248:AC252)</f>
        <v>1000</v>
      </c>
      <c r="AD247" s="121">
        <f>SUM(AD248:AD252)</f>
        <v>3050</v>
      </c>
      <c r="AE247" s="121">
        <f>SUM(AE248:AE252)</f>
        <v>4395</v>
      </c>
      <c r="AF247" s="121">
        <f>SUM(AF248:AF252)</f>
        <v>500</v>
      </c>
      <c r="AG247" s="49" t="s">
        <v>665</v>
      </c>
      <c r="AH247" s="55"/>
      <c r="AI247" s="55"/>
      <c r="AJ247" s="55"/>
      <c r="AK247" s="55"/>
      <c r="AL247" s="55"/>
      <c r="AM247" s="55"/>
      <c r="AN247" s="55"/>
      <c r="AO247" s="55"/>
      <c r="AP247" s="55"/>
      <c r="AQ247" s="55"/>
      <c r="AR247" s="55"/>
      <c r="AS247" s="55"/>
      <c r="AT247" s="55"/>
      <c r="AU247" s="55"/>
      <c r="AV247" s="55"/>
      <c r="AW247" s="55"/>
      <c r="AX247" s="55"/>
      <c r="AY247" s="55"/>
      <c r="AZ247" s="55"/>
      <c r="BA247" s="55"/>
      <c r="BB247" s="55"/>
      <c r="BC247" s="55"/>
      <c r="BD247" s="55"/>
      <c r="BE247" s="55"/>
      <c r="BF247" s="55"/>
      <c r="BG247" s="55"/>
      <c r="BH247" s="55"/>
      <c r="BI247" s="55"/>
      <c r="BJ247" s="55"/>
      <c r="BK247" s="55"/>
      <c r="BL247" s="55"/>
      <c r="BM247" s="55"/>
      <c r="BN247" s="55"/>
      <c r="BO247" s="55"/>
      <c r="BP247" s="55"/>
      <c r="BQ247" s="55"/>
      <c r="BR247" s="55"/>
      <c r="BS247" s="55"/>
    </row>
    <row r="248" spans="1:71" s="296" customFormat="1" ht="21" customHeight="1">
      <c r="A248" s="217"/>
      <c r="B248" s="321" t="s">
        <v>679</v>
      </c>
      <c r="C248" s="321"/>
      <c r="D248" s="219" t="s">
        <v>647</v>
      </c>
      <c r="E248" s="292" t="s">
        <v>555</v>
      </c>
      <c r="F248" s="292"/>
      <c r="G248" s="292"/>
      <c r="H248" s="293">
        <f t="shared" ref="H248:H253" si="6">I248+AB248+AC248+AD248+AE248+AF248</f>
        <v>4073</v>
      </c>
      <c r="I248" s="220">
        <v>900</v>
      </c>
      <c r="J248" s="295"/>
      <c r="K248" s="295"/>
      <c r="L248" s="295"/>
      <c r="M248" s="295"/>
      <c r="N248" s="295"/>
      <c r="O248" s="295"/>
      <c r="P248" s="295"/>
      <c r="Q248" s="295"/>
      <c r="R248" s="295"/>
      <c r="S248" s="295"/>
      <c r="T248" s="295"/>
      <c r="U248" s="295"/>
      <c r="V248" s="295"/>
      <c r="W248" s="295"/>
      <c r="X248" s="295"/>
      <c r="Y248" s="295"/>
      <c r="Z248" s="295"/>
      <c r="AA248" s="295"/>
      <c r="AB248" s="220">
        <v>600</v>
      </c>
      <c r="AC248" s="220"/>
      <c r="AD248" s="293">
        <f>150+700</f>
        <v>850</v>
      </c>
      <c r="AE248" s="220">
        <v>1723</v>
      </c>
      <c r="AF248" s="220"/>
      <c r="AG248" s="295"/>
      <c r="AH248" s="508" t="s">
        <v>105</v>
      </c>
    </row>
    <row r="249" spans="1:71" s="296" customFormat="1" ht="21" customHeight="1">
      <c r="A249" s="217"/>
      <c r="B249" s="321" t="s">
        <v>680</v>
      </c>
      <c r="C249" s="321"/>
      <c r="D249" s="219" t="s">
        <v>645</v>
      </c>
      <c r="E249" s="292" t="s">
        <v>446</v>
      </c>
      <c r="F249" s="292"/>
      <c r="G249" s="292"/>
      <c r="H249" s="293">
        <f t="shared" si="6"/>
        <v>1800</v>
      </c>
      <c r="I249" s="220">
        <v>500</v>
      </c>
      <c r="J249" s="295"/>
      <c r="K249" s="295"/>
      <c r="L249" s="295"/>
      <c r="M249" s="295"/>
      <c r="N249" s="295"/>
      <c r="O249" s="295"/>
      <c r="P249" s="295"/>
      <c r="Q249" s="295"/>
      <c r="R249" s="295"/>
      <c r="S249" s="295"/>
      <c r="T249" s="295"/>
      <c r="U249" s="295"/>
      <c r="V249" s="295"/>
      <c r="W249" s="295"/>
      <c r="X249" s="295"/>
      <c r="Y249" s="295"/>
      <c r="Z249" s="295"/>
      <c r="AA249" s="295"/>
      <c r="AB249" s="220">
        <v>500</v>
      </c>
      <c r="AC249" s="220"/>
      <c r="AD249" s="293">
        <v>300</v>
      </c>
      <c r="AE249" s="220">
        <v>500</v>
      </c>
      <c r="AF249" s="220"/>
      <c r="AG249" s="295"/>
    </row>
    <row r="250" spans="1:71" s="296" customFormat="1" ht="24" customHeight="1">
      <c r="A250" s="217"/>
      <c r="B250" s="322" t="s">
        <v>681</v>
      </c>
      <c r="C250" s="322"/>
      <c r="D250" s="219" t="s">
        <v>682</v>
      </c>
      <c r="E250" s="292" t="s">
        <v>555</v>
      </c>
      <c r="F250" s="292"/>
      <c r="G250" s="292"/>
      <c r="H250" s="293">
        <f t="shared" si="6"/>
        <v>1972</v>
      </c>
      <c r="I250" s="220">
        <v>500</v>
      </c>
      <c r="J250" s="295"/>
      <c r="K250" s="295"/>
      <c r="L250" s="295"/>
      <c r="M250" s="295"/>
      <c r="N250" s="295"/>
      <c r="O250" s="295"/>
      <c r="P250" s="295"/>
      <c r="Q250" s="295"/>
      <c r="R250" s="295"/>
      <c r="S250" s="295"/>
      <c r="T250" s="295"/>
      <c r="U250" s="295"/>
      <c r="V250" s="295"/>
      <c r="W250" s="295"/>
      <c r="X250" s="295"/>
      <c r="Y250" s="295"/>
      <c r="Z250" s="295"/>
      <c r="AA250" s="295"/>
      <c r="AB250" s="220">
        <v>400</v>
      </c>
      <c r="AC250" s="220"/>
      <c r="AD250" s="293">
        <v>900</v>
      </c>
      <c r="AE250" s="220">
        <v>172</v>
      </c>
      <c r="AF250" s="220"/>
      <c r="AG250" s="295"/>
    </row>
    <row r="251" spans="1:71" s="296" customFormat="1" ht="21" customHeight="1">
      <c r="A251" s="217"/>
      <c r="B251" s="321" t="s">
        <v>684</v>
      </c>
      <c r="C251" s="321"/>
      <c r="D251" s="219"/>
      <c r="E251" s="219" t="s">
        <v>555</v>
      </c>
      <c r="F251" s="219"/>
      <c r="G251" s="219"/>
      <c r="H251" s="293">
        <f t="shared" si="6"/>
        <v>4700</v>
      </c>
      <c r="I251" s="220">
        <v>2000</v>
      </c>
      <c r="J251" s="295"/>
      <c r="K251" s="295"/>
      <c r="L251" s="295"/>
      <c r="M251" s="295"/>
      <c r="N251" s="295"/>
      <c r="O251" s="295"/>
      <c r="P251" s="295"/>
      <c r="Q251" s="295"/>
      <c r="R251" s="295"/>
      <c r="S251" s="295"/>
      <c r="T251" s="295"/>
      <c r="U251" s="295"/>
      <c r="V251" s="295"/>
      <c r="W251" s="295"/>
      <c r="X251" s="295"/>
      <c r="Y251" s="295"/>
      <c r="Z251" s="295"/>
      <c r="AA251" s="295"/>
      <c r="AB251" s="220">
        <v>500</v>
      </c>
      <c r="AC251" s="220">
        <v>500</v>
      </c>
      <c r="AD251" s="220">
        <v>500</v>
      </c>
      <c r="AE251" s="220">
        <v>1200</v>
      </c>
      <c r="AF251" s="220"/>
      <c r="AG251" s="295"/>
    </row>
    <row r="252" spans="1:71" s="296" customFormat="1" ht="21" customHeight="1">
      <c r="A252" s="217"/>
      <c r="B252" s="323" t="s">
        <v>624</v>
      </c>
      <c r="C252" s="323"/>
      <c r="D252" s="219" t="s">
        <v>564</v>
      </c>
      <c r="E252" s="219" t="s">
        <v>500</v>
      </c>
      <c r="F252" s="219"/>
      <c r="G252" s="219"/>
      <c r="H252" s="220">
        <f t="shared" si="6"/>
        <v>4900</v>
      </c>
      <c r="I252" s="220">
        <v>2100</v>
      </c>
      <c r="J252" s="295"/>
      <c r="K252" s="295"/>
      <c r="L252" s="295"/>
      <c r="M252" s="295"/>
      <c r="N252" s="295"/>
      <c r="O252" s="295"/>
      <c r="P252" s="295"/>
      <c r="Q252" s="295"/>
      <c r="R252" s="295"/>
      <c r="S252" s="295"/>
      <c r="T252" s="295"/>
      <c r="U252" s="295"/>
      <c r="V252" s="295"/>
      <c r="W252" s="295"/>
      <c r="X252" s="295"/>
      <c r="Y252" s="295"/>
      <c r="Z252" s="295"/>
      <c r="AA252" s="295"/>
      <c r="AB252" s="220">
        <v>500</v>
      </c>
      <c r="AC252" s="220">
        <v>500</v>
      </c>
      <c r="AD252" s="220">
        <v>500</v>
      </c>
      <c r="AE252" s="220">
        <v>800</v>
      </c>
      <c r="AF252" s="220">
        <v>500</v>
      </c>
      <c r="AG252" s="295"/>
    </row>
    <row r="253" spans="1:71" s="289" customFormat="1" ht="21" customHeight="1">
      <c r="A253" s="253"/>
      <c r="B253" s="286" t="s">
        <v>683</v>
      </c>
      <c r="C253" s="286"/>
      <c r="D253" s="255"/>
      <c r="E253" s="298" t="s">
        <v>443</v>
      </c>
      <c r="F253" s="298"/>
      <c r="G253" s="298"/>
      <c r="H253" s="287">
        <f t="shared" si="6"/>
        <v>4800</v>
      </c>
      <c r="I253" s="256">
        <v>2800</v>
      </c>
      <c r="J253" s="288"/>
      <c r="K253" s="288"/>
      <c r="L253" s="288"/>
      <c r="M253" s="288"/>
      <c r="N253" s="288"/>
      <c r="O253" s="288"/>
      <c r="P253" s="288"/>
      <c r="Q253" s="288"/>
      <c r="R253" s="288"/>
      <c r="S253" s="288"/>
      <c r="T253" s="288"/>
      <c r="U253" s="288"/>
      <c r="V253" s="288"/>
      <c r="W253" s="288"/>
      <c r="X253" s="288"/>
      <c r="Y253" s="288"/>
      <c r="Z253" s="288"/>
      <c r="AA253" s="288"/>
      <c r="AB253" s="256"/>
      <c r="AC253" s="256">
        <v>500</v>
      </c>
      <c r="AD253" s="256">
        <v>1000</v>
      </c>
      <c r="AE253" s="256">
        <v>500</v>
      </c>
      <c r="AF253" s="256"/>
      <c r="AG253" s="288"/>
    </row>
    <row r="254" spans="1:71" s="57" customFormat="1" ht="21" customHeight="1">
      <c r="A254" s="81">
        <v>16</v>
      </c>
      <c r="B254" s="90" t="s">
        <v>591</v>
      </c>
      <c r="C254" s="90"/>
      <c r="D254" s="39"/>
      <c r="E254" s="39"/>
      <c r="F254" s="39"/>
      <c r="G254" s="39"/>
      <c r="H254" s="121">
        <f>SUM(H256:H258)</f>
        <v>10434</v>
      </c>
      <c r="I254" s="121">
        <f>SUM(I256:I258)</f>
        <v>5650</v>
      </c>
      <c r="J254" s="303"/>
      <c r="K254" s="303"/>
      <c r="L254" s="303"/>
      <c r="M254" s="303"/>
      <c r="N254" s="303"/>
      <c r="O254" s="303"/>
      <c r="P254" s="303"/>
      <c r="Q254" s="303"/>
      <c r="R254" s="303"/>
      <c r="S254" s="303"/>
      <c r="T254" s="303"/>
      <c r="U254" s="303"/>
      <c r="V254" s="303"/>
      <c r="W254" s="303"/>
      <c r="X254" s="303"/>
      <c r="Y254" s="303"/>
      <c r="Z254" s="303"/>
      <c r="AA254" s="303"/>
      <c r="AB254" s="121">
        <f>SUM(AB256:AB258)</f>
        <v>500</v>
      </c>
      <c r="AC254" s="121">
        <f>SUM(AC256:AC258)</f>
        <v>0</v>
      </c>
      <c r="AD254" s="121">
        <f>SUM(AD256:AD258)</f>
        <v>1650</v>
      </c>
      <c r="AE254" s="121">
        <f>SUM(AE256:AE258)</f>
        <v>2134</v>
      </c>
      <c r="AF254" s="121">
        <f>SUM(AF256:AF258)</f>
        <v>500</v>
      </c>
      <c r="AG254" s="49" t="s">
        <v>665</v>
      </c>
      <c r="AH254" s="55"/>
      <c r="AI254" s="55"/>
      <c r="AJ254" s="55"/>
      <c r="AK254" s="55"/>
      <c r="AL254" s="55"/>
      <c r="AM254" s="55"/>
      <c r="AN254" s="55"/>
      <c r="AO254" s="55"/>
      <c r="AP254" s="55"/>
      <c r="AQ254" s="55"/>
      <c r="AR254" s="55"/>
      <c r="AS254" s="55"/>
      <c r="AT254" s="55"/>
      <c r="AU254" s="55"/>
      <c r="AV254" s="55"/>
      <c r="AW254" s="55"/>
      <c r="AX254" s="55"/>
      <c r="AY254" s="55"/>
      <c r="AZ254" s="55"/>
      <c r="BA254" s="55"/>
      <c r="BB254" s="55"/>
      <c r="BC254" s="55"/>
      <c r="BD254" s="55"/>
      <c r="BE254" s="55"/>
      <c r="BF254" s="55"/>
      <c r="BG254" s="55"/>
      <c r="BH254" s="55"/>
      <c r="BI254" s="55"/>
      <c r="BJ254" s="55"/>
      <c r="BK254" s="55"/>
      <c r="BL254" s="55"/>
      <c r="BM254" s="55"/>
      <c r="BN254" s="55"/>
      <c r="BO254" s="55"/>
      <c r="BP254" s="55"/>
      <c r="BQ254" s="55"/>
      <c r="BR254" s="55"/>
      <c r="BS254" s="55"/>
    </row>
    <row r="255" spans="1:71" s="289" customFormat="1" ht="21" customHeight="1">
      <c r="A255" s="253"/>
      <c r="B255" s="286" t="s">
        <v>683</v>
      </c>
      <c r="C255" s="286"/>
      <c r="D255" s="255"/>
      <c r="E255" s="298" t="s">
        <v>453</v>
      </c>
      <c r="F255" s="298"/>
      <c r="G255" s="298"/>
      <c r="H255" s="287">
        <f>I255+AB255+AC255+AD255+AE255+AF255</f>
        <v>4900</v>
      </c>
      <c r="I255" s="256">
        <v>3000</v>
      </c>
      <c r="J255" s="288"/>
      <c r="K255" s="288"/>
      <c r="L255" s="288"/>
      <c r="M255" s="288"/>
      <c r="N255" s="288"/>
      <c r="O255" s="288"/>
      <c r="P255" s="288"/>
      <c r="Q255" s="288"/>
      <c r="R255" s="288"/>
      <c r="S255" s="288"/>
      <c r="T255" s="288"/>
      <c r="U255" s="288"/>
      <c r="V255" s="288"/>
      <c r="W255" s="288"/>
      <c r="X255" s="288"/>
      <c r="Y255" s="288"/>
      <c r="Z255" s="288"/>
      <c r="AA255" s="288"/>
      <c r="AB255" s="256"/>
      <c r="AC255" s="256">
        <v>500</v>
      </c>
      <c r="AD255" s="256">
        <v>1000</v>
      </c>
      <c r="AE255" s="256">
        <v>400</v>
      </c>
      <c r="AF255" s="256"/>
      <c r="AG255" s="288"/>
    </row>
    <row r="256" spans="1:71" s="296" customFormat="1" ht="21" customHeight="1">
      <c r="A256" s="217"/>
      <c r="B256" s="291" t="s">
        <v>656</v>
      </c>
      <c r="C256" s="291"/>
      <c r="D256" s="219" t="s">
        <v>647</v>
      </c>
      <c r="E256" s="297" t="s">
        <v>555</v>
      </c>
      <c r="F256" s="297"/>
      <c r="G256" s="297"/>
      <c r="H256" s="293">
        <f>I256+AB256+AC256+AD256+AE256+AF256</f>
        <v>3293</v>
      </c>
      <c r="I256" s="220">
        <v>1500</v>
      </c>
      <c r="J256" s="295"/>
      <c r="K256" s="295"/>
      <c r="L256" s="295"/>
      <c r="M256" s="295"/>
      <c r="N256" s="295"/>
      <c r="O256" s="295"/>
      <c r="P256" s="295"/>
      <c r="Q256" s="295"/>
      <c r="R256" s="295"/>
      <c r="S256" s="295"/>
      <c r="T256" s="295"/>
      <c r="U256" s="295"/>
      <c r="V256" s="295"/>
      <c r="W256" s="295"/>
      <c r="X256" s="295"/>
      <c r="Y256" s="295"/>
      <c r="Z256" s="295"/>
      <c r="AA256" s="295"/>
      <c r="AB256" s="220"/>
      <c r="AC256" s="220"/>
      <c r="AD256" s="293">
        <v>1150</v>
      </c>
      <c r="AE256" s="220">
        <v>643</v>
      </c>
      <c r="AF256" s="220"/>
      <c r="AG256" s="295"/>
    </row>
    <row r="257" spans="1:71" s="296" customFormat="1" ht="21" customHeight="1">
      <c r="A257" s="217"/>
      <c r="B257" s="291" t="s">
        <v>685</v>
      </c>
      <c r="C257" s="291"/>
      <c r="D257" s="219" t="s">
        <v>647</v>
      </c>
      <c r="E257" s="297" t="s">
        <v>446</v>
      </c>
      <c r="F257" s="297"/>
      <c r="G257" s="297"/>
      <c r="H257" s="293">
        <f>I257+AB257+AC257+AD257+AE257+AF257</f>
        <v>2691</v>
      </c>
      <c r="I257" s="220">
        <v>1000</v>
      </c>
      <c r="J257" s="295"/>
      <c r="K257" s="295"/>
      <c r="L257" s="295"/>
      <c r="M257" s="295"/>
      <c r="N257" s="295"/>
      <c r="O257" s="295"/>
      <c r="P257" s="295"/>
      <c r="Q257" s="295"/>
      <c r="R257" s="295"/>
      <c r="S257" s="295"/>
      <c r="T257" s="295"/>
      <c r="U257" s="295"/>
      <c r="V257" s="295"/>
      <c r="W257" s="295"/>
      <c r="X257" s="295"/>
      <c r="Y257" s="295"/>
      <c r="Z257" s="295"/>
      <c r="AA257" s="295"/>
      <c r="AB257" s="220">
        <v>500</v>
      </c>
      <c r="AC257" s="220"/>
      <c r="AD257" s="293">
        <v>500</v>
      </c>
      <c r="AE257" s="220">
        <v>691</v>
      </c>
      <c r="AF257" s="220"/>
      <c r="AG257" s="295"/>
    </row>
    <row r="258" spans="1:71" s="296" customFormat="1" ht="21" customHeight="1">
      <c r="A258" s="217"/>
      <c r="B258" s="231" t="s">
        <v>624</v>
      </c>
      <c r="C258" s="231"/>
      <c r="D258" s="219" t="s">
        <v>642</v>
      </c>
      <c r="E258" s="219" t="s">
        <v>446</v>
      </c>
      <c r="F258" s="219"/>
      <c r="G258" s="219"/>
      <c r="H258" s="293">
        <f>I258+AB258+AC258+AD258+AE258+AF258</f>
        <v>4450</v>
      </c>
      <c r="I258" s="220">
        <v>3150</v>
      </c>
      <c r="J258" s="295"/>
      <c r="K258" s="295"/>
      <c r="L258" s="295"/>
      <c r="M258" s="295"/>
      <c r="N258" s="295"/>
      <c r="O258" s="295"/>
      <c r="P258" s="295"/>
      <c r="Q258" s="295"/>
      <c r="R258" s="295"/>
      <c r="S258" s="295"/>
      <c r="T258" s="295"/>
      <c r="U258" s="295"/>
      <c r="V258" s="295"/>
      <c r="W258" s="295"/>
      <c r="X258" s="295"/>
      <c r="Y258" s="295"/>
      <c r="Z258" s="295"/>
      <c r="AA258" s="295"/>
      <c r="AB258" s="220"/>
      <c r="AC258" s="220"/>
      <c r="AD258" s="220"/>
      <c r="AE258" s="220">
        <v>800</v>
      </c>
      <c r="AF258" s="220">
        <v>500</v>
      </c>
      <c r="AG258" s="295"/>
    </row>
    <row r="259" spans="1:71" s="57" customFormat="1" ht="21" customHeight="1">
      <c r="A259" s="80">
        <v>17</v>
      </c>
      <c r="B259" s="90" t="s">
        <v>686</v>
      </c>
      <c r="C259" s="90"/>
      <c r="D259" s="106"/>
      <c r="E259" s="39"/>
      <c r="F259" s="39"/>
      <c r="G259" s="39"/>
      <c r="H259" s="111">
        <f>SUM(H260:H263)</f>
        <v>13230</v>
      </c>
      <c r="I259" s="111">
        <f>SUM(I260:I263)</f>
        <v>8005</v>
      </c>
      <c r="J259" s="303"/>
      <c r="K259" s="303"/>
      <c r="L259" s="303"/>
      <c r="M259" s="303"/>
      <c r="N259" s="303"/>
      <c r="O259" s="303"/>
      <c r="P259" s="303"/>
      <c r="Q259" s="303"/>
      <c r="R259" s="303"/>
      <c r="S259" s="303"/>
      <c r="T259" s="303"/>
      <c r="U259" s="303"/>
      <c r="V259" s="303"/>
      <c r="W259" s="303"/>
      <c r="X259" s="303"/>
      <c r="Y259" s="303"/>
      <c r="Z259" s="303"/>
      <c r="AA259" s="303"/>
      <c r="AB259" s="111">
        <f>SUM(AB260:AB263)</f>
        <v>1629</v>
      </c>
      <c r="AC259" s="111">
        <f>SUM(AC260:AC263)</f>
        <v>1000</v>
      </c>
      <c r="AD259" s="111">
        <f>SUM(AD260:AD263)</f>
        <v>2000</v>
      </c>
      <c r="AE259" s="111">
        <f>SUM(AE260:AE263)</f>
        <v>0</v>
      </c>
      <c r="AF259" s="111">
        <f>SUM(AF260:AF263)</f>
        <v>0</v>
      </c>
      <c r="AG259" s="49" t="s">
        <v>665</v>
      </c>
      <c r="AH259" s="55"/>
      <c r="AI259" s="55"/>
      <c r="AJ259" s="55"/>
      <c r="AK259" s="55"/>
      <c r="AL259" s="55"/>
      <c r="AM259" s="55"/>
      <c r="AN259" s="55"/>
      <c r="AO259" s="55"/>
      <c r="AP259" s="55"/>
      <c r="AQ259" s="55"/>
      <c r="AR259" s="55"/>
      <c r="AS259" s="55"/>
      <c r="AT259" s="55"/>
      <c r="AU259" s="55"/>
      <c r="AV259" s="55"/>
      <c r="AW259" s="55"/>
      <c r="AX259" s="55"/>
      <c r="AY259" s="55"/>
      <c r="AZ259" s="55"/>
      <c r="BA259" s="55"/>
      <c r="BB259" s="55"/>
      <c r="BC259" s="55"/>
      <c r="BD259" s="55"/>
      <c r="BE259" s="55"/>
      <c r="BF259" s="55"/>
      <c r="BG259" s="55"/>
      <c r="BH259" s="55"/>
      <c r="BI259" s="55"/>
      <c r="BJ259" s="55"/>
      <c r="BK259" s="55"/>
      <c r="BL259" s="55"/>
      <c r="BM259" s="55"/>
      <c r="BN259" s="55"/>
      <c r="BO259" s="55"/>
      <c r="BP259" s="55"/>
      <c r="BQ259" s="55"/>
      <c r="BR259" s="55"/>
      <c r="BS259" s="55"/>
    </row>
    <row r="260" spans="1:71" s="289" customFormat="1" ht="21" customHeight="1">
      <c r="A260" s="253"/>
      <c r="B260" s="286" t="s">
        <v>557</v>
      </c>
      <c r="C260" s="286"/>
      <c r="D260" s="255"/>
      <c r="E260" s="298" t="s">
        <v>555</v>
      </c>
      <c r="F260" s="298"/>
      <c r="G260" s="298"/>
      <c r="H260" s="287">
        <v>4245</v>
      </c>
      <c r="I260" s="256">
        <v>1105</v>
      </c>
      <c r="J260" s="288"/>
      <c r="K260" s="288"/>
      <c r="L260" s="288"/>
      <c r="M260" s="288"/>
      <c r="N260" s="288"/>
      <c r="O260" s="288"/>
      <c r="P260" s="288"/>
      <c r="Q260" s="288"/>
      <c r="R260" s="288"/>
      <c r="S260" s="288"/>
      <c r="T260" s="288"/>
      <c r="U260" s="288"/>
      <c r="V260" s="288"/>
      <c r="W260" s="288"/>
      <c r="X260" s="288"/>
      <c r="Y260" s="288"/>
      <c r="Z260" s="288"/>
      <c r="AA260" s="288"/>
      <c r="AB260" s="256">
        <v>544</v>
      </c>
      <c r="AC260" s="256">
        <v>1000</v>
      </c>
      <c r="AD260" s="256">
        <v>1000</v>
      </c>
      <c r="AE260" s="256"/>
      <c r="AF260" s="256"/>
      <c r="AG260" s="288"/>
    </row>
    <row r="261" spans="1:71" s="296" customFormat="1" ht="21" customHeight="1">
      <c r="A261" s="305"/>
      <c r="B261" s="304" t="s">
        <v>687</v>
      </c>
      <c r="C261" s="304"/>
      <c r="D261" s="306"/>
      <c r="E261" s="307" t="s">
        <v>555</v>
      </c>
      <c r="F261" s="307"/>
      <c r="G261" s="307"/>
      <c r="H261" s="301">
        <f>I261+AB261+AC261+AD261+AE261+AF261</f>
        <v>3363</v>
      </c>
      <c r="I261" s="301">
        <v>2300</v>
      </c>
      <c r="J261" s="295"/>
      <c r="K261" s="295"/>
      <c r="L261" s="295"/>
      <c r="M261" s="295"/>
      <c r="N261" s="295"/>
      <c r="O261" s="295"/>
      <c r="P261" s="295"/>
      <c r="Q261" s="295"/>
      <c r="R261" s="295"/>
      <c r="S261" s="295"/>
      <c r="T261" s="295"/>
      <c r="U261" s="295"/>
      <c r="V261" s="295"/>
      <c r="W261" s="295"/>
      <c r="X261" s="295"/>
      <c r="Y261" s="295"/>
      <c r="Z261" s="295"/>
      <c r="AA261" s="295"/>
      <c r="AB261" s="301">
        <v>563</v>
      </c>
      <c r="AC261" s="301"/>
      <c r="AD261" s="301">
        <v>500</v>
      </c>
      <c r="AE261" s="301"/>
      <c r="AF261" s="301"/>
      <c r="AG261" s="295"/>
    </row>
    <row r="262" spans="1:71" s="296" customFormat="1" ht="21" customHeight="1">
      <c r="A262" s="305"/>
      <c r="B262" s="304" t="s">
        <v>688</v>
      </c>
      <c r="C262" s="304"/>
      <c r="D262" s="308" t="s">
        <v>437</v>
      </c>
      <c r="E262" s="307" t="s">
        <v>446</v>
      </c>
      <c r="F262" s="307"/>
      <c r="G262" s="307"/>
      <c r="H262" s="301">
        <f>I262+AB262+AC262+AD262+AE262+AF262</f>
        <v>3622</v>
      </c>
      <c r="I262" s="301">
        <v>2600</v>
      </c>
      <c r="J262" s="295"/>
      <c r="K262" s="295"/>
      <c r="L262" s="295"/>
      <c r="M262" s="295"/>
      <c r="N262" s="295"/>
      <c r="O262" s="295"/>
      <c r="P262" s="295"/>
      <c r="Q262" s="295"/>
      <c r="R262" s="295"/>
      <c r="S262" s="295"/>
      <c r="T262" s="295"/>
      <c r="U262" s="295"/>
      <c r="V262" s="295"/>
      <c r="W262" s="295"/>
      <c r="X262" s="295"/>
      <c r="Y262" s="295"/>
      <c r="Z262" s="295"/>
      <c r="AA262" s="295"/>
      <c r="AB262" s="301">
        <v>522</v>
      </c>
      <c r="AC262" s="301"/>
      <c r="AD262" s="301">
        <v>500</v>
      </c>
      <c r="AE262" s="301"/>
      <c r="AF262" s="301"/>
      <c r="AG262" s="295"/>
    </row>
    <row r="263" spans="1:71" s="296" customFormat="1" ht="21" customHeight="1">
      <c r="A263" s="305"/>
      <c r="B263" s="302" t="s">
        <v>689</v>
      </c>
      <c r="C263" s="302"/>
      <c r="D263" s="308" t="s">
        <v>672</v>
      </c>
      <c r="E263" s="308" t="s">
        <v>446</v>
      </c>
      <c r="F263" s="308"/>
      <c r="G263" s="308"/>
      <c r="H263" s="301">
        <f>I263+AB263+AC263+AD263+AE263+AF263</f>
        <v>2000</v>
      </c>
      <c r="I263" s="301">
        <v>2000</v>
      </c>
      <c r="J263" s="295"/>
      <c r="K263" s="295"/>
      <c r="L263" s="295"/>
      <c r="M263" s="295"/>
      <c r="N263" s="295"/>
      <c r="O263" s="295"/>
      <c r="P263" s="295"/>
      <c r="Q263" s="295"/>
      <c r="R263" s="295"/>
      <c r="S263" s="295"/>
      <c r="T263" s="295"/>
      <c r="U263" s="295"/>
      <c r="V263" s="295"/>
      <c r="W263" s="295"/>
      <c r="X263" s="295"/>
      <c r="Y263" s="295"/>
      <c r="Z263" s="295"/>
      <c r="AA263" s="295"/>
      <c r="AB263" s="301"/>
      <c r="AC263" s="301"/>
      <c r="AD263" s="301"/>
      <c r="AE263" s="301"/>
      <c r="AF263" s="301"/>
      <c r="AG263" s="295"/>
    </row>
    <row r="264" spans="1:71" s="57" customFormat="1" ht="21" customHeight="1">
      <c r="A264" s="80">
        <v>18</v>
      </c>
      <c r="B264" s="90" t="s">
        <v>690</v>
      </c>
      <c r="C264" s="90"/>
      <c r="D264" s="106"/>
      <c r="E264" s="39"/>
      <c r="F264" s="39"/>
      <c r="G264" s="39"/>
      <c r="H264" s="111">
        <f>SUM(H265:H267)</f>
        <v>12020</v>
      </c>
      <c r="I264" s="111">
        <f>SUM(I265:I267)</f>
        <v>8700</v>
      </c>
      <c r="J264" s="303"/>
      <c r="K264" s="303"/>
      <c r="L264" s="303"/>
      <c r="M264" s="303"/>
      <c r="N264" s="303"/>
      <c r="O264" s="303"/>
      <c r="P264" s="303"/>
      <c r="Q264" s="303"/>
      <c r="R264" s="303"/>
      <c r="S264" s="303"/>
      <c r="T264" s="303"/>
      <c r="U264" s="303"/>
      <c r="V264" s="303"/>
      <c r="W264" s="303"/>
      <c r="X264" s="303"/>
      <c r="Y264" s="303"/>
      <c r="Z264" s="303"/>
      <c r="AA264" s="303"/>
      <c r="AB264" s="111">
        <f>SUM(AB265:AB267)</f>
        <v>1000</v>
      </c>
      <c r="AC264" s="111">
        <f>SUM(AC265:AC267)</f>
        <v>1000</v>
      </c>
      <c r="AD264" s="111">
        <f>SUM(AD265:AD267)</f>
        <v>1320</v>
      </c>
      <c r="AE264" s="111">
        <f>SUM(AE265:AE267)</f>
        <v>0</v>
      </c>
      <c r="AF264" s="111">
        <f>SUM(AF265:AF267)</f>
        <v>0</v>
      </c>
      <c r="AG264" s="49" t="s">
        <v>665</v>
      </c>
      <c r="AH264" s="55"/>
      <c r="AI264" s="55"/>
      <c r="AJ264" s="55"/>
      <c r="AK264" s="55"/>
      <c r="AL264" s="55"/>
      <c r="AM264" s="55"/>
      <c r="AN264" s="55"/>
      <c r="AO264" s="55"/>
      <c r="AP264" s="55"/>
      <c r="AQ264" s="55"/>
      <c r="AR264" s="55"/>
      <c r="AS264" s="55"/>
      <c r="AT264" s="55"/>
      <c r="AU264" s="55"/>
      <c r="AV264" s="55"/>
      <c r="AW264" s="55"/>
      <c r="AX264" s="55"/>
      <c r="AY264" s="55"/>
      <c r="AZ264" s="55"/>
      <c r="BA264" s="55"/>
      <c r="BB264" s="55"/>
      <c r="BC264" s="55"/>
      <c r="BD264" s="55"/>
      <c r="BE264" s="55"/>
      <c r="BF264" s="55"/>
      <c r="BG264" s="55"/>
      <c r="BH264" s="55"/>
      <c r="BI264" s="55"/>
      <c r="BJ264" s="55"/>
      <c r="BK264" s="55"/>
      <c r="BL264" s="55"/>
      <c r="BM264" s="55"/>
      <c r="BN264" s="55"/>
      <c r="BO264" s="55"/>
      <c r="BP264" s="55"/>
      <c r="BQ264" s="55"/>
      <c r="BR264" s="55"/>
      <c r="BS264" s="55"/>
    </row>
    <row r="265" spans="1:71" s="296" customFormat="1" ht="21" customHeight="1">
      <c r="A265" s="299"/>
      <c r="B265" s="291" t="s">
        <v>124</v>
      </c>
      <c r="C265" s="291"/>
      <c r="D265" s="300"/>
      <c r="E265" s="292" t="s">
        <v>446</v>
      </c>
      <c r="F265" s="292"/>
      <c r="G265" s="292"/>
      <c r="H265" s="301">
        <f>I265+AB265+AC265+AD265+AE265+AF265</f>
        <v>4820</v>
      </c>
      <c r="I265" s="301">
        <v>4200</v>
      </c>
      <c r="J265" s="295"/>
      <c r="K265" s="295"/>
      <c r="L265" s="295"/>
      <c r="M265" s="295"/>
      <c r="N265" s="295"/>
      <c r="O265" s="295"/>
      <c r="P265" s="295"/>
      <c r="Q265" s="295"/>
      <c r="R265" s="295"/>
      <c r="S265" s="295"/>
      <c r="T265" s="295"/>
      <c r="U265" s="295"/>
      <c r="V265" s="295"/>
      <c r="W265" s="295"/>
      <c r="X265" s="295"/>
      <c r="Y265" s="295"/>
      <c r="Z265" s="295"/>
      <c r="AA265" s="295"/>
      <c r="AB265" s="301"/>
      <c r="AC265" s="301"/>
      <c r="AD265" s="301">
        <v>620</v>
      </c>
      <c r="AE265" s="301"/>
      <c r="AF265" s="301"/>
      <c r="AG265" s="299"/>
    </row>
    <row r="266" spans="1:71" s="296" customFormat="1" ht="21" customHeight="1">
      <c r="A266" s="299"/>
      <c r="B266" s="291" t="s">
        <v>691</v>
      </c>
      <c r="C266" s="291"/>
      <c r="D266" s="219" t="s">
        <v>692</v>
      </c>
      <c r="E266" s="292" t="s">
        <v>446</v>
      </c>
      <c r="F266" s="292"/>
      <c r="G266" s="292"/>
      <c r="H266" s="301">
        <f>I266+AB266+AC266+AD266+AE266+AF266</f>
        <v>3000</v>
      </c>
      <c r="I266" s="301">
        <v>2300</v>
      </c>
      <c r="J266" s="295"/>
      <c r="K266" s="295"/>
      <c r="L266" s="295"/>
      <c r="M266" s="295"/>
      <c r="N266" s="295"/>
      <c r="O266" s="295"/>
      <c r="P266" s="295"/>
      <c r="Q266" s="295"/>
      <c r="R266" s="295"/>
      <c r="S266" s="295"/>
      <c r="T266" s="295"/>
      <c r="U266" s="295"/>
      <c r="V266" s="295"/>
      <c r="W266" s="295"/>
      <c r="X266" s="295"/>
      <c r="Y266" s="295"/>
      <c r="Z266" s="295"/>
      <c r="AA266" s="295"/>
      <c r="AB266" s="301"/>
      <c r="AC266" s="301"/>
      <c r="AD266" s="301">
        <v>700</v>
      </c>
      <c r="AE266" s="301"/>
      <c r="AF266" s="301"/>
      <c r="AG266" s="299"/>
    </row>
    <row r="267" spans="1:71" s="296" customFormat="1" ht="21" customHeight="1">
      <c r="A267" s="299"/>
      <c r="B267" s="302" t="s">
        <v>689</v>
      </c>
      <c r="C267" s="302"/>
      <c r="D267" s="219" t="s">
        <v>632</v>
      </c>
      <c r="E267" s="219" t="s">
        <v>446</v>
      </c>
      <c r="F267" s="219"/>
      <c r="G267" s="219"/>
      <c r="H267" s="301">
        <f>I267+AB267+AC267+AD267+AE267+AF267</f>
        <v>4200</v>
      </c>
      <c r="I267" s="301">
        <v>2200</v>
      </c>
      <c r="J267" s="295"/>
      <c r="K267" s="295"/>
      <c r="L267" s="295"/>
      <c r="M267" s="295"/>
      <c r="N267" s="295"/>
      <c r="O267" s="295"/>
      <c r="P267" s="295"/>
      <c r="Q267" s="295"/>
      <c r="R267" s="295"/>
      <c r="S267" s="295"/>
      <c r="T267" s="295"/>
      <c r="U267" s="295"/>
      <c r="V267" s="295"/>
      <c r="W267" s="295"/>
      <c r="X267" s="295"/>
      <c r="Y267" s="295"/>
      <c r="Z267" s="295"/>
      <c r="AA267" s="295"/>
      <c r="AB267" s="301">
        <v>1000</v>
      </c>
      <c r="AC267" s="301">
        <v>1000</v>
      </c>
      <c r="AD267" s="301"/>
      <c r="AE267" s="301"/>
      <c r="AF267" s="301"/>
      <c r="AG267" s="299"/>
    </row>
    <row r="268" spans="1:71" s="145" customFormat="1" ht="21" customHeight="1">
      <c r="A268" s="142" t="s">
        <v>747</v>
      </c>
      <c r="B268" s="143" t="s">
        <v>238</v>
      </c>
      <c r="C268" s="143"/>
      <c r="D268" s="144"/>
      <c r="E268" s="144"/>
      <c r="F268" s="144"/>
      <c r="G268" s="144"/>
      <c r="H268" s="162">
        <f>H269+H278+H284+H293+H303+H310+H318</f>
        <v>92504</v>
      </c>
      <c r="I268" s="162">
        <f>I269+I278+I284+I293+I303+I310+I318</f>
        <v>22100</v>
      </c>
      <c r="J268" s="314"/>
      <c r="K268" s="314"/>
      <c r="L268" s="314"/>
      <c r="M268" s="314"/>
      <c r="N268" s="314"/>
      <c r="O268" s="314"/>
      <c r="P268" s="314"/>
      <c r="Q268" s="314"/>
      <c r="R268" s="314"/>
      <c r="S268" s="314"/>
      <c r="T268" s="314"/>
      <c r="U268" s="314"/>
      <c r="V268" s="314"/>
      <c r="W268" s="314"/>
      <c r="X268" s="314"/>
      <c r="Y268" s="314"/>
      <c r="Z268" s="314"/>
      <c r="AA268" s="314"/>
      <c r="AB268" s="162">
        <f>AB269+AB278+AB284+AB293+AB303+AB310+AB318</f>
        <v>15300</v>
      </c>
      <c r="AC268" s="162">
        <f>AC269+AC278+AC284+AC293+AC303+AC310+AC318</f>
        <v>12219</v>
      </c>
      <c r="AD268" s="162">
        <f>AD269+AD278+AD284+AD293+AD303+AD310+AD318</f>
        <v>12616</v>
      </c>
      <c r="AE268" s="162">
        <f>AE269+AE278+AE284+AE293+AE303+AE310+AE318</f>
        <v>11464</v>
      </c>
      <c r="AF268" s="162">
        <f>AF269+AF278+AF284+AF293+AF303+AF310+AF318</f>
        <v>0</v>
      </c>
      <c r="AG268" s="142"/>
    </row>
    <row r="269" spans="1:71" s="156" customFormat="1" ht="23.25" customHeight="1">
      <c r="A269" s="151">
        <v>1</v>
      </c>
      <c r="B269" s="152" t="s">
        <v>240</v>
      </c>
      <c r="C269" s="152"/>
      <c r="D269" s="153"/>
      <c r="E269" s="154"/>
      <c r="F269" s="154"/>
      <c r="G269" s="154"/>
      <c r="H269" s="111">
        <f>SUM(H271:H277)</f>
        <v>16951</v>
      </c>
      <c r="I269" s="111">
        <f>SUM(I271:I277)</f>
        <v>3300</v>
      </c>
      <c r="J269" s="146"/>
      <c r="K269" s="146"/>
      <c r="L269" s="146"/>
      <c r="M269" s="146"/>
      <c r="N269" s="146"/>
      <c r="O269" s="146"/>
      <c r="P269" s="146"/>
      <c r="Q269" s="146"/>
      <c r="R269" s="146"/>
      <c r="S269" s="146"/>
      <c r="T269" s="146"/>
      <c r="U269" s="146"/>
      <c r="V269" s="146"/>
      <c r="W269" s="146"/>
      <c r="X269" s="146"/>
      <c r="Y269" s="146"/>
      <c r="Z269" s="146"/>
      <c r="AA269" s="146"/>
      <c r="AB269" s="111">
        <f>SUM(AB271:AB277)</f>
        <v>1900</v>
      </c>
      <c r="AC269" s="111">
        <f>SUM(AC271:AC277)</f>
        <v>1800</v>
      </c>
      <c r="AD269" s="111">
        <f>SUM(AD271:AD277)</f>
        <v>4500</v>
      </c>
      <c r="AE269" s="111">
        <f>SUM(AE271:AE277)</f>
        <v>1700</v>
      </c>
      <c r="AF269" s="111">
        <f>SUM(AF271:AF277)</f>
        <v>0</v>
      </c>
      <c r="AG269" s="155"/>
    </row>
    <row r="270" spans="1:71" s="405" customFormat="1" ht="23.25" customHeight="1">
      <c r="A270" s="282"/>
      <c r="B270" s="238" t="s">
        <v>123</v>
      </c>
      <c r="C270" s="238"/>
      <c r="D270" s="283"/>
      <c r="E270" s="284">
        <v>2017</v>
      </c>
      <c r="F270" s="284"/>
      <c r="G270" s="284"/>
      <c r="H270" s="235">
        <v>2000</v>
      </c>
      <c r="I270" s="235">
        <v>2000</v>
      </c>
      <c r="J270" s="404"/>
      <c r="K270" s="404"/>
      <c r="L270" s="404"/>
      <c r="M270" s="404"/>
      <c r="N270" s="404"/>
      <c r="O270" s="404"/>
      <c r="P270" s="404"/>
      <c r="Q270" s="404"/>
      <c r="R270" s="404"/>
      <c r="S270" s="404"/>
      <c r="T270" s="404"/>
      <c r="U270" s="404"/>
      <c r="V270" s="404"/>
      <c r="W270" s="404"/>
      <c r="X270" s="404"/>
      <c r="Y270" s="404"/>
      <c r="Z270" s="404"/>
      <c r="AA270" s="404"/>
      <c r="AB270" s="235"/>
      <c r="AC270" s="235"/>
      <c r="AD270" s="235"/>
      <c r="AE270" s="235"/>
      <c r="AF270" s="235"/>
      <c r="AG270" s="280"/>
    </row>
    <row r="271" spans="1:71" s="405" customFormat="1" ht="23.25" customHeight="1">
      <c r="A271" s="282"/>
      <c r="B271" s="238" t="s">
        <v>41</v>
      </c>
      <c r="C271" s="238"/>
      <c r="D271" s="283"/>
      <c r="E271" s="284">
        <v>2013</v>
      </c>
      <c r="F271" s="284"/>
      <c r="G271" s="284"/>
      <c r="H271" s="235">
        <v>3020</v>
      </c>
      <c r="I271" s="235">
        <v>200</v>
      </c>
      <c r="J271" s="404"/>
      <c r="K271" s="404"/>
      <c r="L271" s="404"/>
      <c r="M271" s="404"/>
      <c r="N271" s="404"/>
      <c r="O271" s="404"/>
      <c r="P271" s="404"/>
      <c r="Q271" s="404"/>
      <c r="R271" s="404"/>
      <c r="S271" s="404"/>
      <c r="T271" s="404"/>
      <c r="U271" s="404"/>
      <c r="V271" s="404"/>
      <c r="W271" s="404"/>
      <c r="X271" s="404"/>
      <c r="Y271" s="404"/>
      <c r="Z271" s="404"/>
      <c r="AA271" s="404"/>
      <c r="AB271" s="235">
        <v>100</v>
      </c>
      <c r="AC271" s="235">
        <v>100</v>
      </c>
      <c r="AD271" s="235">
        <v>100</v>
      </c>
      <c r="AE271" s="235">
        <v>100</v>
      </c>
      <c r="AF271" s="235"/>
      <c r="AG271" s="280"/>
    </row>
    <row r="272" spans="1:71" s="405" customFormat="1" ht="23.25" customHeight="1">
      <c r="A272" s="282"/>
      <c r="B272" s="238" t="s">
        <v>42</v>
      </c>
      <c r="C272" s="238"/>
      <c r="D272" s="283"/>
      <c r="E272" s="284">
        <v>2013</v>
      </c>
      <c r="F272" s="284"/>
      <c r="G272" s="284"/>
      <c r="H272" s="235">
        <v>1675</v>
      </c>
      <c r="I272" s="235">
        <v>200</v>
      </c>
      <c r="J272" s="404"/>
      <c r="K272" s="404"/>
      <c r="L272" s="404"/>
      <c r="M272" s="404"/>
      <c r="N272" s="404"/>
      <c r="O272" s="404"/>
      <c r="P272" s="404"/>
      <c r="Q272" s="404"/>
      <c r="R272" s="404"/>
      <c r="S272" s="404"/>
      <c r="T272" s="404"/>
      <c r="U272" s="404"/>
      <c r="V272" s="404"/>
      <c r="W272" s="404"/>
      <c r="X272" s="404"/>
      <c r="Y272" s="404"/>
      <c r="Z272" s="404"/>
      <c r="AA272" s="404"/>
      <c r="AB272" s="235">
        <v>100</v>
      </c>
      <c r="AC272" s="235">
        <v>100</v>
      </c>
      <c r="AD272" s="235">
        <v>200</v>
      </c>
      <c r="AE272" s="235">
        <v>100</v>
      </c>
      <c r="AF272" s="235"/>
      <c r="AG272" s="280"/>
    </row>
    <row r="273" spans="1:33" s="405" customFormat="1" ht="23.25" customHeight="1">
      <c r="A273" s="282"/>
      <c r="B273" s="238" t="s">
        <v>43</v>
      </c>
      <c r="C273" s="238"/>
      <c r="D273" s="283"/>
      <c r="E273" s="284">
        <v>2013</v>
      </c>
      <c r="F273" s="284"/>
      <c r="G273" s="284"/>
      <c r="H273" s="235">
        <v>1656</v>
      </c>
      <c r="I273" s="235">
        <v>200</v>
      </c>
      <c r="J273" s="404"/>
      <c r="K273" s="404"/>
      <c r="L273" s="404"/>
      <c r="M273" s="404"/>
      <c r="N273" s="404"/>
      <c r="O273" s="404"/>
      <c r="P273" s="404"/>
      <c r="Q273" s="404"/>
      <c r="R273" s="404"/>
      <c r="S273" s="404"/>
      <c r="T273" s="404"/>
      <c r="U273" s="404"/>
      <c r="V273" s="404"/>
      <c r="W273" s="404"/>
      <c r="X273" s="404"/>
      <c r="Y273" s="404"/>
      <c r="Z273" s="404"/>
      <c r="AA273" s="404"/>
      <c r="AB273" s="235">
        <v>100</v>
      </c>
      <c r="AC273" s="235">
        <v>100</v>
      </c>
      <c r="AD273" s="235">
        <v>200</v>
      </c>
      <c r="AE273" s="235">
        <v>100</v>
      </c>
      <c r="AF273" s="235"/>
      <c r="AG273" s="280"/>
    </row>
    <row r="274" spans="1:33" s="405" customFormat="1" ht="23.25" customHeight="1">
      <c r="A274" s="282"/>
      <c r="B274" s="238" t="s">
        <v>44</v>
      </c>
      <c r="C274" s="238"/>
      <c r="D274" s="283"/>
      <c r="E274" s="284"/>
      <c r="F274" s="284"/>
      <c r="G274" s="284"/>
      <c r="H274" s="235"/>
      <c r="I274" s="235">
        <v>200</v>
      </c>
      <c r="J274" s="404"/>
      <c r="K274" s="404"/>
      <c r="L274" s="404"/>
      <c r="M274" s="404"/>
      <c r="N274" s="404"/>
      <c r="O274" s="404"/>
      <c r="P274" s="404"/>
      <c r="Q274" s="404"/>
      <c r="R274" s="404"/>
      <c r="S274" s="404"/>
      <c r="T274" s="404"/>
      <c r="U274" s="404"/>
      <c r="V274" s="404"/>
      <c r="W274" s="404"/>
      <c r="X274" s="404"/>
      <c r="Y274" s="404"/>
      <c r="Z274" s="404"/>
      <c r="AA274" s="404"/>
      <c r="AB274" s="235">
        <v>200</v>
      </c>
      <c r="AC274" s="235">
        <v>100</v>
      </c>
      <c r="AD274" s="235"/>
      <c r="AE274" s="235">
        <v>100</v>
      </c>
      <c r="AF274" s="235"/>
      <c r="AG274" s="280"/>
    </row>
    <row r="275" spans="1:33" s="281" customFormat="1" ht="23.25" customHeight="1">
      <c r="A275" s="282"/>
      <c r="B275" s="238" t="s">
        <v>45</v>
      </c>
      <c r="C275" s="238"/>
      <c r="D275" s="283"/>
      <c r="E275" s="284">
        <v>2017</v>
      </c>
      <c r="F275" s="284"/>
      <c r="G275" s="284"/>
      <c r="H275" s="235">
        <v>5800</v>
      </c>
      <c r="I275" s="235">
        <v>2000</v>
      </c>
      <c r="J275" s="277"/>
      <c r="K275" s="277"/>
      <c r="L275" s="277"/>
      <c r="M275" s="277"/>
      <c r="N275" s="277"/>
      <c r="O275" s="277"/>
      <c r="P275" s="277"/>
      <c r="Q275" s="277"/>
      <c r="R275" s="277"/>
      <c r="S275" s="277"/>
      <c r="T275" s="277"/>
      <c r="U275" s="277"/>
      <c r="V275" s="277"/>
      <c r="W275" s="277"/>
      <c r="X275" s="277"/>
      <c r="Y275" s="277"/>
      <c r="Z275" s="277"/>
      <c r="AA275" s="277"/>
      <c r="AB275" s="235">
        <v>1000</v>
      </c>
      <c r="AC275" s="235">
        <v>1000</v>
      </c>
      <c r="AD275" s="235">
        <v>1300</v>
      </c>
      <c r="AE275" s="235">
        <v>500</v>
      </c>
      <c r="AF275" s="235"/>
      <c r="AG275" s="406"/>
    </row>
    <row r="276" spans="1:33" s="281" customFormat="1" ht="23.25" customHeight="1">
      <c r="A276" s="282"/>
      <c r="B276" s="238" t="s">
        <v>46</v>
      </c>
      <c r="C276" s="238"/>
      <c r="D276" s="283"/>
      <c r="E276" s="284">
        <v>2017</v>
      </c>
      <c r="F276" s="284"/>
      <c r="G276" s="284"/>
      <c r="H276" s="235">
        <v>2200</v>
      </c>
      <c r="I276" s="235">
        <v>200</v>
      </c>
      <c r="J276" s="277"/>
      <c r="K276" s="277"/>
      <c r="L276" s="277"/>
      <c r="M276" s="277"/>
      <c r="N276" s="277"/>
      <c r="O276" s="277"/>
      <c r="P276" s="277"/>
      <c r="Q276" s="277"/>
      <c r="R276" s="277"/>
      <c r="S276" s="277"/>
      <c r="T276" s="277"/>
      <c r="U276" s="277"/>
      <c r="V276" s="277"/>
      <c r="W276" s="277"/>
      <c r="X276" s="277"/>
      <c r="Y276" s="277"/>
      <c r="Z276" s="277"/>
      <c r="AA276" s="277"/>
      <c r="AB276" s="235">
        <v>200</v>
      </c>
      <c r="AC276" s="235">
        <v>200</v>
      </c>
      <c r="AD276" s="235">
        <v>1100</v>
      </c>
      <c r="AE276" s="235">
        <v>500</v>
      </c>
      <c r="AF276" s="235"/>
      <c r="AG276" s="406"/>
    </row>
    <row r="277" spans="1:33" s="281" customFormat="1" ht="23.25" customHeight="1">
      <c r="A277" s="277"/>
      <c r="B277" s="407" t="s">
        <v>47</v>
      </c>
      <c r="C277" s="407"/>
      <c r="D277" s="280"/>
      <c r="E277" s="408">
        <v>2017</v>
      </c>
      <c r="F277" s="408"/>
      <c r="G277" s="408"/>
      <c r="H277" s="220">
        <v>2600</v>
      </c>
      <c r="I277" s="220">
        <v>300</v>
      </c>
      <c r="J277" s="277"/>
      <c r="K277" s="277"/>
      <c r="L277" s="277"/>
      <c r="M277" s="277"/>
      <c r="N277" s="277"/>
      <c r="O277" s="277"/>
      <c r="P277" s="277"/>
      <c r="Q277" s="277"/>
      <c r="R277" s="277"/>
      <c r="S277" s="277"/>
      <c r="T277" s="277"/>
      <c r="U277" s="277"/>
      <c r="V277" s="277"/>
      <c r="W277" s="277"/>
      <c r="X277" s="277"/>
      <c r="Y277" s="277"/>
      <c r="Z277" s="277"/>
      <c r="AA277" s="277"/>
      <c r="AB277" s="220">
        <v>200</v>
      </c>
      <c r="AC277" s="220">
        <v>200</v>
      </c>
      <c r="AD277" s="220">
        <v>1600</v>
      </c>
      <c r="AE277" s="220">
        <v>300</v>
      </c>
      <c r="AF277" s="220"/>
      <c r="AG277" s="406"/>
    </row>
    <row r="278" spans="1:33" s="159" customFormat="1" ht="23.25" customHeight="1">
      <c r="A278" s="146">
        <v>2</v>
      </c>
      <c r="B278" s="150" t="s">
        <v>241</v>
      </c>
      <c r="C278" s="150"/>
      <c r="D278" s="157"/>
      <c r="E278" s="158"/>
      <c r="F278" s="158"/>
      <c r="G278" s="158"/>
      <c r="H278" s="84">
        <f>SUM(H279:H283)</f>
        <v>11410</v>
      </c>
      <c r="I278" s="84">
        <f>SUM(I279:I283)</f>
        <v>3800</v>
      </c>
      <c r="J278" s="315"/>
      <c r="K278" s="315"/>
      <c r="L278" s="315"/>
      <c r="M278" s="315"/>
      <c r="N278" s="315"/>
      <c r="O278" s="315"/>
      <c r="P278" s="315"/>
      <c r="Q278" s="315"/>
      <c r="R278" s="315"/>
      <c r="S278" s="315"/>
      <c r="T278" s="315"/>
      <c r="U278" s="315"/>
      <c r="V278" s="315"/>
      <c r="W278" s="315"/>
      <c r="X278" s="315"/>
      <c r="Y278" s="315"/>
      <c r="Z278" s="315"/>
      <c r="AA278" s="315"/>
      <c r="AB278" s="84">
        <f>SUM(AB279:AB283)</f>
        <v>2900</v>
      </c>
      <c r="AC278" s="84">
        <f>SUM(AC279:AC283)</f>
        <v>1837</v>
      </c>
      <c r="AD278" s="84">
        <f>SUM(AD279:AD283)</f>
        <v>837</v>
      </c>
      <c r="AE278" s="84">
        <f>SUM(AE279:AE283)</f>
        <v>918</v>
      </c>
      <c r="AF278" s="84">
        <f>SUM(AF279:AF283)</f>
        <v>0</v>
      </c>
      <c r="AG278" s="155"/>
    </row>
    <row r="279" spans="1:33" s="412" customFormat="1" ht="23.25" customHeight="1">
      <c r="A279" s="277"/>
      <c r="B279" s="345" t="s">
        <v>48</v>
      </c>
      <c r="C279" s="345"/>
      <c r="D279" s="409"/>
      <c r="E279" s="408" t="s">
        <v>410</v>
      </c>
      <c r="F279" s="408"/>
      <c r="G279" s="408"/>
      <c r="H279" s="235">
        <v>2364</v>
      </c>
      <c r="I279" s="235">
        <v>400</v>
      </c>
      <c r="J279" s="341"/>
      <c r="K279" s="341"/>
      <c r="L279" s="341"/>
      <c r="M279" s="341"/>
      <c r="N279" s="341"/>
      <c r="O279" s="341"/>
      <c r="P279" s="341"/>
      <c r="Q279" s="341"/>
      <c r="R279" s="341"/>
      <c r="S279" s="341"/>
      <c r="T279" s="341"/>
      <c r="U279" s="341"/>
      <c r="V279" s="341"/>
      <c r="W279" s="341"/>
      <c r="X279" s="341"/>
      <c r="Y279" s="341"/>
      <c r="Z279" s="341"/>
      <c r="AA279" s="341"/>
      <c r="AB279" s="235">
        <v>300</v>
      </c>
      <c r="AC279" s="235">
        <v>243</v>
      </c>
      <c r="AD279" s="235">
        <v>443</v>
      </c>
      <c r="AE279" s="235">
        <v>472</v>
      </c>
      <c r="AF279" s="410"/>
      <c r="AG279" s="411"/>
    </row>
    <row r="280" spans="1:33" s="412" customFormat="1" ht="23.25" customHeight="1">
      <c r="A280" s="277"/>
      <c r="B280" s="345" t="s">
        <v>49</v>
      </c>
      <c r="C280" s="345"/>
      <c r="D280" s="409"/>
      <c r="E280" s="408" t="s">
        <v>410</v>
      </c>
      <c r="F280" s="408"/>
      <c r="G280" s="408"/>
      <c r="H280" s="235">
        <v>2346</v>
      </c>
      <c r="I280" s="235">
        <v>400</v>
      </c>
      <c r="J280" s="341"/>
      <c r="K280" s="341"/>
      <c r="L280" s="341"/>
      <c r="M280" s="341"/>
      <c r="N280" s="341"/>
      <c r="O280" s="341"/>
      <c r="P280" s="341"/>
      <c r="Q280" s="341"/>
      <c r="R280" s="341"/>
      <c r="S280" s="341"/>
      <c r="T280" s="341"/>
      <c r="U280" s="341"/>
      <c r="V280" s="341"/>
      <c r="W280" s="341"/>
      <c r="X280" s="341"/>
      <c r="Y280" s="341"/>
      <c r="Z280" s="341"/>
      <c r="AA280" s="341"/>
      <c r="AB280" s="235">
        <v>300</v>
      </c>
      <c r="AC280" s="235">
        <v>194</v>
      </c>
      <c r="AD280" s="235">
        <v>394</v>
      </c>
      <c r="AE280" s="235">
        <v>446</v>
      </c>
      <c r="AF280" s="410"/>
      <c r="AG280" s="411"/>
    </row>
    <row r="281" spans="1:33" s="412" customFormat="1" ht="23.25" customHeight="1">
      <c r="A281" s="277"/>
      <c r="B281" s="345" t="s">
        <v>50</v>
      </c>
      <c r="C281" s="345"/>
      <c r="D281" s="409"/>
      <c r="E281" s="408">
        <v>2017</v>
      </c>
      <c r="F281" s="408"/>
      <c r="G281" s="408"/>
      <c r="H281" s="235">
        <v>3200</v>
      </c>
      <c r="I281" s="235">
        <v>1500</v>
      </c>
      <c r="J281" s="341"/>
      <c r="K281" s="341"/>
      <c r="L281" s="341"/>
      <c r="M281" s="341"/>
      <c r="N281" s="341"/>
      <c r="O281" s="341"/>
      <c r="P281" s="341"/>
      <c r="Q281" s="341"/>
      <c r="R281" s="341"/>
      <c r="S281" s="341"/>
      <c r="T281" s="341"/>
      <c r="U281" s="341"/>
      <c r="V281" s="341"/>
      <c r="W281" s="341"/>
      <c r="X281" s="341"/>
      <c r="Y281" s="341"/>
      <c r="Z281" s="341"/>
      <c r="AA281" s="341"/>
      <c r="AB281" s="235">
        <v>1000</v>
      </c>
      <c r="AC281" s="235">
        <v>700</v>
      </c>
      <c r="AD281" s="235"/>
      <c r="AE281" s="235"/>
      <c r="AF281" s="235"/>
      <c r="AG281" s="411"/>
    </row>
    <row r="282" spans="1:33" s="412" customFormat="1" ht="23.25" customHeight="1">
      <c r="A282" s="277"/>
      <c r="B282" s="345" t="s">
        <v>51</v>
      </c>
      <c r="C282" s="345"/>
      <c r="D282" s="409"/>
      <c r="E282" s="408">
        <v>2017</v>
      </c>
      <c r="F282" s="408"/>
      <c r="G282" s="408"/>
      <c r="H282" s="235">
        <v>1000</v>
      </c>
      <c r="I282" s="235">
        <v>500</v>
      </c>
      <c r="J282" s="341"/>
      <c r="K282" s="341"/>
      <c r="L282" s="341"/>
      <c r="M282" s="341"/>
      <c r="N282" s="341"/>
      <c r="O282" s="341"/>
      <c r="P282" s="341"/>
      <c r="Q282" s="341"/>
      <c r="R282" s="341"/>
      <c r="S282" s="341"/>
      <c r="T282" s="341"/>
      <c r="U282" s="341"/>
      <c r="V282" s="341"/>
      <c r="W282" s="341"/>
      <c r="X282" s="341"/>
      <c r="Y282" s="341"/>
      <c r="Z282" s="341"/>
      <c r="AA282" s="341"/>
      <c r="AB282" s="235">
        <v>300</v>
      </c>
      <c r="AC282" s="235">
        <v>200</v>
      </c>
      <c r="AD282" s="235"/>
      <c r="AE282" s="235"/>
      <c r="AF282" s="235"/>
      <c r="AG282" s="411"/>
    </row>
    <row r="283" spans="1:33" s="412" customFormat="1" ht="23.25" customHeight="1">
      <c r="A283" s="277"/>
      <c r="B283" s="345" t="s">
        <v>52</v>
      </c>
      <c r="C283" s="345"/>
      <c r="D283" s="409"/>
      <c r="E283" s="408">
        <v>2017</v>
      </c>
      <c r="F283" s="408"/>
      <c r="G283" s="408"/>
      <c r="H283" s="235">
        <v>2500</v>
      </c>
      <c r="I283" s="235">
        <v>1000</v>
      </c>
      <c r="J283" s="341"/>
      <c r="K283" s="341"/>
      <c r="L283" s="341"/>
      <c r="M283" s="341"/>
      <c r="N283" s="341"/>
      <c r="O283" s="341"/>
      <c r="P283" s="341"/>
      <c r="Q283" s="341"/>
      <c r="R283" s="341"/>
      <c r="S283" s="341"/>
      <c r="T283" s="341"/>
      <c r="U283" s="341"/>
      <c r="V283" s="341"/>
      <c r="W283" s="341"/>
      <c r="X283" s="341"/>
      <c r="Y283" s="341"/>
      <c r="Z283" s="341"/>
      <c r="AA283" s="341"/>
      <c r="AB283" s="235">
        <v>1000</v>
      </c>
      <c r="AC283" s="235">
        <v>500</v>
      </c>
      <c r="AD283" s="235"/>
      <c r="AE283" s="235"/>
      <c r="AF283" s="235"/>
      <c r="AG283" s="411"/>
    </row>
    <row r="284" spans="1:33" s="156" customFormat="1" ht="23.25" customHeight="1">
      <c r="A284" s="151">
        <v>3</v>
      </c>
      <c r="B284" s="152" t="s">
        <v>242</v>
      </c>
      <c r="C284" s="152"/>
      <c r="D284" s="153"/>
      <c r="E284" s="154"/>
      <c r="F284" s="154"/>
      <c r="G284" s="154"/>
      <c r="H284" s="111">
        <f>SUM(H285:H292)</f>
        <v>17351</v>
      </c>
      <c r="I284" s="111">
        <f>SUM(I285:I292)</f>
        <v>4200</v>
      </c>
      <c r="J284" s="146"/>
      <c r="K284" s="146"/>
      <c r="L284" s="146"/>
      <c r="M284" s="146"/>
      <c r="N284" s="146"/>
      <c r="O284" s="146"/>
      <c r="P284" s="146"/>
      <c r="Q284" s="146"/>
      <c r="R284" s="146"/>
      <c r="S284" s="146"/>
      <c r="T284" s="146"/>
      <c r="U284" s="146"/>
      <c r="V284" s="146"/>
      <c r="W284" s="146"/>
      <c r="X284" s="146"/>
      <c r="Y284" s="146"/>
      <c r="Z284" s="146"/>
      <c r="AA284" s="146"/>
      <c r="AB284" s="111">
        <f>SUM(AB285:AB292)</f>
        <v>2500</v>
      </c>
      <c r="AC284" s="111">
        <f>SUM(AC285:AC292)</f>
        <v>2141</v>
      </c>
      <c r="AD284" s="111">
        <f>SUM(AD285:AD292)</f>
        <v>2500</v>
      </c>
      <c r="AE284" s="111">
        <f>SUM(AE285:AE292)</f>
        <v>2000</v>
      </c>
      <c r="AF284" s="111">
        <f>SUM(AF285:AF292)</f>
        <v>0</v>
      </c>
      <c r="AG284" s="155"/>
    </row>
    <row r="285" spans="1:33" s="405" customFormat="1" ht="23.25" customHeight="1">
      <c r="A285" s="282"/>
      <c r="B285" s="238" t="s">
        <v>53</v>
      </c>
      <c r="C285" s="238"/>
      <c r="D285" s="413"/>
      <c r="E285" s="284" t="s">
        <v>54</v>
      </c>
      <c r="F285" s="284"/>
      <c r="G285" s="284"/>
      <c r="H285" s="235">
        <v>3096</v>
      </c>
      <c r="I285" s="235">
        <v>300</v>
      </c>
      <c r="J285" s="404"/>
      <c r="K285" s="404"/>
      <c r="L285" s="404"/>
      <c r="M285" s="404"/>
      <c r="N285" s="404"/>
      <c r="O285" s="404"/>
      <c r="P285" s="404"/>
      <c r="Q285" s="404"/>
      <c r="R285" s="404"/>
      <c r="S285" s="404"/>
      <c r="T285" s="404"/>
      <c r="U285" s="404"/>
      <c r="V285" s="404"/>
      <c r="W285" s="404"/>
      <c r="X285" s="404"/>
      <c r="Y285" s="404"/>
      <c r="Z285" s="404"/>
      <c r="AA285" s="404"/>
      <c r="AB285" s="235">
        <v>200</v>
      </c>
      <c r="AC285" s="235">
        <v>140</v>
      </c>
      <c r="AD285" s="235">
        <v>640</v>
      </c>
      <c r="AE285" s="235">
        <v>320</v>
      </c>
      <c r="AF285" s="235"/>
      <c r="AG285" s="406"/>
    </row>
    <row r="286" spans="1:33" s="405" customFormat="1" ht="23.25" customHeight="1">
      <c r="A286" s="282"/>
      <c r="B286" s="238" t="s">
        <v>55</v>
      </c>
      <c r="C286" s="238"/>
      <c r="D286" s="413"/>
      <c r="E286" s="284">
        <v>2011</v>
      </c>
      <c r="F286" s="284"/>
      <c r="G286" s="284"/>
      <c r="H286" s="235">
        <v>1853</v>
      </c>
      <c r="I286" s="235"/>
      <c r="J286" s="404"/>
      <c r="K286" s="404"/>
      <c r="L286" s="404"/>
      <c r="M286" s="404"/>
      <c r="N286" s="404"/>
      <c r="O286" s="404"/>
      <c r="P286" s="404"/>
      <c r="Q286" s="404"/>
      <c r="R286" s="404"/>
      <c r="S286" s="404"/>
      <c r="T286" s="404"/>
      <c r="U286" s="404"/>
      <c r="V286" s="404"/>
      <c r="W286" s="404"/>
      <c r="X286" s="404"/>
      <c r="Y286" s="404"/>
      <c r="Z286" s="404"/>
      <c r="AA286" s="404"/>
      <c r="AB286" s="235"/>
      <c r="AC286" s="235"/>
      <c r="AD286" s="235">
        <v>800</v>
      </c>
      <c r="AE286" s="235"/>
      <c r="AF286" s="235"/>
      <c r="AG286" s="406"/>
    </row>
    <row r="287" spans="1:33" s="405" customFormat="1" ht="23.25" customHeight="1">
      <c r="A287" s="282"/>
      <c r="B287" s="238" t="s">
        <v>56</v>
      </c>
      <c r="C287" s="238"/>
      <c r="D287" s="413"/>
      <c r="E287" s="284">
        <v>2013</v>
      </c>
      <c r="F287" s="284"/>
      <c r="G287" s="284"/>
      <c r="H287" s="235">
        <v>1976</v>
      </c>
      <c r="I287" s="235">
        <v>200</v>
      </c>
      <c r="J287" s="404"/>
      <c r="K287" s="404"/>
      <c r="L287" s="404"/>
      <c r="M287" s="404"/>
      <c r="N287" s="404"/>
      <c r="O287" s="404"/>
      <c r="P287" s="404"/>
      <c r="Q287" s="404"/>
      <c r="R287" s="404"/>
      <c r="S287" s="404"/>
      <c r="T287" s="404"/>
      <c r="U287" s="404"/>
      <c r="V287" s="404"/>
      <c r="W287" s="404"/>
      <c r="X287" s="404"/>
      <c r="Y287" s="404"/>
      <c r="Z287" s="404"/>
      <c r="AA287" s="404"/>
      <c r="AB287" s="235">
        <v>200</v>
      </c>
      <c r="AC287" s="235">
        <v>130</v>
      </c>
      <c r="AD287" s="235">
        <v>530</v>
      </c>
      <c r="AE287" s="235">
        <v>312</v>
      </c>
      <c r="AF287" s="235"/>
      <c r="AG287" s="406"/>
    </row>
    <row r="288" spans="1:33" s="405" customFormat="1" ht="23.25" customHeight="1">
      <c r="A288" s="282"/>
      <c r="B288" s="238" t="s">
        <v>57</v>
      </c>
      <c r="C288" s="238"/>
      <c r="D288" s="413"/>
      <c r="E288" s="284" t="s">
        <v>58</v>
      </c>
      <c r="F288" s="284"/>
      <c r="G288" s="284"/>
      <c r="H288" s="235">
        <v>2185</v>
      </c>
      <c r="I288" s="235">
        <v>200</v>
      </c>
      <c r="J288" s="404"/>
      <c r="K288" s="404"/>
      <c r="L288" s="404"/>
      <c r="M288" s="404"/>
      <c r="N288" s="404"/>
      <c r="O288" s="404"/>
      <c r="P288" s="404"/>
      <c r="Q288" s="404"/>
      <c r="R288" s="404"/>
      <c r="S288" s="404"/>
      <c r="T288" s="404"/>
      <c r="U288" s="404"/>
      <c r="V288" s="404"/>
      <c r="W288" s="404"/>
      <c r="X288" s="404"/>
      <c r="Y288" s="404"/>
      <c r="Z288" s="404"/>
      <c r="AA288" s="404"/>
      <c r="AB288" s="235">
        <v>200</v>
      </c>
      <c r="AC288" s="235">
        <v>130</v>
      </c>
      <c r="AD288" s="235">
        <v>530</v>
      </c>
      <c r="AE288" s="235">
        <v>268</v>
      </c>
      <c r="AF288" s="235"/>
      <c r="AG288" s="406"/>
    </row>
    <row r="289" spans="1:34" s="281" customFormat="1" ht="23.25" customHeight="1">
      <c r="A289" s="282"/>
      <c r="B289" s="238" t="s">
        <v>59</v>
      </c>
      <c r="C289" s="238"/>
      <c r="D289" s="283"/>
      <c r="E289" s="284">
        <v>2020</v>
      </c>
      <c r="F289" s="284"/>
      <c r="G289" s="284"/>
      <c r="H289" s="235">
        <v>2000</v>
      </c>
      <c r="I289" s="235">
        <v>1000</v>
      </c>
      <c r="J289" s="277"/>
      <c r="K289" s="277"/>
      <c r="L289" s="277"/>
      <c r="M289" s="277"/>
      <c r="N289" s="277"/>
      <c r="O289" s="277"/>
      <c r="P289" s="277"/>
      <c r="Q289" s="277"/>
      <c r="R289" s="277"/>
      <c r="S289" s="277"/>
      <c r="T289" s="277"/>
      <c r="U289" s="277"/>
      <c r="V289" s="277"/>
      <c r="W289" s="277"/>
      <c r="X289" s="277"/>
      <c r="Y289" s="277"/>
      <c r="Z289" s="277"/>
      <c r="AA289" s="277"/>
      <c r="AB289" s="235">
        <v>500</v>
      </c>
      <c r="AC289" s="235">
        <v>500</v>
      </c>
      <c r="AD289" s="235"/>
      <c r="AE289" s="235"/>
      <c r="AF289" s="235"/>
      <c r="AG289" s="406"/>
      <c r="AH289" s="281" t="s">
        <v>3</v>
      </c>
    </row>
    <row r="290" spans="1:34" s="281" customFormat="1" ht="23.25" customHeight="1">
      <c r="A290" s="282"/>
      <c r="B290" s="238" t="s">
        <v>60</v>
      </c>
      <c r="C290" s="238"/>
      <c r="D290" s="283"/>
      <c r="E290" s="284">
        <v>2017</v>
      </c>
      <c r="F290" s="284"/>
      <c r="G290" s="284"/>
      <c r="H290" s="235">
        <v>2000</v>
      </c>
      <c r="I290" s="235">
        <v>1000</v>
      </c>
      <c r="J290" s="277"/>
      <c r="K290" s="277"/>
      <c r="L290" s="277"/>
      <c r="M290" s="277"/>
      <c r="N290" s="277"/>
      <c r="O290" s="277"/>
      <c r="P290" s="277"/>
      <c r="Q290" s="277"/>
      <c r="R290" s="277"/>
      <c r="S290" s="277"/>
      <c r="T290" s="277"/>
      <c r="U290" s="277"/>
      <c r="V290" s="277"/>
      <c r="W290" s="277"/>
      <c r="X290" s="277"/>
      <c r="Y290" s="277"/>
      <c r="Z290" s="277"/>
      <c r="AA290" s="277"/>
      <c r="AB290" s="235">
        <v>500</v>
      </c>
      <c r="AC290" s="235">
        <v>500</v>
      </c>
      <c r="AD290" s="235"/>
      <c r="AE290" s="235"/>
      <c r="AF290" s="235"/>
      <c r="AG290" s="406"/>
    </row>
    <row r="291" spans="1:34" s="281" customFormat="1" ht="25.5" customHeight="1">
      <c r="A291" s="282"/>
      <c r="B291" s="238" t="s">
        <v>61</v>
      </c>
      <c r="C291" s="238"/>
      <c r="D291" s="283"/>
      <c r="E291" s="284">
        <v>2018</v>
      </c>
      <c r="F291" s="284"/>
      <c r="G291" s="284"/>
      <c r="H291" s="235">
        <v>1000</v>
      </c>
      <c r="I291" s="235">
        <v>500</v>
      </c>
      <c r="J291" s="277"/>
      <c r="K291" s="277"/>
      <c r="L291" s="277"/>
      <c r="M291" s="277"/>
      <c r="N291" s="277"/>
      <c r="O291" s="277"/>
      <c r="P291" s="277"/>
      <c r="Q291" s="277"/>
      <c r="R291" s="277"/>
      <c r="S291" s="277"/>
      <c r="T291" s="277"/>
      <c r="U291" s="277"/>
      <c r="V291" s="277"/>
      <c r="W291" s="277"/>
      <c r="X291" s="277"/>
      <c r="Y291" s="277"/>
      <c r="Z291" s="277"/>
      <c r="AA291" s="277"/>
      <c r="AB291" s="235">
        <v>300</v>
      </c>
      <c r="AC291" s="235">
        <v>200</v>
      </c>
      <c r="AD291" s="235"/>
      <c r="AE291" s="235"/>
      <c r="AF291" s="235"/>
      <c r="AG291" s="406"/>
    </row>
    <row r="292" spans="1:34" s="281" customFormat="1" ht="30.75" customHeight="1">
      <c r="A292" s="282"/>
      <c r="B292" s="238" t="s">
        <v>62</v>
      </c>
      <c r="C292" s="238"/>
      <c r="D292" s="283"/>
      <c r="E292" s="284">
        <v>2017</v>
      </c>
      <c r="F292" s="284"/>
      <c r="G292" s="284"/>
      <c r="H292" s="235">
        <v>3241</v>
      </c>
      <c r="I292" s="235">
        <v>1000</v>
      </c>
      <c r="J292" s="277"/>
      <c r="K292" s="277"/>
      <c r="L292" s="277"/>
      <c r="M292" s="277"/>
      <c r="N292" s="277"/>
      <c r="O292" s="277"/>
      <c r="P292" s="277"/>
      <c r="Q292" s="277"/>
      <c r="R292" s="277"/>
      <c r="S292" s="277"/>
      <c r="T292" s="277"/>
      <c r="U292" s="277"/>
      <c r="V292" s="277"/>
      <c r="W292" s="277"/>
      <c r="X292" s="277"/>
      <c r="Y292" s="277"/>
      <c r="Z292" s="277"/>
      <c r="AA292" s="277"/>
      <c r="AB292" s="235">
        <v>600</v>
      </c>
      <c r="AC292" s="235">
        <v>541</v>
      </c>
      <c r="AD292" s="235"/>
      <c r="AE292" s="235">
        <v>1100</v>
      </c>
      <c r="AF292" s="235"/>
      <c r="AG292" s="406"/>
    </row>
    <row r="293" spans="1:34" s="156" customFormat="1" ht="23.25" customHeight="1">
      <c r="A293" s="151">
        <v>4</v>
      </c>
      <c r="B293" s="152" t="s">
        <v>243</v>
      </c>
      <c r="C293" s="152"/>
      <c r="D293" s="153"/>
      <c r="E293" s="154"/>
      <c r="F293" s="154"/>
      <c r="G293" s="154"/>
      <c r="H293" s="111">
        <f>SUM(H294:H302)</f>
        <v>11238</v>
      </c>
      <c r="I293" s="111">
        <f>SUM(I294:I302)</f>
        <v>2500</v>
      </c>
      <c r="J293" s="146"/>
      <c r="K293" s="146"/>
      <c r="L293" s="146"/>
      <c r="M293" s="146"/>
      <c r="N293" s="146"/>
      <c r="O293" s="146"/>
      <c r="P293" s="146"/>
      <c r="Q293" s="146"/>
      <c r="R293" s="146"/>
      <c r="S293" s="146"/>
      <c r="T293" s="146"/>
      <c r="U293" s="146"/>
      <c r="V293" s="146"/>
      <c r="W293" s="146"/>
      <c r="X293" s="146"/>
      <c r="Y293" s="146"/>
      <c r="Z293" s="146"/>
      <c r="AA293" s="146"/>
      <c r="AB293" s="111">
        <f>SUM(AB294:AB302)</f>
        <v>2200</v>
      </c>
      <c r="AC293" s="111">
        <f>SUM(AC294:AC302)</f>
        <v>2023</v>
      </c>
      <c r="AD293" s="111">
        <f>SUM(AD294:AD302)</f>
        <v>1131</v>
      </c>
      <c r="AE293" s="111">
        <f>SUM(AE294:AE302)</f>
        <v>3384</v>
      </c>
      <c r="AF293" s="111">
        <f>SUM(AF294:AF302)</f>
        <v>0</v>
      </c>
      <c r="AG293" s="155"/>
    </row>
    <row r="294" spans="1:34" s="281" customFormat="1" ht="27.75" customHeight="1">
      <c r="A294" s="409"/>
      <c r="B294" s="414" t="s">
        <v>63</v>
      </c>
      <c r="C294" s="414"/>
      <c r="D294" s="415" t="s">
        <v>64</v>
      </c>
      <c r="E294" s="415" t="s">
        <v>770</v>
      </c>
      <c r="F294" s="415"/>
      <c r="G294" s="415"/>
      <c r="H294" s="235">
        <v>840</v>
      </c>
      <c r="I294" s="235">
        <v>200</v>
      </c>
      <c r="J294" s="277"/>
      <c r="K294" s="277"/>
      <c r="L294" s="277"/>
      <c r="M294" s="277"/>
      <c r="N294" s="277"/>
      <c r="O294" s="277"/>
      <c r="P294" s="277"/>
      <c r="Q294" s="277"/>
      <c r="R294" s="277"/>
      <c r="S294" s="277"/>
      <c r="T294" s="277"/>
      <c r="U294" s="277"/>
      <c r="V294" s="277"/>
      <c r="W294" s="277"/>
      <c r="X294" s="277"/>
      <c r="Y294" s="277"/>
      <c r="Z294" s="277"/>
      <c r="AA294" s="277"/>
      <c r="AB294" s="235">
        <v>100</v>
      </c>
      <c r="AC294" s="235">
        <v>140</v>
      </c>
      <c r="AD294" s="235">
        <v>300</v>
      </c>
      <c r="AE294" s="235">
        <v>100</v>
      </c>
      <c r="AF294" s="416"/>
      <c r="AG294" s="406"/>
    </row>
    <row r="295" spans="1:34" s="281" customFormat="1" ht="27.75" customHeight="1">
      <c r="A295" s="409"/>
      <c r="B295" s="414" t="s">
        <v>65</v>
      </c>
      <c r="C295" s="414"/>
      <c r="D295" s="415" t="s">
        <v>544</v>
      </c>
      <c r="E295" s="415" t="s">
        <v>770</v>
      </c>
      <c r="F295" s="415"/>
      <c r="G295" s="415"/>
      <c r="H295" s="235">
        <v>1000</v>
      </c>
      <c r="I295" s="235">
        <v>200</v>
      </c>
      <c r="J295" s="277"/>
      <c r="K295" s="277"/>
      <c r="L295" s="277"/>
      <c r="M295" s="277"/>
      <c r="N295" s="277"/>
      <c r="O295" s="277"/>
      <c r="P295" s="277"/>
      <c r="Q295" s="277"/>
      <c r="R295" s="277"/>
      <c r="S295" s="277"/>
      <c r="T295" s="277"/>
      <c r="U295" s="277"/>
      <c r="V295" s="277"/>
      <c r="W295" s="277"/>
      <c r="X295" s="277"/>
      <c r="Y295" s="277"/>
      <c r="Z295" s="277"/>
      <c r="AA295" s="277"/>
      <c r="AB295" s="235">
        <v>200</v>
      </c>
      <c r="AC295" s="235">
        <v>200</v>
      </c>
      <c r="AD295" s="235"/>
      <c r="AE295" s="235">
        <v>400</v>
      </c>
      <c r="AF295" s="416"/>
      <c r="AG295" s="406"/>
    </row>
    <row r="296" spans="1:34" s="281" customFormat="1" ht="27.75" customHeight="1">
      <c r="A296" s="409"/>
      <c r="B296" s="414" t="s">
        <v>66</v>
      </c>
      <c r="C296" s="414"/>
      <c r="D296" s="415" t="s">
        <v>67</v>
      </c>
      <c r="E296" s="415" t="s">
        <v>770</v>
      </c>
      <c r="F296" s="415"/>
      <c r="G296" s="415"/>
      <c r="H296" s="235">
        <v>408</v>
      </c>
      <c r="I296" s="235">
        <v>200</v>
      </c>
      <c r="J296" s="277"/>
      <c r="K296" s="277"/>
      <c r="L296" s="277"/>
      <c r="M296" s="277"/>
      <c r="N296" s="277"/>
      <c r="O296" s="277"/>
      <c r="P296" s="277"/>
      <c r="Q296" s="277"/>
      <c r="R296" s="277"/>
      <c r="S296" s="277"/>
      <c r="T296" s="277"/>
      <c r="U296" s="277"/>
      <c r="V296" s="277"/>
      <c r="W296" s="277"/>
      <c r="X296" s="277"/>
      <c r="Y296" s="277"/>
      <c r="Z296" s="277"/>
      <c r="AA296" s="277"/>
      <c r="AB296" s="235">
        <v>100</v>
      </c>
      <c r="AC296" s="235">
        <v>108</v>
      </c>
      <c r="AD296" s="235"/>
      <c r="AE296" s="235"/>
      <c r="AF296" s="416"/>
      <c r="AG296" s="406"/>
    </row>
    <row r="297" spans="1:34" s="281" customFormat="1" ht="27.75" customHeight="1">
      <c r="A297" s="409"/>
      <c r="B297" s="414" t="s">
        <v>68</v>
      </c>
      <c r="C297" s="414"/>
      <c r="D297" s="415" t="s">
        <v>69</v>
      </c>
      <c r="E297" s="415" t="s">
        <v>770</v>
      </c>
      <c r="F297" s="415"/>
      <c r="G297" s="415"/>
      <c r="H297" s="235">
        <v>880</v>
      </c>
      <c r="I297" s="235">
        <v>200</v>
      </c>
      <c r="J297" s="277"/>
      <c r="K297" s="277"/>
      <c r="L297" s="277"/>
      <c r="M297" s="277"/>
      <c r="N297" s="277"/>
      <c r="O297" s="277"/>
      <c r="P297" s="277"/>
      <c r="Q297" s="277"/>
      <c r="R297" s="277"/>
      <c r="S297" s="277"/>
      <c r="T297" s="277"/>
      <c r="U297" s="277"/>
      <c r="V297" s="277"/>
      <c r="W297" s="277"/>
      <c r="X297" s="277"/>
      <c r="Y297" s="277"/>
      <c r="Z297" s="277"/>
      <c r="AA297" s="277"/>
      <c r="AB297" s="235">
        <v>200</v>
      </c>
      <c r="AC297" s="235">
        <v>200</v>
      </c>
      <c r="AD297" s="235"/>
      <c r="AE297" s="235">
        <v>280</v>
      </c>
      <c r="AF297" s="416"/>
      <c r="AG297" s="406"/>
    </row>
    <row r="298" spans="1:34" s="281" customFormat="1" ht="27.75" customHeight="1">
      <c r="A298" s="409"/>
      <c r="B298" s="414" t="s">
        <v>70</v>
      </c>
      <c r="C298" s="414"/>
      <c r="D298" s="415" t="s">
        <v>71</v>
      </c>
      <c r="E298" s="415" t="s">
        <v>772</v>
      </c>
      <c r="F298" s="415"/>
      <c r="G298" s="415"/>
      <c r="H298" s="235">
        <v>1010</v>
      </c>
      <c r="I298" s="235">
        <v>200</v>
      </c>
      <c r="J298" s="277"/>
      <c r="K298" s="277"/>
      <c r="L298" s="277"/>
      <c r="M298" s="277"/>
      <c r="N298" s="277"/>
      <c r="O298" s="277"/>
      <c r="P298" s="277"/>
      <c r="Q298" s="277"/>
      <c r="R298" s="277"/>
      <c r="S298" s="277"/>
      <c r="T298" s="277"/>
      <c r="U298" s="277"/>
      <c r="V298" s="277"/>
      <c r="W298" s="277"/>
      <c r="X298" s="277"/>
      <c r="Y298" s="277"/>
      <c r="Z298" s="277"/>
      <c r="AA298" s="277"/>
      <c r="AB298" s="235">
        <v>200</v>
      </c>
      <c r="AC298" s="235">
        <v>210</v>
      </c>
      <c r="AD298" s="235"/>
      <c r="AE298" s="235">
        <v>400</v>
      </c>
      <c r="AF298" s="416"/>
      <c r="AG298" s="406"/>
    </row>
    <row r="299" spans="1:34" s="281" customFormat="1" ht="27.75" customHeight="1">
      <c r="A299" s="409"/>
      <c r="B299" s="414" t="s">
        <v>72</v>
      </c>
      <c r="C299" s="414"/>
      <c r="D299" s="415" t="s">
        <v>73</v>
      </c>
      <c r="E299" s="415" t="s">
        <v>772</v>
      </c>
      <c r="F299" s="415"/>
      <c r="G299" s="415"/>
      <c r="H299" s="235">
        <v>900</v>
      </c>
      <c r="I299" s="235">
        <v>200</v>
      </c>
      <c r="J299" s="277"/>
      <c r="K299" s="277"/>
      <c r="L299" s="277"/>
      <c r="M299" s="277"/>
      <c r="N299" s="277"/>
      <c r="O299" s="277"/>
      <c r="P299" s="277"/>
      <c r="Q299" s="277"/>
      <c r="R299" s="277"/>
      <c r="S299" s="277"/>
      <c r="T299" s="277"/>
      <c r="U299" s="277"/>
      <c r="V299" s="277"/>
      <c r="W299" s="277"/>
      <c r="X299" s="277"/>
      <c r="Y299" s="277"/>
      <c r="Z299" s="277"/>
      <c r="AA299" s="277"/>
      <c r="AB299" s="235">
        <v>200</v>
      </c>
      <c r="AC299" s="235">
        <v>165</v>
      </c>
      <c r="AD299" s="235"/>
      <c r="AE299" s="235">
        <v>335</v>
      </c>
      <c r="AF299" s="416"/>
      <c r="AG299" s="406"/>
    </row>
    <row r="300" spans="1:34" s="281" customFormat="1" ht="27.75" customHeight="1">
      <c r="A300" s="409"/>
      <c r="B300" s="414" t="s">
        <v>74</v>
      </c>
      <c r="C300" s="414"/>
      <c r="D300" s="415" t="s">
        <v>75</v>
      </c>
      <c r="E300" s="415" t="s">
        <v>772</v>
      </c>
      <c r="F300" s="415"/>
      <c r="G300" s="415"/>
      <c r="H300" s="235">
        <v>700</v>
      </c>
      <c r="I300" s="235">
        <v>300</v>
      </c>
      <c r="J300" s="277"/>
      <c r="K300" s="277"/>
      <c r="L300" s="277"/>
      <c r="M300" s="277"/>
      <c r="N300" s="277"/>
      <c r="O300" s="277"/>
      <c r="P300" s="277"/>
      <c r="Q300" s="277"/>
      <c r="R300" s="277"/>
      <c r="S300" s="277"/>
      <c r="T300" s="277"/>
      <c r="U300" s="277"/>
      <c r="V300" s="277"/>
      <c r="W300" s="277"/>
      <c r="X300" s="277"/>
      <c r="Y300" s="277"/>
      <c r="Z300" s="277"/>
      <c r="AA300" s="277"/>
      <c r="AB300" s="235">
        <v>200</v>
      </c>
      <c r="AC300" s="235">
        <v>200</v>
      </c>
      <c r="AD300" s="235"/>
      <c r="AE300" s="235"/>
      <c r="AF300" s="235"/>
      <c r="AG300" s="235"/>
    </row>
    <row r="301" spans="1:34" s="281" customFormat="1" ht="27.75" customHeight="1">
      <c r="A301" s="409"/>
      <c r="B301" s="417" t="s">
        <v>76</v>
      </c>
      <c r="C301" s="417"/>
      <c r="D301" s="418"/>
      <c r="E301" s="415" t="s">
        <v>770</v>
      </c>
      <c r="F301" s="415"/>
      <c r="G301" s="415"/>
      <c r="H301" s="235">
        <v>2500</v>
      </c>
      <c r="I301" s="235">
        <v>500</v>
      </c>
      <c r="J301" s="277"/>
      <c r="K301" s="277"/>
      <c r="L301" s="277"/>
      <c r="M301" s="277"/>
      <c r="N301" s="277"/>
      <c r="O301" s="277"/>
      <c r="P301" s="277"/>
      <c r="Q301" s="277"/>
      <c r="R301" s="277"/>
      <c r="S301" s="277"/>
      <c r="T301" s="277"/>
      <c r="U301" s="277"/>
      <c r="V301" s="277"/>
      <c r="W301" s="277"/>
      <c r="X301" s="277"/>
      <c r="Y301" s="277"/>
      <c r="Z301" s="277"/>
      <c r="AA301" s="277"/>
      <c r="AB301" s="235">
        <v>500</v>
      </c>
      <c r="AC301" s="235">
        <v>300</v>
      </c>
      <c r="AD301" s="235">
        <v>231</v>
      </c>
      <c r="AE301" s="235">
        <v>969</v>
      </c>
      <c r="AF301" s="416"/>
      <c r="AG301" s="406"/>
    </row>
    <row r="302" spans="1:34" s="281" customFormat="1" ht="27.75" customHeight="1">
      <c r="A302" s="409"/>
      <c r="B302" s="414" t="s">
        <v>77</v>
      </c>
      <c r="C302" s="414"/>
      <c r="D302" s="418"/>
      <c r="E302" s="415" t="s">
        <v>772</v>
      </c>
      <c r="F302" s="415"/>
      <c r="G302" s="415"/>
      <c r="H302" s="235">
        <v>3000</v>
      </c>
      <c r="I302" s="235">
        <v>500</v>
      </c>
      <c r="J302" s="277"/>
      <c r="K302" s="277"/>
      <c r="L302" s="277"/>
      <c r="M302" s="277"/>
      <c r="N302" s="277"/>
      <c r="O302" s="277"/>
      <c r="P302" s="277"/>
      <c r="Q302" s="277"/>
      <c r="R302" s="277"/>
      <c r="S302" s="277"/>
      <c r="T302" s="277"/>
      <c r="U302" s="277"/>
      <c r="V302" s="277"/>
      <c r="W302" s="277"/>
      <c r="X302" s="277"/>
      <c r="Y302" s="277"/>
      <c r="Z302" s="277"/>
      <c r="AA302" s="277"/>
      <c r="AB302" s="235">
        <v>500</v>
      </c>
      <c r="AC302" s="235">
        <v>500</v>
      </c>
      <c r="AD302" s="235">
        <v>600</v>
      </c>
      <c r="AE302" s="235">
        <v>900</v>
      </c>
      <c r="AF302" s="416"/>
      <c r="AG302" s="406"/>
    </row>
    <row r="303" spans="1:34" s="156" customFormat="1" ht="23.25" customHeight="1">
      <c r="A303" s="146">
        <v>5</v>
      </c>
      <c r="B303" s="161" t="s">
        <v>244</v>
      </c>
      <c r="C303" s="161"/>
      <c r="D303" s="146"/>
      <c r="E303" s="160"/>
      <c r="F303" s="160"/>
      <c r="G303" s="160"/>
      <c r="H303" s="111">
        <f>SUM(H311:H317)</f>
        <v>14069</v>
      </c>
      <c r="I303" s="111">
        <f>SUM(I304:I309)</f>
        <v>3100</v>
      </c>
      <c r="J303" s="146"/>
      <c r="K303" s="146"/>
      <c r="L303" s="146"/>
      <c r="M303" s="146"/>
      <c r="N303" s="146"/>
      <c r="O303" s="146"/>
      <c r="P303" s="146"/>
      <c r="Q303" s="146"/>
      <c r="R303" s="146"/>
      <c r="S303" s="146"/>
      <c r="T303" s="146"/>
      <c r="U303" s="146"/>
      <c r="V303" s="146"/>
      <c r="W303" s="146"/>
      <c r="X303" s="146"/>
      <c r="Y303" s="146"/>
      <c r="Z303" s="146"/>
      <c r="AA303" s="146"/>
      <c r="AB303" s="111">
        <f>SUM(AB311:AB317)</f>
        <v>2100</v>
      </c>
      <c r="AC303" s="111">
        <f>SUM(AC311:AC317)</f>
        <v>1654</v>
      </c>
      <c r="AD303" s="111">
        <f>SUM(AD311:AD317)</f>
        <v>1352</v>
      </c>
      <c r="AE303" s="111">
        <f>SUM(AE311:AE317)</f>
        <v>1486</v>
      </c>
      <c r="AF303" s="111">
        <f>SUM(AF311:AF317)</f>
        <v>0</v>
      </c>
      <c r="AG303" s="155"/>
    </row>
    <row r="304" spans="1:34" s="281" customFormat="1" ht="23.25" customHeight="1">
      <c r="A304" s="277"/>
      <c r="B304" s="278" t="s">
        <v>78</v>
      </c>
      <c r="C304" s="278"/>
      <c r="D304" s="277"/>
      <c r="E304" s="279" t="s">
        <v>610</v>
      </c>
      <c r="F304" s="279"/>
      <c r="G304" s="279"/>
      <c r="H304" s="235">
        <v>4305</v>
      </c>
      <c r="I304" s="235">
        <v>500</v>
      </c>
      <c r="J304" s="277"/>
      <c r="K304" s="277"/>
      <c r="L304" s="277"/>
      <c r="M304" s="277"/>
      <c r="N304" s="277"/>
      <c r="O304" s="277"/>
      <c r="P304" s="277"/>
      <c r="Q304" s="277"/>
      <c r="R304" s="277"/>
      <c r="S304" s="277"/>
      <c r="T304" s="277"/>
      <c r="U304" s="277"/>
      <c r="V304" s="277"/>
      <c r="W304" s="277"/>
      <c r="X304" s="277"/>
      <c r="Y304" s="277"/>
      <c r="Z304" s="277"/>
      <c r="AA304" s="277"/>
      <c r="AB304" s="235">
        <v>500</v>
      </c>
      <c r="AC304" s="235">
        <v>500</v>
      </c>
      <c r="AD304" s="235">
        <v>500</v>
      </c>
      <c r="AE304" s="235"/>
      <c r="AF304" s="235"/>
      <c r="AG304" s="280"/>
    </row>
    <row r="305" spans="1:45" s="422" customFormat="1" ht="21" customHeight="1">
      <c r="A305" s="277"/>
      <c r="B305" s="419" t="s">
        <v>239</v>
      </c>
      <c r="C305" s="419"/>
      <c r="D305" s="280"/>
      <c r="E305" s="420">
        <v>2016</v>
      </c>
      <c r="F305" s="420"/>
      <c r="G305" s="420"/>
      <c r="H305" s="420"/>
      <c r="I305" s="403"/>
      <c r="J305" s="220"/>
      <c r="K305" s="220"/>
      <c r="L305" s="220"/>
      <c r="M305" s="220"/>
      <c r="N305" s="244">
        <f>SUM(K305:M305)</f>
        <v>0</v>
      </c>
      <c r="O305" s="220">
        <f>D305-F305-G305-E305-H305-I305-J305-K305-L305-M305</f>
        <v>-2016</v>
      </c>
      <c r="P305" s="239"/>
      <c r="Q305" s="345" t="s">
        <v>99</v>
      </c>
      <c r="R305" s="277"/>
      <c r="S305" s="277"/>
      <c r="T305" s="277"/>
      <c r="U305" s="277"/>
      <c r="V305" s="239"/>
      <c r="W305" s="239"/>
      <c r="X305" s="239"/>
      <c r="Y305" s="239"/>
      <c r="Z305" s="239"/>
      <c r="AA305" s="239"/>
      <c r="AB305" s="220">
        <v>1200</v>
      </c>
      <c r="AC305" s="421"/>
      <c r="AD305" s="421">
        <v>295</v>
      </c>
      <c r="AE305" s="421"/>
      <c r="AF305" s="244"/>
      <c r="AG305" s="220"/>
      <c r="AH305" s="220"/>
      <c r="AI305" s="220"/>
      <c r="AJ305" s="220"/>
      <c r="AK305" s="220"/>
      <c r="AL305" s="244">
        <f>SUM(AI305:AK305)</f>
        <v>0</v>
      </c>
      <c r="AM305" s="220">
        <f>AB305-AD305-AE305-AC305-AF305-AG305-AH305-AI305-AJ305-AK305</f>
        <v>905</v>
      </c>
      <c r="AN305" s="239"/>
      <c r="AO305" s="345" t="s">
        <v>99</v>
      </c>
      <c r="AP305" s="281"/>
      <c r="AQ305" s="281"/>
      <c r="AR305" s="281"/>
      <c r="AS305" s="281"/>
    </row>
    <row r="306" spans="1:45" s="281" customFormat="1" ht="23.25" customHeight="1">
      <c r="A306" s="277"/>
      <c r="B306" s="278" t="s">
        <v>79</v>
      </c>
      <c r="C306" s="278"/>
      <c r="D306" s="277"/>
      <c r="E306" s="279">
        <v>2013</v>
      </c>
      <c r="F306" s="279"/>
      <c r="G306" s="279"/>
      <c r="H306" s="235">
        <v>5317</v>
      </c>
      <c r="I306" s="235">
        <v>600</v>
      </c>
      <c r="J306" s="277"/>
      <c r="K306" s="277"/>
      <c r="L306" s="277"/>
      <c r="M306" s="277"/>
      <c r="N306" s="277"/>
      <c r="O306" s="277"/>
      <c r="P306" s="277"/>
      <c r="Q306" s="277"/>
      <c r="R306" s="277"/>
      <c r="S306" s="277"/>
      <c r="T306" s="277"/>
      <c r="U306" s="277"/>
      <c r="V306" s="277"/>
      <c r="W306" s="277"/>
      <c r="X306" s="277"/>
      <c r="Y306" s="277"/>
      <c r="Z306" s="277"/>
      <c r="AA306" s="277"/>
      <c r="AB306" s="235">
        <v>500</v>
      </c>
      <c r="AC306" s="235">
        <v>575</v>
      </c>
      <c r="AD306" s="235">
        <v>1675</v>
      </c>
      <c r="AE306" s="235">
        <v>700</v>
      </c>
      <c r="AF306" s="235"/>
      <c r="AG306" s="280"/>
    </row>
    <row r="307" spans="1:45" s="454" customFormat="1" ht="24" customHeight="1">
      <c r="A307" s="447"/>
      <c r="B307" s="448" t="s">
        <v>80</v>
      </c>
      <c r="C307" s="448"/>
      <c r="D307" s="447"/>
      <c r="E307" s="449">
        <v>2017</v>
      </c>
      <c r="F307" s="449"/>
      <c r="G307" s="449"/>
      <c r="H307" s="450">
        <v>2000</v>
      </c>
      <c r="I307" s="451">
        <v>500</v>
      </c>
      <c r="J307" s="447"/>
      <c r="K307" s="447"/>
      <c r="L307" s="447"/>
      <c r="M307" s="447"/>
      <c r="N307" s="447"/>
      <c r="O307" s="447"/>
      <c r="P307" s="447"/>
      <c r="Q307" s="447"/>
      <c r="R307" s="447"/>
      <c r="S307" s="447"/>
      <c r="T307" s="447"/>
      <c r="U307" s="447"/>
      <c r="V307" s="447"/>
      <c r="W307" s="447"/>
      <c r="X307" s="447"/>
      <c r="Y307" s="447"/>
      <c r="Z307" s="447"/>
      <c r="AA307" s="447"/>
      <c r="AB307" s="451">
        <v>500</v>
      </c>
      <c r="AC307" s="452">
        <v>400</v>
      </c>
      <c r="AD307" s="452">
        <v>500</v>
      </c>
      <c r="AE307" s="451">
        <v>100</v>
      </c>
      <c r="AF307" s="451"/>
      <c r="AG307" s="453"/>
    </row>
    <row r="308" spans="1:45" s="281" customFormat="1" ht="30.75" customHeight="1">
      <c r="A308" s="277"/>
      <c r="B308" s="345" t="s">
        <v>81</v>
      </c>
      <c r="C308" s="345"/>
      <c r="D308" s="277"/>
      <c r="E308" s="279">
        <v>2018</v>
      </c>
      <c r="F308" s="279"/>
      <c r="G308" s="279"/>
      <c r="H308" s="235">
        <v>3500</v>
      </c>
      <c r="I308" s="375">
        <v>1000</v>
      </c>
      <c r="J308" s="277"/>
      <c r="K308" s="277"/>
      <c r="L308" s="277"/>
      <c r="M308" s="277"/>
      <c r="N308" s="277"/>
      <c r="O308" s="277"/>
      <c r="P308" s="277"/>
      <c r="Q308" s="277"/>
      <c r="R308" s="277"/>
      <c r="S308" s="277"/>
      <c r="T308" s="277"/>
      <c r="U308" s="277"/>
      <c r="V308" s="277"/>
      <c r="W308" s="277"/>
      <c r="X308" s="277"/>
      <c r="Y308" s="277"/>
      <c r="Z308" s="277"/>
      <c r="AA308" s="277"/>
      <c r="AB308" s="375">
        <v>1000</v>
      </c>
      <c r="AC308" s="423">
        <v>1000</v>
      </c>
      <c r="AD308" s="375">
        <v>500</v>
      </c>
      <c r="AE308" s="375"/>
      <c r="AF308" s="375"/>
      <c r="AG308" s="406"/>
    </row>
    <row r="309" spans="1:45" s="281" customFormat="1" ht="30.75" customHeight="1">
      <c r="A309" s="277"/>
      <c r="B309" s="345" t="s">
        <v>82</v>
      </c>
      <c r="C309" s="345"/>
      <c r="D309" s="277"/>
      <c r="E309" s="279">
        <v>2018</v>
      </c>
      <c r="F309" s="279"/>
      <c r="G309" s="279"/>
      <c r="H309" s="235">
        <v>1700</v>
      </c>
      <c r="I309" s="375">
        <v>500</v>
      </c>
      <c r="J309" s="277"/>
      <c r="K309" s="277"/>
      <c r="L309" s="277"/>
      <c r="M309" s="277"/>
      <c r="N309" s="277"/>
      <c r="O309" s="277"/>
      <c r="P309" s="277"/>
      <c r="Q309" s="277"/>
      <c r="R309" s="277"/>
      <c r="S309" s="277"/>
      <c r="T309" s="277"/>
      <c r="U309" s="277"/>
      <c r="V309" s="277"/>
      <c r="W309" s="277"/>
      <c r="X309" s="277"/>
      <c r="Y309" s="277"/>
      <c r="Z309" s="277"/>
      <c r="AA309" s="277"/>
      <c r="AB309" s="375">
        <v>300</v>
      </c>
      <c r="AC309" s="423">
        <v>200</v>
      </c>
      <c r="AD309" s="375">
        <v>500</v>
      </c>
      <c r="AE309" s="375">
        <v>200</v>
      </c>
      <c r="AF309" s="375"/>
      <c r="AG309" s="406"/>
    </row>
    <row r="310" spans="1:45" s="156" customFormat="1" ht="23.25" customHeight="1">
      <c r="A310" s="151">
        <v>6</v>
      </c>
      <c r="B310" s="152" t="s">
        <v>245</v>
      </c>
      <c r="C310" s="152"/>
      <c r="D310" s="153"/>
      <c r="E310" s="154"/>
      <c r="F310" s="154"/>
      <c r="G310" s="154"/>
      <c r="H310" s="111">
        <f>SUM(H311:H317)</f>
        <v>14069</v>
      </c>
      <c r="I310" s="111">
        <f>SUM(I311:I317)</f>
        <v>3200</v>
      </c>
      <c r="J310" s="146"/>
      <c r="K310" s="146"/>
      <c r="L310" s="146"/>
      <c r="M310" s="146"/>
      <c r="N310" s="146"/>
      <c r="O310" s="146"/>
      <c r="P310" s="146"/>
      <c r="Q310" s="146"/>
      <c r="R310" s="146"/>
      <c r="S310" s="146"/>
      <c r="T310" s="146"/>
      <c r="U310" s="146"/>
      <c r="V310" s="146"/>
      <c r="W310" s="146"/>
      <c r="X310" s="146"/>
      <c r="Y310" s="146"/>
      <c r="Z310" s="146"/>
      <c r="AA310" s="146"/>
      <c r="AB310" s="111">
        <f>SUM(AB311:AB317)</f>
        <v>2100</v>
      </c>
      <c r="AC310" s="111">
        <f>SUM(AC311:AC317)</f>
        <v>1654</v>
      </c>
      <c r="AD310" s="111">
        <f>SUM(AD311:AD317)</f>
        <v>1352</v>
      </c>
      <c r="AE310" s="111">
        <f>SUM(AE311:AE317)</f>
        <v>1486</v>
      </c>
      <c r="AF310" s="111">
        <f>SUM(AF311:AF317)</f>
        <v>0</v>
      </c>
      <c r="AG310" s="155"/>
    </row>
    <row r="311" spans="1:45" s="281" customFormat="1" ht="23.25" customHeight="1">
      <c r="A311" s="282"/>
      <c r="B311" s="238" t="s">
        <v>83</v>
      </c>
      <c r="C311" s="238"/>
      <c r="D311" s="283"/>
      <c r="E311" s="284" t="s">
        <v>84</v>
      </c>
      <c r="F311" s="284"/>
      <c r="G311" s="284"/>
      <c r="H311" s="235">
        <v>2044</v>
      </c>
      <c r="I311" s="235">
        <v>500</v>
      </c>
      <c r="J311" s="277"/>
      <c r="K311" s="277"/>
      <c r="L311" s="277"/>
      <c r="M311" s="277"/>
      <c r="N311" s="277"/>
      <c r="O311" s="277"/>
      <c r="P311" s="277"/>
      <c r="Q311" s="277"/>
      <c r="R311" s="277"/>
      <c r="S311" s="277"/>
      <c r="T311" s="277"/>
      <c r="U311" s="277"/>
      <c r="V311" s="277"/>
      <c r="W311" s="277"/>
      <c r="X311" s="277"/>
      <c r="Y311" s="277"/>
      <c r="Z311" s="277"/>
      <c r="AA311" s="277"/>
      <c r="AB311" s="235">
        <v>500</v>
      </c>
      <c r="AC311" s="235">
        <v>260</v>
      </c>
      <c r="AD311" s="235"/>
      <c r="AE311" s="235">
        <v>408</v>
      </c>
      <c r="AF311" s="235"/>
      <c r="AG311" s="280"/>
    </row>
    <row r="312" spans="1:45" s="281" customFormat="1" ht="23.25" customHeight="1">
      <c r="A312" s="282"/>
      <c r="B312" s="238" t="s">
        <v>85</v>
      </c>
      <c r="C312" s="238"/>
      <c r="D312" s="283"/>
      <c r="E312" s="284">
        <v>2011</v>
      </c>
      <c r="F312" s="284"/>
      <c r="G312" s="284"/>
      <c r="H312" s="235">
        <v>3181</v>
      </c>
      <c r="I312" s="235">
        <v>300</v>
      </c>
      <c r="J312" s="277"/>
      <c r="K312" s="277"/>
      <c r="L312" s="277"/>
      <c r="M312" s="277"/>
      <c r="N312" s="277"/>
      <c r="O312" s="277"/>
      <c r="P312" s="277"/>
      <c r="Q312" s="277"/>
      <c r="R312" s="277"/>
      <c r="S312" s="277"/>
      <c r="T312" s="277"/>
      <c r="U312" s="277"/>
      <c r="V312" s="277"/>
      <c r="W312" s="277"/>
      <c r="X312" s="277"/>
      <c r="Y312" s="277"/>
      <c r="Z312" s="277"/>
      <c r="AA312" s="277"/>
      <c r="AB312" s="235">
        <v>200</v>
      </c>
      <c r="AC312" s="235">
        <v>175</v>
      </c>
      <c r="AD312" s="235">
        <v>50</v>
      </c>
      <c r="AE312" s="235"/>
      <c r="AF312" s="235"/>
      <c r="AG312" s="280"/>
    </row>
    <row r="313" spans="1:45" s="281" customFormat="1" ht="32.25" customHeight="1">
      <c r="A313" s="282"/>
      <c r="B313" s="238" t="s">
        <v>86</v>
      </c>
      <c r="C313" s="238"/>
      <c r="D313" s="283"/>
      <c r="E313" s="284">
        <v>2014</v>
      </c>
      <c r="F313" s="284"/>
      <c r="G313" s="284"/>
      <c r="H313" s="235">
        <v>1529</v>
      </c>
      <c r="I313" s="235">
        <v>100</v>
      </c>
      <c r="J313" s="277"/>
      <c r="K313" s="277"/>
      <c r="L313" s="277"/>
      <c r="M313" s="277"/>
      <c r="N313" s="277"/>
      <c r="O313" s="277"/>
      <c r="P313" s="277"/>
      <c r="Q313" s="277"/>
      <c r="R313" s="277"/>
      <c r="S313" s="277"/>
      <c r="T313" s="277"/>
      <c r="U313" s="277"/>
      <c r="V313" s="277"/>
      <c r="W313" s="277"/>
      <c r="X313" s="277"/>
      <c r="Y313" s="277"/>
      <c r="Z313" s="277"/>
      <c r="AA313" s="277"/>
      <c r="AB313" s="235"/>
      <c r="AC313" s="235">
        <v>89</v>
      </c>
      <c r="AD313" s="235">
        <v>402</v>
      </c>
      <c r="AE313" s="235">
        <v>478</v>
      </c>
      <c r="AF313" s="235"/>
      <c r="AG313" s="280"/>
    </row>
    <row r="314" spans="1:45" s="281" customFormat="1" ht="25.5" customHeight="1">
      <c r="A314" s="282"/>
      <c r="B314" s="238" t="s">
        <v>87</v>
      </c>
      <c r="C314" s="238"/>
      <c r="D314" s="283"/>
      <c r="E314" s="284">
        <v>2015</v>
      </c>
      <c r="F314" s="284"/>
      <c r="G314" s="284"/>
      <c r="H314" s="235">
        <v>2815</v>
      </c>
      <c r="I314" s="235">
        <v>800</v>
      </c>
      <c r="J314" s="277"/>
      <c r="K314" s="277"/>
      <c r="L314" s="277"/>
      <c r="M314" s="277"/>
      <c r="N314" s="277"/>
      <c r="O314" s="277"/>
      <c r="P314" s="277"/>
      <c r="Q314" s="277"/>
      <c r="R314" s="277"/>
      <c r="S314" s="277"/>
      <c r="T314" s="277"/>
      <c r="U314" s="277"/>
      <c r="V314" s="277"/>
      <c r="W314" s="277"/>
      <c r="X314" s="277"/>
      <c r="Y314" s="277"/>
      <c r="Z314" s="277"/>
      <c r="AA314" s="277"/>
      <c r="AB314" s="235">
        <v>500</v>
      </c>
      <c r="AC314" s="235">
        <v>530</v>
      </c>
      <c r="AD314" s="235"/>
      <c r="AE314" s="235"/>
      <c r="AF314" s="235"/>
      <c r="AG314" s="280"/>
      <c r="AH314" s="281" t="s">
        <v>2</v>
      </c>
    </row>
    <row r="315" spans="1:45" s="281" customFormat="1" ht="23.25" customHeight="1">
      <c r="A315" s="282"/>
      <c r="B315" s="238" t="s">
        <v>88</v>
      </c>
      <c r="C315" s="238"/>
      <c r="D315" s="283"/>
      <c r="E315" s="284">
        <v>2017</v>
      </c>
      <c r="F315" s="284"/>
      <c r="G315" s="284"/>
      <c r="H315" s="235">
        <v>1500</v>
      </c>
      <c r="I315" s="235">
        <v>500</v>
      </c>
      <c r="J315" s="277"/>
      <c r="K315" s="277"/>
      <c r="L315" s="277"/>
      <c r="M315" s="277"/>
      <c r="N315" s="277"/>
      <c r="O315" s="277"/>
      <c r="P315" s="277"/>
      <c r="Q315" s="277"/>
      <c r="R315" s="277"/>
      <c r="S315" s="277"/>
      <c r="T315" s="277"/>
      <c r="U315" s="277"/>
      <c r="V315" s="277"/>
      <c r="W315" s="277"/>
      <c r="X315" s="277"/>
      <c r="Y315" s="277"/>
      <c r="Z315" s="277"/>
      <c r="AA315" s="277"/>
      <c r="AB315" s="235">
        <v>300</v>
      </c>
      <c r="AC315" s="235">
        <v>200</v>
      </c>
      <c r="AD315" s="235">
        <v>300</v>
      </c>
      <c r="AE315" s="235">
        <v>200</v>
      </c>
      <c r="AF315" s="235"/>
      <c r="AG315" s="406"/>
    </row>
    <row r="316" spans="1:45" s="281" customFormat="1" ht="23.25" customHeight="1">
      <c r="A316" s="282"/>
      <c r="B316" s="238" t="s">
        <v>89</v>
      </c>
      <c r="C316" s="238"/>
      <c r="D316" s="283"/>
      <c r="E316" s="284">
        <v>2017</v>
      </c>
      <c r="F316" s="284"/>
      <c r="G316" s="284"/>
      <c r="H316" s="235">
        <v>1500</v>
      </c>
      <c r="I316" s="235">
        <v>500</v>
      </c>
      <c r="J316" s="277"/>
      <c r="K316" s="277"/>
      <c r="L316" s="277"/>
      <c r="M316" s="277"/>
      <c r="N316" s="277"/>
      <c r="O316" s="277"/>
      <c r="P316" s="277"/>
      <c r="Q316" s="277"/>
      <c r="R316" s="277"/>
      <c r="S316" s="277"/>
      <c r="T316" s="277"/>
      <c r="U316" s="277"/>
      <c r="V316" s="277"/>
      <c r="W316" s="277"/>
      <c r="X316" s="277"/>
      <c r="Y316" s="277"/>
      <c r="Z316" s="277"/>
      <c r="AA316" s="277"/>
      <c r="AB316" s="235">
        <v>300</v>
      </c>
      <c r="AC316" s="235">
        <v>200</v>
      </c>
      <c r="AD316" s="235">
        <v>300</v>
      </c>
      <c r="AE316" s="235">
        <v>200</v>
      </c>
      <c r="AF316" s="235"/>
      <c r="AG316" s="406"/>
    </row>
    <row r="317" spans="1:45" s="281" customFormat="1" ht="23.25" customHeight="1">
      <c r="A317" s="282"/>
      <c r="B317" s="238" t="s">
        <v>90</v>
      </c>
      <c r="C317" s="238"/>
      <c r="D317" s="283"/>
      <c r="E317" s="284">
        <v>2017</v>
      </c>
      <c r="F317" s="284"/>
      <c r="G317" s="284"/>
      <c r="H317" s="235">
        <v>1500</v>
      </c>
      <c r="I317" s="235">
        <v>500</v>
      </c>
      <c r="J317" s="277"/>
      <c r="K317" s="277"/>
      <c r="L317" s="277"/>
      <c r="M317" s="277"/>
      <c r="N317" s="277"/>
      <c r="O317" s="277"/>
      <c r="P317" s="277"/>
      <c r="Q317" s="277"/>
      <c r="R317" s="277"/>
      <c r="S317" s="277"/>
      <c r="T317" s="277"/>
      <c r="U317" s="277"/>
      <c r="V317" s="277"/>
      <c r="W317" s="277"/>
      <c r="X317" s="277"/>
      <c r="Y317" s="277"/>
      <c r="Z317" s="277"/>
      <c r="AA317" s="277"/>
      <c r="AB317" s="235">
        <v>300</v>
      </c>
      <c r="AC317" s="235">
        <v>200</v>
      </c>
      <c r="AD317" s="235">
        <v>300</v>
      </c>
      <c r="AE317" s="235">
        <v>200</v>
      </c>
      <c r="AF317" s="235"/>
      <c r="AG317" s="406"/>
    </row>
    <row r="318" spans="1:45" s="156" customFormat="1" ht="23.25" customHeight="1">
      <c r="A318" s="151">
        <v>7</v>
      </c>
      <c r="B318" s="152" t="s">
        <v>246</v>
      </c>
      <c r="C318" s="152"/>
      <c r="D318" s="153"/>
      <c r="E318" s="154"/>
      <c r="F318" s="154"/>
      <c r="G318" s="154"/>
      <c r="H318" s="111">
        <f>SUM(H319:H324)</f>
        <v>7416</v>
      </c>
      <c r="I318" s="111">
        <f>SUM(I319:I324)</f>
        <v>2000</v>
      </c>
      <c r="J318" s="146"/>
      <c r="K318" s="146"/>
      <c r="L318" s="146"/>
      <c r="M318" s="146"/>
      <c r="N318" s="146"/>
      <c r="O318" s="146"/>
      <c r="P318" s="146"/>
      <c r="Q318" s="146"/>
      <c r="R318" s="146"/>
      <c r="S318" s="146"/>
      <c r="T318" s="146"/>
      <c r="U318" s="146"/>
      <c r="V318" s="146"/>
      <c r="W318" s="146"/>
      <c r="X318" s="146"/>
      <c r="Y318" s="146"/>
      <c r="Z318" s="146"/>
      <c r="AA318" s="146"/>
      <c r="AB318" s="111">
        <f>SUM(AB319:AB324)</f>
        <v>1600</v>
      </c>
      <c r="AC318" s="111">
        <f>SUM(AC319:AC324)</f>
        <v>1110</v>
      </c>
      <c r="AD318" s="111">
        <f>SUM(AD319:AD324)</f>
        <v>944</v>
      </c>
      <c r="AE318" s="111">
        <f>SUM(AE319:AE324)</f>
        <v>490</v>
      </c>
      <c r="AF318" s="111">
        <f>SUM(AF319:AF324)</f>
        <v>0</v>
      </c>
      <c r="AG318" s="155"/>
    </row>
    <row r="319" spans="1:45" s="405" customFormat="1" ht="23.25" customHeight="1">
      <c r="A319" s="282"/>
      <c r="B319" s="218" t="s">
        <v>91</v>
      </c>
      <c r="C319" s="218"/>
      <c r="D319" s="413"/>
      <c r="E319" s="206" t="s">
        <v>408</v>
      </c>
      <c r="F319" s="206"/>
      <c r="G319" s="206"/>
      <c r="H319" s="235">
        <v>1136</v>
      </c>
      <c r="I319" s="235">
        <v>200</v>
      </c>
      <c r="J319" s="404"/>
      <c r="K319" s="404"/>
      <c r="L319" s="404"/>
      <c r="M319" s="404"/>
      <c r="N319" s="404"/>
      <c r="O319" s="404"/>
      <c r="P319" s="404"/>
      <c r="Q319" s="404"/>
      <c r="R319" s="404"/>
      <c r="S319" s="404"/>
      <c r="T319" s="404"/>
      <c r="U319" s="404"/>
      <c r="V319" s="404"/>
      <c r="W319" s="404"/>
      <c r="X319" s="404"/>
      <c r="Y319" s="404"/>
      <c r="Z319" s="404"/>
      <c r="AA319" s="404"/>
      <c r="AB319" s="235">
        <v>200</v>
      </c>
      <c r="AC319" s="235">
        <v>186</v>
      </c>
      <c r="AD319" s="235"/>
      <c r="AE319" s="235"/>
      <c r="AF319" s="235"/>
      <c r="AG319" s="280"/>
    </row>
    <row r="320" spans="1:45" s="405" customFormat="1" ht="23.25" customHeight="1">
      <c r="A320" s="282"/>
      <c r="B320" s="218" t="s">
        <v>92</v>
      </c>
      <c r="C320" s="218"/>
      <c r="D320" s="413"/>
      <c r="E320" s="206" t="s">
        <v>749</v>
      </c>
      <c r="F320" s="206"/>
      <c r="G320" s="206"/>
      <c r="H320" s="235">
        <v>1080</v>
      </c>
      <c r="I320" s="235">
        <v>100</v>
      </c>
      <c r="J320" s="404"/>
      <c r="K320" s="404"/>
      <c r="L320" s="404"/>
      <c r="M320" s="404"/>
      <c r="N320" s="404"/>
      <c r="O320" s="404"/>
      <c r="P320" s="404"/>
      <c r="Q320" s="404"/>
      <c r="R320" s="404"/>
      <c r="S320" s="404"/>
      <c r="T320" s="404"/>
      <c r="U320" s="404"/>
      <c r="V320" s="404"/>
      <c r="W320" s="404"/>
      <c r="X320" s="404"/>
      <c r="Y320" s="404"/>
      <c r="Z320" s="404"/>
      <c r="AA320" s="404"/>
      <c r="AB320" s="235">
        <v>100</v>
      </c>
      <c r="AC320" s="235">
        <v>124</v>
      </c>
      <c r="AD320" s="235">
        <v>34</v>
      </c>
      <c r="AE320" s="235"/>
      <c r="AF320" s="235"/>
      <c r="AG320" s="280"/>
    </row>
    <row r="321" spans="1:34" s="405" customFormat="1" ht="23.25" customHeight="1">
      <c r="A321" s="282"/>
      <c r="B321" s="238" t="s">
        <v>93</v>
      </c>
      <c r="C321" s="238"/>
      <c r="D321" s="413"/>
      <c r="E321" s="284">
        <v>2017</v>
      </c>
      <c r="F321" s="284"/>
      <c r="G321" s="284"/>
      <c r="H321" s="235">
        <v>1200</v>
      </c>
      <c r="I321" s="235">
        <v>500</v>
      </c>
      <c r="J321" s="404"/>
      <c r="K321" s="404"/>
      <c r="L321" s="404"/>
      <c r="M321" s="404"/>
      <c r="N321" s="404"/>
      <c r="O321" s="404"/>
      <c r="P321" s="404"/>
      <c r="Q321" s="404"/>
      <c r="R321" s="404"/>
      <c r="S321" s="404"/>
      <c r="T321" s="404"/>
      <c r="U321" s="404"/>
      <c r="V321" s="404"/>
      <c r="W321" s="404"/>
      <c r="X321" s="404"/>
      <c r="Y321" s="404"/>
      <c r="Z321" s="404"/>
      <c r="AA321" s="404"/>
      <c r="AB321" s="235">
        <v>300</v>
      </c>
      <c r="AC321" s="235">
        <v>200</v>
      </c>
      <c r="AD321" s="235">
        <v>200</v>
      </c>
      <c r="AE321" s="235"/>
      <c r="AF321" s="235"/>
      <c r="AG321" s="406"/>
    </row>
    <row r="322" spans="1:34" s="405" customFormat="1" ht="23.25" customHeight="1">
      <c r="A322" s="282"/>
      <c r="B322" s="238" t="s">
        <v>94</v>
      </c>
      <c r="C322" s="238"/>
      <c r="D322" s="283"/>
      <c r="E322" s="284">
        <v>2018</v>
      </c>
      <c r="F322" s="284"/>
      <c r="G322" s="284"/>
      <c r="H322" s="235">
        <v>1500</v>
      </c>
      <c r="I322" s="235">
        <v>500</v>
      </c>
      <c r="J322" s="404"/>
      <c r="K322" s="404"/>
      <c r="L322" s="404"/>
      <c r="M322" s="404"/>
      <c r="N322" s="404"/>
      <c r="O322" s="404"/>
      <c r="P322" s="404"/>
      <c r="Q322" s="404"/>
      <c r="R322" s="404"/>
      <c r="S322" s="404"/>
      <c r="T322" s="404"/>
      <c r="U322" s="404"/>
      <c r="V322" s="404"/>
      <c r="W322" s="404"/>
      <c r="X322" s="404"/>
      <c r="Y322" s="404"/>
      <c r="Z322" s="404"/>
      <c r="AA322" s="404"/>
      <c r="AB322" s="235">
        <v>300</v>
      </c>
      <c r="AC322" s="235">
        <v>200</v>
      </c>
      <c r="AD322" s="235">
        <v>300</v>
      </c>
      <c r="AE322" s="235">
        <v>200</v>
      </c>
      <c r="AF322" s="235"/>
      <c r="AG322" s="406"/>
    </row>
    <row r="323" spans="1:34" s="405" customFormat="1" ht="23.25" customHeight="1">
      <c r="A323" s="282"/>
      <c r="B323" s="238" t="s">
        <v>95</v>
      </c>
      <c r="C323" s="238"/>
      <c r="D323" s="283"/>
      <c r="E323" s="284">
        <v>2017</v>
      </c>
      <c r="F323" s="284"/>
      <c r="G323" s="284"/>
      <c r="H323" s="235">
        <v>1500</v>
      </c>
      <c r="I323" s="235">
        <v>500</v>
      </c>
      <c r="J323" s="404"/>
      <c r="K323" s="404"/>
      <c r="L323" s="404"/>
      <c r="M323" s="404"/>
      <c r="N323" s="404"/>
      <c r="O323" s="404"/>
      <c r="P323" s="404"/>
      <c r="Q323" s="404"/>
      <c r="R323" s="404"/>
      <c r="S323" s="404"/>
      <c r="T323" s="404"/>
      <c r="U323" s="404"/>
      <c r="V323" s="404"/>
      <c r="W323" s="404"/>
      <c r="X323" s="404"/>
      <c r="Y323" s="404"/>
      <c r="Z323" s="404"/>
      <c r="AA323" s="404"/>
      <c r="AB323" s="235">
        <v>500</v>
      </c>
      <c r="AC323" s="235">
        <v>200</v>
      </c>
      <c r="AD323" s="235">
        <v>300</v>
      </c>
      <c r="AE323" s="235"/>
      <c r="AF323" s="235"/>
      <c r="AG323" s="406"/>
    </row>
    <row r="324" spans="1:34" s="405" customFormat="1" ht="23.25" customHeight="1">
      <c r="A324" s="282"/>
      <c r="B324" s="238" t="s">
        <v>96</v>
      </c>
      <c r="C324" s="238"/>
      <c r="D324" s="283"/>
      <c r="E324" s="284">
        <v>2019</v>
      </c>
      <c r="F324" s="284"/>
      <c r="G324" s="284"/>
      <c r="H324" s="235">
        <v>1000</v>
      </c>
      <c r="I324" s="235">
        <v>200</v>
      </c>
      <c r="J324" s="404"/>
      <c r="K324" s="404"/>
      <c r="L324" s="404"/>
      <c r="M324" s="404"/>
      <c r="N324" s="404"/>
      <c r="O324" s="404"/>
      <c r="P324" s="404"/>
      <c r="Q324" s="404"/>
      <c r="R324" s="404"/>
      <c r="S324" s="404"/>
      <c r="T324" s="404"/>
      <c r="U324" s="404"/>
      <c r="V324" s="404"/>
      <c r="W324" s="404"/>
      <c r="X324" s="404"/>
      <c r="Y324" s="404"/>
      <c r="Z324" s="404"/>
      <c r="AA324" s="404"/>
      <c r="AB324" s="235">
        <v>200</v>
      </c>
      <c r="AC324" s="235">
        <v>200</v>
      </c>
      <c r="AD324" s="235">
        <v>110</v>
      </c>
      <c r="AE324" s="235">
        <v>290</v>
      </c>
      <c r="AF324" s="235"/>
      <c r="AG324" s="406"/>
    </row>
    <row r="325" spans="1:34" s="83" customFormat="1" ht="27.75" customHeight="1">
      <c r="A325" s="107" t="s">
        <v>162</v>
      </c>
      <c r="B325" s="108" t="s">
        <v>748</v>
      </c>
      <c r="C325" s="108"/>
      <c r="D325" s="109"/>
      <c r="E325" s="109"/>
      <c r="F325" s="109"/>
      <c r="G325" s="109"/>
      <c r="H325" s="122">
        <f>H326+H331+H335+H340+H347+H354+H360+H362+H369+H373+H376+H378</f>
        <v>84115</v>
      </c>
      <c r="I325" s="122">
        <f>I326+I331+I335+I340+I347+I354+I360+I362+I369+I373+I376+I378</f>
        <v>79008</v>
      </c>
      <c r="J325" s="316"/>
      <c r="K325" s="316"/>
      <c r="L325" s="316"/>
      <c r="M325" s="316"/>
      <c r="N325" s="316"/>
      <c r="O325" s="316"/>
      <c r="P325" s="316"/>
      <c r="Q325" s="316"/>
      <c r="R325" s="316"/>
      <c r="S325" s="316"/>
      <c r="T325" s="316"/>
      <c r="U325" s="316"/>
      <c r="V325" s="316"/>
      <c r="W325" s="316"/>
      <c r="X325" s="316"/>
      <c r="Y325" s="316"/>
      <c r="Z325" s="316"/>
      <c r="AA325" s="316"/>
      <c r="AB325" s="122">
        <f>AB326+AB331+AB335+AB340+AB347+AB354+AB360+AB362+AB369+AB373+AB376+AB378</f>
        <v>0</v>
      </c>
      <c r="AC325" s="122">
        <f>AC326+AC331+AC335+AC340+AC347+AC354+AC360+AC362+AC369+AC373+AC376+AC378</f>
        <v>1210</v>
      </c>
      <c r="AD325" s="122">
        <f>AD326+AD331+AD335+AD340+AD347+AD354+AD360+AD362+AD369+AD373+AD376+AD378</f>
        <v>1398</v>
      </c>
      <c r="AE325" s="122">
        <f>AE326+AE331+AE335+AE340+AE347+AE354+AE360+AE362+AE369+AE373+AE376+AE378</f>
        <v>2499</v>
      </c>
      <c r="AF325" s="122">
        <f>AF326+AF331+AF335+AF340+AF347+AF354+AF360+AF362+AF369+AF373+AF376+AF378</f>
        <v>0</v>
      </c>
      <c r="AG325" s="107"/>
    </row>
    <row r="326" spans="1:34" s="56" customFormat="1" ht="27.75" customHeight="1">
      <c r="A326" s="77" t="s">
        <v>758</v>
      </c>
      <c r="B326" s="76" t="s">
        <v>751</v>
      </c>
      <c r="C326" s="76"/>
      <c r="D326" s="78"/>
      <c r="E326" s="79"/>
      <c r="F326" s="79"/>
      <c r="G326" s="79"/>
      <c r="H326" s="123">
        <f>SUM(H327:H330)</f>
        <v>8613</v>
      </c>
      <c r="I326" s="123">
        <f>SUM(I327:I330)</f>
        <v>8613</v>
      </c>
      <c r="J326" s="105"/>
      <c r="K326" s="105"/>
      <c r="L326" s="105"/>
      <c r="M326" s="105"/>
      <c r="N326" s="105"/>
      <c r="O326" s="105"/>
      <c r="P326" s="105"/>
      <c r="Q326" s="105"/>
      <c r="R326" s="105"/>
      <c r="S326" s="105"/>
      <c r="T326" s="105"/>
      <c r="U326" s="105"/>
      <c r="V326" s="105"/>
      <c r="W326" s="105"/>
      <c r="X326" s="105"/>
      <c r="Y326" s="105"/>
      <c r="Z326" s="105"/>
      <c r="AA326" s="105"/>
      <c r="AB326" s="123">
        <f>SUM(AB327:AB330)</f>
        <v>0</v>
      </c>
      <c r="AC326" s="123">
        <f>SUM(AC327:AC330)</f>
        <v>0</v>
      </c>
      <c r="AD326" s="123">
        <f>SUM(AD327:AD330)</f>
        <v>0</v>
      </c>
      <c r="AE326" s="123">
        <f>SUM(AE327:AE330)</f>
        <v>0</v>
      </c>
      <c r="AF326" s="124"/>
      <c r="AG326" s="80"/>
    </row>
    <row r="327" spans="1:34" s="296" customFormat="1" ht="27.75" customHeight="1">
      <c r="A327" s="424"/>
      <c r="B327" s="425" t="s">
        <v>759</v>
      </c>
      <c r="C327" s="425"/>
      <c r="D327" s="426" t="s">
        <v>760</v>
      </c>
      <c r="E327" s="427" t="s">
        <v>500</v>
      </c>
      <c r="F327" s="427"/>
      <c r="G327" s="427"/>
      <c r="H327" s="428">
        <v>4500</v>
      </c>
      <c r="I327" s="428">
        <f>H327</f>
        <v>4500</v>
      </c>
      <c r="J327" s="295"/>
      <c r="K327" s="295"/>
      <c r="L327" s="295"/>
      <c r="M327" s="295"/>
      <c r="N327" s="295"/>
      <c r="O327" s="295"/>
      <c r="P327" s="295"/>
      <c r="Q327" s="295"/>
      <c r="R327" s="295"/>
      <c r="S327" s="295"/>
      <c r="T327" s="295"/>
      <c r="U327" s="295"/>
      <c r="V327" s="295"/>
      <c r="W327" s="295"/>
      <c r="X327" s="295"/>
      <c r="Y327" s="295"/>
      <c r="Z327" s="295"/>
      <c r="AA327" s="295"/>
      <c r="AB327" s="429"/>
      <c r="AC327" s="428"/>
      <c r="AD327" s="428"/>
      <c r="AE327" s="428"/>
      <c r="AF327" s="430" t="s">
        <v>761</v>
      </c>
      <c r="AG327" s="299"/>
    </row>
    <row r="328" spans="1:34" s="296" customFormat="1" ht="27.75" customHeight="1">
      <c r="A328" s="424"/>
      <c r="B328" s="425" t="s">
        <v>763</v>
      </c>
      <c r="C328" s="425"/>
      <c r="D328" s="426" t="s">
        <v>760</v>
      </c>
      <c r="E328" s="427" t="s">
        <v>500</v>
      </c>
      <c r="F328" s="427"/>
      <c r="G328" s="427"/>
      <c r="H328" s="428">
        <v>1013</v>
      </c>
      <c r="I328" s="428">
        <f>H328</f>
        <v>1013</v>
      </c>
      <c r="J328" s="295"/>
      <c r="K328" s="295"/>
      <c r="L328" s="295"/>
      <c r="M328" s="295"/>
      <c r="N328" s="295"/>
      <c r="O328" s="295"/>
      <c r="P328" s="295"/>
      <c r="Q328" s="295"/>
      <c r="R328" s="295"/>
      <c r="S328" s="295"/>
      <c r="T328" s="295"/>
      <c r="U328" s="295"/>
      <c r="V328" s="295"/>
      <c r="W328" s="295"/>
      <c r="X328" s="295"/>
      <c r="Y328" s="295"/>
      <c r="Z328" s="295"/>
      <c r="AA328" s="295"/>
      <c r="AB328" s="429"/>
      <c r="AC328" s="428"/>
      <c r="AD328" s="428"/>
      <c r="AE328" s="428"/>
      <c r="AF328" s="430"/>
      <c r="AG328" s="299"/>
    </row>
    <row r="329" spans="1:34" s="296" customFormat="1" ht="27.75" customHeight="1">
      <c r="A329" s="424"/>
      <c r="B329" s="425" t="s">
        <v>765</v>
      </c>
      <c r="C329" s="425"/>
      <c r="D329" s="426" t="s">
        <v>760</v>
      </c>
      <c r="E329" s="427" t="s">
        <v>500</v>
      </c>
      <c r="F329" s="427"/>
      <c r="G329" s="427"/>
      <c r="H329" s="428">
        <v>1600</v>
      </c>
      <c r="I329" s="428">
        <f>H329</f>
        <v>1600</v>
      </c>
      <c r="J329" s="295"/>
      <c r="K329" s="295"/>
      <c r="L329" s="295"/>
      <c r="M329" s="295"/>
      <c r="N329" s="295"/>
      <c r="O329" s="295"/>
      <c r="P329" s="295"/>
      <c r="Q329" s="295"/>
      <c r="R329" s="295"/>
      <c r="S329" s="295"/>
      <c r="T329" s="295"/>
      <c r="U329" s="295"/>
      <c r="V329" s="295"/>
      <c r="W329" s="295"/>
      <c r="X329" s="295"/>
      <c r="Y329" s="295"/>
      <c r="Z329" s="295"/>
      <c r="AA329" s="295"/>
      <c r="AB329" s="429"/>
      <c r="AC329" s="428"/>
      <c r="AD329" s="428"/>
      <c r="AE329" s="428"/>
      <c r="AF329" s="430"/>
      <c r="AG329" s="299"/>
    </row>
    <row r="330" spans="1:34" s="296" customFormat="1" ht="27.75" customHeight="1">
      <c r="A330" s="424"/>
      <c r="B330" s="425" t="s">
        <v>767</v>
      </c>
      <c r="C330" s="425"/>
      <c r="D330" s="426" t="s">
        <v>760</v>
      </c>
      <c r="E330" s="427" t="s">
        <v>500</v>
      </c>
      <c r="F330" s="427"/>
      <c r="G330" s="427"/>
      <c r="H330" s="428">
        <v>1500</v>
      </c>
      <c r="I330" s="428">
        <f>H330</f>
        <v>1500</v>
      </c>
      <c r="J330" s="295"/>
      <c r="K330" s="295"/>
      <c r="L330" s="295"/>
      <c r="M330" s="295"/>
      <c r="N330" s="295"/>
      <c r="O330" s="295"/>
      <c r="P330" s="295"/>
      <c r="Q330" s="295"/>
      <c r="R330" s="295"/>
      <c r="S330" s="295"/>
      <c r="T330" s="295"/>
      <c r="U330" s="295"/>
      <c r="V330" s="295"/>
      <c r="W330" s="295"/>
      <c r="X330" s="295"/>
      <c r="Y330" s="295"/>
      <c r="Z330" s="295"/>
      <c r="AA330" s="295"/>
      <c r="AB330" s="429"/>
      <c r="AC330" s="428"/>
      <c r="AD330" s="428"/>
      <c r="AE330" s="428"/>
      <c r="AF330" s="430" t="s">
        <v>761</v>
      </c>
      <c r="AG330" s="299"/>
    </row>
    <row r="331" spans="1:34" s="82" customFormat="1" ht="27.75" customHeight="1">
      <c r="A331" s="77" t="s">
        <v>762</v>
      </c>
      <c r="B331" s="76" t="s">
        <v>750</v>
      </c>
      <c r="C331" s="76"/>
      <c r="D331" s="78"/>
      <c r="E331" s="79"/>
      <c r="F331" s="79"/>
      <c r="G331" s="79"/>
      <c r="H331" s="125">
        <f>SUM(H332:H334)</f>
        <v>9998</v>
      </c>
      <c r="I331" s="125">
        <f>SUM(I332:I334)</f>
        <v>8600</v>
      </c>
      <c r="J331" s="317"/>
      <c r="K331" s="317"/>
      <c r="L331" s="317"/>
      <c r="M331" s="317"/>
      <c r="N331" s="317"/>
      <c r="O331" s="317"/>
      <c r="P331" s="317"/>
      <c r="Q331" s="317"/>
      <c r="R331" s="317"/>
      <c r="S331" s="317"/>
      <c r="T331" s="317"/>
      <c r="U331" s="317"/>
      <c r="V331" s="317"/>
      <c r="W331" s="317"/>
      <c r="X331" s="317"/>
      <c r="Y331" s="317"/>
      <c r="Z331" s="317"/>
      <c r="AA331" s="317"/>
      <c r="AB331" s="125">
        <f>SUM(AB333:AB334)</f>
        <v>0</v>
      </c>
      <c r="AC331" s="125">
        <f>SUM(AC333:AC334)</f>
        <v>0</v>
      </c>
      <c r="AD331" s="125">
        <f>SUM(AD333:AD334)</f>
        <v>1398</v>
      </c>
      <c r="AE331" s="125">
        <f>SUM(AE333:AE334)</f>
        <v>0</v>
      </c>
      <c r="AF331" s="126"/>
      <c r="AG331" s="81"/>
    </row>
    <row r="332" spans="1:34" s="296" customFormat="1" ht="27.75" customHeight="1">
      <c r="A332" s="424"/>
      <c r="B332" s="425" t="s">
        <v>768</v>
      </c>
      <c r="C332" s="425"/>
      <c r="D332" s="426" t="s">
        <v>769</v>
      </c>
      <c r="E332" s="427" t="s">
        <v>770</v>
      </c>
      <c r="F332" s="427"/>
      <c r="G332" s="427"/>
      <c r="H332" s="431">
        <v>4999</v>
      </c>
      <c r="I332" s="431">
        <f>H332</f>
        <v>4999</v>
      </c>
      <c r="J332" s="295"/>
      <c r="K332" s="295"/>
      <c r="L332" s="295"/>
      <c r="M332" s="295"/>
      <c r="N332" s="295"/>
      <c r="O332" s="295"/>
      <c r="P332" s="295"/>
      <c r="Q332" s="295"/>
      <c r="R332" s="295"/>
      <c r="S332" s="295"/>
      <c r="T332" s="295"/>
      <c r="U332" s="295"/>
      <c r="V332" s="295"/>
      <c r="W332" s="295"/>
      <c r="X332" s="295"/>
      <c r="Y332" s="295"/>
      <c r="Z332" s="295"/>
      <c r="AA332" s="295"/>
      <c r="AB332" s="429"/>
      <c r="AC332" s="431"/>
      <c r="AD332" s="431"/>
      <c r="AE332" s="431"/>
      <c r="AF332" s="432"/>
      <c r="AG332" s="299"/>
    </row>
    <row r="333" spans="1:34" s="296" customFormat="1" ht="27.75" customHeight="1">
      <c r="A333" s="424"/>
      <c r="B333" s="425" t="s">
        <v>771</v>
      </c>
      <c r="C333" s="425"/>
      <c r="D333" s="426" t="s">
        <v>769</v>
      </c>
      <c r="E333" s="427" t="s">
        <v>772</v>
      </c>
      <c r="F333" s="427"/>
      <c r="G333" s="427"/>
      <c r="H333" s="431">
        <v>1000</v>
      </c>
      <c r="I333" s="431">
        <f>H333</f>
        <v>1000</v>
      </c>
      <c r="J333" s="295"/>
      <c r="K333" s="295"/>
      <c r="L333" s="295"/>
      <c r="M333" s="295"/>
      <c r="N333" s="295"/>
      <c r="O333" s="295"/>
      <c r="P333" s="295"/>
      <c r="Q333" s="295"/>
      <c r="R333" s="295"/>
      <c r="S333" s="295"/>
      <c r="T333" s="295"/>
      <c r="U333" s="295"/>
      <c r="V333" s="295"/>
      <c r="W333" s="295"/>
      <c r="X333" s="295"/>
      <c r="Y333" s="295"/>
      <c r="Z333" s="295"/>
      <c r="AA333" s="295"/>
      <c r="AB333" s="431"/>
      <c r="AC333" s="431"/>
      <c r="AD333" s="431"/>
      <c r="AE333" s="431"/>
      <c r="AF333" s="432"/>
      <c r="AG333" s="299"/>
      <c r="AH333" s="508" t="s">
        <v>105</v>
      </c>
    </row>
    <row r="334" spans="1:34" s="296" customFormat="1" ht="27.75" customHeight="1">
      <c r="A334" s="424"/>
      <c r="B334" s="425" t="s">
        <v>773</v>
      </c>
      <c r="C334" s="425"/>
      <c r="D334" s="426" t="s">
        <v>769</v>
      </c>
      <c r="E334" s="427" t="s">
        <v>774</v>
      </c>
      <c r="F334" s="427"/>
      <c r="G334" s="427"/>
      <c r="H334" s="431">
        <v>3999</v>
      </c>
      <c r="I334" s="428">
        <f>8600-5999</f>
        <v>2601</v>
      </c>
      <c r="J334" s="295"/>
      <c r="K334" s="295"/>
      <c r="L334" s="295"/>
      <c r="M334" s="295"/>
      <c r="N334" s="295"/>
      <c r="O334" s="295"/>
      <c r="P334" s="295"/>
      <c r="Q334" s="295"/>
      <c r="R334" s="295"/>
      <c r="S334" s="295"/>
      <c r="T334" s="295"/>
      <c r="U334" s="295"/>
      <c r="V334" s="295"/>
      <c r="W334" s="295"/>
      <c r="X334" s="295"/>
      <c r="Y334" s="295"/>
      <c r="Z334" s="295"/>
      <c r="AA334" s="295"/>
      <c r="AB334" s="429"/>
      <c r="AC334" s="428"/>
      <c r="AD334" s="431">
        <v>1398</v>
      </c>
      <c r="AE334" s="431"/>
      <c r="AF334" s="432"/>
      <c r="AG334" s="299"/>
    </row>
    <row r="335" spans="1:34" s="82" customFormat="1" ht="27.75" customHeight="1">
      <c r="A335" s="77" t="s">
        <v>764</v>
      </c>
      <c r="B335" s="76" t="s">
        <v>752</v>
      </c>
      <c r="C335" s="76"/>
      <c r="D335" s="78"/>
      <c r="E335" s="79"/>
      <c r="F335" s="79"/>
      <c r="G335" s="79"/>
      <c r="H335" s="123">
        <f>SUM(H336:H339)</f>
        <v>9820</v>
      </c>
      <c r="I335" s="123">
        <f>SUM(I336:I339)</f>
        <v>8610</v>
      </c>
      <c r="J335" s="317"/>
      <c r="K335" s="317"/>
      <c r="L335" s="317"/>
      <c r="M335" s="317"/>
      <c r="N335" s="317"/>
      <c r="O335" s="317"/>
      <c r="P335" s="317"/>
      <c r="Q335" s="317"/>
      <c r="R335" s="317"/>
      <c r="S335" s="317"/>
      <c r="T335" s="317"/>
      <c r="U335" s="317"/>
      <c r="V335" s="317"/>
      <c r="W335" s="317"/>
      <c r="X335" s="317"/>
      <c r="Y335" s="317"/>
      <c r="Z335" s="317"/>
      <c r="AA335" s="317"/>
      <c r="AB335" s="123">
        <f>SUM(AB336:AB339)</f>
        <v>0</v>
      </c>
      <c r="AC335" s="123">
        <f>SUM(AC336:AC339)</f>
        <v>1210</v>
      </c>
      <c r="AD335" s="123">
        <f>SUM(AD336:AD339)</f>
        <v>0</v>
      </c>
      <c r="AE335" s="123">
        <f>SUM(AE336:AE339)</f>
        <v>0</v>
      </c>
      <c r="AF335" s="127"/>
      <c r="AG335" s="81"/>
    </row>
    <row r="336" spans="1:34" s="296" customFormat="1" ht="27.75" customHeight="1">
      <c r="A336" s="424"/>
      <c r="B336" s="425" t="s">
        <v>775</v>
      </c>
      <c r="C336" s="425"/>
      <c r="D336" s="426" t="s">
        <v>776</v>
      </c>
      <c r="E336" s="427" t="s">
        <v>774</v>
      </c>
      <c r="F336" s="427"/>
      <c r="G336" s="427"/>
      <c r="H336" s="428">
        <v>3770</v>
      </c>
      <c r="I336" s="428">
        <f>H336</f>
        <v>3770</v>
      </c>
      <c r="J336" s="295"/>
      <c r="K336" s="295"/>
      <c r="L336" s="295"/>
      <c r="M336" s="295"/>
      <c r="N336" s="295"/>
      <c r="O336" s="295"/>
      <c r="P336" s="295"/>
      <c r="Q336" s="295"/>
      <c r="R336" s="295"/>
      <c r="S336" s="295"/>
      <c r="T336" s="295"/>
      <c r="U336" s="295"/>
      <c r="V336" s="295"/>
      <c r="W336" s="295"/>
      <c r="X336" s="295"/>
      <c r="Y336" s="295"/>
      <c r="Z336" s="295"/>
      <c r="AA336" s="295"/>
      <c r="AB336" s="429"/>
      <c r="AC336" s="428"/>
      <c r="AD336" s="428"/>
      <c r="AE336" s="428">
        <f>H336-I336-AC336</f>
        <v>0</v>
      </c>
      <c r="AF336" s="430"/>
      <c r="AG336" s="299"/>
    </row>
    <row r="337" spans="1:34" s="296" customFormat="1" ht="27.75" customHeight="1">
      <c r="A337" s="424"/>
      <c r="B337" s="425" t="s">
        <v>777</v>
      </c>
      <c r="C337" s="425"/>
      <c r="D337" s="426" t="s">
        <v>776</v>
      </c>
      <c r="E337" s="427" t="s">
        <v>770</v>
      </c>
      <c r="F337" s="427"/>
      <c r="G337" s="427"/>
      <c r="H337" s="428">
        <v>1350</v>
      </c>
      <c r="I337" s="428">
        <f>H337*80/100</f>
        <v>1080</v>
      </c>
      <c r="J337" s="295"/>
      <c r="K337" s="295"/>
      <c r="L337" s="295"/>
      <c r="M337" s="295"/>
      <c r="N337" s="295"/>
      <c r="O337" s="295"/>
      <c r="P337" s="295"/>
      <c r="Q337" s="295"/>
      <c r="R337" s="295"/>
      <c r="S337" s="295"/>
      <c r="T337" s="295"/>
      <c r="U337" s="295"/>
      <c r="V337" s="295"/>
      <c r="W337" s="295"/>
      <c r="X337" s="295"/>
      <c r="Y337" s="295"/>
      <c r="Z337" s="295"/>
      <c r="AA337" s="295"/>
      <c r="AB337" s="429"/>
      <c r="AC337" s="428">
        <f>H337*20/100</f>
        <v>270</v>
      </c>
      <c r="AD337" s="431"/>
      <c r="AE337" s="428">
        <f>H337-I337-AC337</f>
        <v>0</v>
      </c>
      <c r="AF337" s="430"/>
      <c r="AG337" s="299"/>
    </row>
    <row r="338" spans="1:34" s="296" customFormat="1" ht="27.75" customHeight="1">
      <c r="A338" s="424"/>
      <c r="B338" s="425" t="s">
        <v>778</v>
      </c>
      <c r="C338" s="425"/>
      <c r="D338" s="426" t="s">
        <v>776</v>
      </c>
      <c r="E338" s="427" t="s">
        <v>770</v>
      </c>
      <c r="F338" s="427"/>
      <c r="G338" s="427"/>
      <c r="H338" s="428">
        <v>2700</v>
      </c>
      <c r="I338" s="428">
        <f>H338*80/100</f>
        <v>2160</v>
      </c>
      <c r="J338" s="295"/>
      <c r="K338" s="295"/>
      <c r="L338" s="295"/>
      <c r="M338" s="295"/>
      <c r="N338" s="295"/>
      <c r="O338" s="295"/>
      <c r="P338" s="295"/>
      <c r="Q338" s="295"/>
      <c r="R338" s="295"/>
      <c r="S338" s="295"/>
      <c r="T338" s="295"/>
      <c r="U338" s="295"/>
      <c r="V338" s="295"/>
      <c r="W338" s="295"/>
      <c r="X338" s="295"/>
      <c r="Y338" s="295"/>
      <c r="Z338" s="295"/>
      <c r="AA338" s="295"/>
      <c r="AB338" s="429"/>
      <c r="AC338" s="428">
        <f>H338*20/100</f>
        <v>540</v>
      </c>
      <c r="AD338" s="431"/>
      <c r="AE338" s="428">
        <f>H338-I338-AC338</f>
        <v>0</v>
      </c>
      <c r="AF338" s="433"/>
      <c r="AG338" s="299"/>
    </row>
    <row r="339" spans="1:34" s="296" customFormat="1" ht="27.75" customHeight="1">
      <c r="A339" s="434"/>
      <c r="B339" s="435" t="s">
        <v>779</v>
      </c>
      <c r="C339" s="435"/>
      <c r="D339" s="420" t="s">
        <v>776</v>
      </c>
      <c r="E339" s="436" t="s">
        <v>772</v>
      </c>
      <c r="F339" s="436"/>
      <c r="G339" s="436"/>
      <c r="H339" s="428">
        <v>2000</v>
      </c>
      <c r="I339" s="428">
        <f>H339*80/100</f>
        <v>1600</v>
      </c>
      <c r="J339" s="295"/>
      <c r="K339" s="295"/>
      <c r="L339" s="295"/>
      <c r="M339" s="295"/>
      <c r="N339" s="295"/>
      <c r="O339" s="295"/>
      <c r="P339" s="295"/>
      <c r="Q339" s="295"/>
      <c r="R339" s="295"/>
      <c r="S339" s="295"/>
      <c r="T339" s="295"/>
      <c r="U339" s="295"/>
      <c r="V339" s="295"/>
      <c r="W339" s="295"/>
      <c r="X339" s="295"/>
      <c r="Y339" s="295"/>
      <c r="Z339" s="295"/>
      <c r="AA339" s="295"/>
      <c r="AB339" s="220"/>
      <c r="AC339" s="428">
        <f>H339*20/100</f>
        <v>400</v>
      </c>
      <c r="AD339" s="220"/>
      <c r="AE339" s="428">
        <f>H339-I339-AC339</f>
        <v>0</v>
      </c>
      <c r="AF339" s="408" t="s">
        <v>780</v>
      </c>
      <c r="AG339" s="299"/>
    </row>
    <row r="340" spans="1:34" s="56" customFormat="1" ht="27.75" customHeight="1">
      <c r="A340" s="77" t="s">
        <v>766</v>
      </c>
      <c r="B340" s="76" t="s">
        <v>781</v>
      </c>
      <c r="C340" s="76"/>
      <c r="D340" s="78"/>
      <c r="E340" s="79"/>
      <c r="F340" s="79"/>
      <c r="G340" s="79"/>
      <c r="H340" s="123">
        <f>SUM(H341:H346)</f>
        <v>8900</v>
      </c>
      <c r="I340" s="123">
        <f>SUM(I341:I346)</f>
        <v>8600</v>
      </c>
      <c r="J340" s="105"/>
      <c r="K340" s="105"/>
      <c r="L340" s="105"/>
      <c r="M340" s="105"/>
      <c r="N340" s="105"/>
      <c r="O340" s="105"/>
      <c r="P340" s="105"/>
      <c r="Q340" s="105"/>
      <c r="R340" s="105"/>
      <c r="S340" s="105"/>
      <c r="T340" s="105"/>
      <c r="U340" s="105"/>
      <c r="V340" s="105"/>
      <c r="W340" s="105"/>
      <c r="X340" s="105"/>
      <c r="Y340" s="105"/>
      <c r="Z340" s="105"/>
      <c r="AA340" s="105"/>
      <c r="AB340" s="123">
        <f>SUM(AB341:AB346)</f>
        <v>0</v>
      </c>
      <c r="AC340" s="123">
        <f>SUM(AC341:AC346)</f>
        <v>0</v>
      </c>
      <c r="AD340" s="123">
        <f>SUM(AD341:AD346)</f>
        <v>0</v>
      </c>
      <c r="AE340" s="123">
        <f>SUM(AE341:AE346)</f>
        <v>300</v>
      </c>
      <c r="AF340" s="127"/>
      <c r="AG340" s="80"/>
    </row>
    <row r="341" spans="1:34" s="296" customFormat="1" ht="27.75" customHeight="1">
      <c r="A341" s="424"/>
      <c r="B341" s="425" t="s">
        <v>782</v>
      </c>
      <c r="C341" s="425"/>
      <c r="D341" s="426" t="s">
        <v>781</v>
      </c>
      <c r="E341" s="427" t="s">
        <v>774</v>
      </c>
      <c r="F341" s="427"/>
      <c r="G341" s="427"/>
      <c r="H341" s="431">
        <v>1500</v>
      </c>
      <c r="I341" s="431">
        <f>H341</f>
        <v>1500</v>
      </c>
      <c r="J341" s="295"/>
      <c r="K341" s="295"/>
      <c r="L341" s="295"/>
      <c r="M341" s="295"/>
      <c r="N341" s="295"/>
      <c r="O341" s="295"/>
      <c r="P341" s="295"/>
      <c r="Q341" s="295"/>
      <c r="R341" s="295"/>
      <c r="S341" s="295"/>
      <c r="T341" s="295"/>
      <c r="U341" s="295"/>
      <c r="V341" s="295"/>
      <c r="W341" s="295"/>
      <c r="X341" s="295"/>
      <c r="Y341" s="295"/>
      <c r="Z341" s="295"/>
      <c r="AA341" s="295"/>
      <c r="AB341" s="429"/>
      <c r="AC341" s="431"/>
      <c r="AD341" s="431"/>
      <c r="AE341" s="431"/>
      <c r="AF341" s="430"/>
      <c r="AG341" s="299"/>
    </row>
    <row r="342" spans="1:34" s="296" customFormat="1" ht="27.75" customHeight="1">
      <c r="A342" s="424"/>
      <c r="B342" s="425" t="s">
        <v>783</v>
      </c>
      <c r="C342" s="425"/>
      <c r="D342" s="426" t="s">
        <v>781</v>
      </c>
      <c r="E342" s="427" t="s">
        <v>772</v>
      </c>
      <c r="F342" s="427"/>
      <c r="G342" s="427"/>
      <c r="H342" s="431">
        <v>700</v>
      </c>
      <c r="I342" s="431">
        <f>H342</f>
        <v>700</v>
      </c>
      <c r="J342" s="295"/>
      <c r="K342" s="295"/>
      <c r="L342" s="295"/>
      <c r="M342" s="295"/>
      <c r="N342" s="295"/>
      <c r="O342" s="295"/>
      <c r="P342" s="295"/>
      <c r="Q342" s="295"/>
      <c r="R342" s="295"/>
      <c r="S342" s="295"/>
      <c r="T342" s="295"/>
      <c r="U342" s="295"/>
      <c r="V342" s="295"/>
      <c r="W342" s="295"/>
      <c r="X342" s="295"/>
      <c r="Y342" s="295"/>
      <c r="Z342" s="295"/>
      <c r="AA342" s="295"/>
      <c r="AB342" s="429"/>
      <c r="AC342" s="431"/>
      <c r="AD342" s="431"/>
      <c r="AE342" s="431"/>
      <c r="AF342" s="430"/>
      <c r="AG342" s="299"/>
    </row>
    <row r="343" spans="1:34" s="296" customFormat="1" ht="27.75" customHeight="1">
      <c r="A343" s="424"/>
      <c r="B343" s="425" t="s">
        <v>784</v>
      </c>
      <c r="C343" s="425"/>
      <c r="D343" s="426" t="s">
        <v>781</v>
      </c>
      <c r="E343" s="427" t="s">
        <v>770</v>
      </c>
      <c r="F343" s="427"/>
      <c r="G343" s="427"/>
      <c r="H343" s="431">
        <v>3000</v>
      </c>
      <c r="I343" s="431">
        <v>2700</v>
      </c>
      <c r="J343" s="295"/>
      <c r="K343" s="295"/>
      <c r="L343" s="295"/>
      <c r="M343" s="295"/>
      <c r="N343" s="295"/>
      <c r="O343" s="295"/>
      <c r="P343" s="295"/>
      <c r="Q343" s="295"/>
      <c r="R343" s="295"/>
      <c r="S343" s="295"/>
      <c r="T343" s="295"/>
      <c r="U343" s="295"/>
      <c r="V343" s="295"/>
      <c r="W343" s="295"/>
      <c r="X343" s="295"/>
      <c r="Y343" s="295"/>
      <c r="Z343" s="295"/>
      <c r="AA343" s="295"/>
      <c r="AB343" s="429"/>
      <c r="AC343" s="431"/>
      <c r="AD343" s="431"/>
      <c r="AE343" s="431">
        <v>300</v>
      </c>
      <c r="AF343" s="430"/>
      <c r="AG343" s="299"/>
    </row>
    <row r="344" spans="1:34" s="296" customFormat="1" ht="27.75" customHeight="1">
      <c r="A344" s="424"/>
      <c r="B344" s="437" t="s">
        <v>786</v>
      </c>
      <c r="C344" s="437"/>
      <c r="D344" s="426" t="s">
        <v>781</v>
      </c>
      <c r="E344" s="427" t="s">
        <v>772</v>
      </c>
      <c r="F344" s="427"/>
      <c r="G344" s="427"/>
      <c r="H344" s="431">
        <v>700</v>
      </c>
      <c r="I344" s="431">
        <f>H344</f>
        <v>700</v>
      </c>
      <c r="J344" s="295"/>
      <c r="K344" s="295"/>
      <c r="L344" s="295"/>
      <c r="M344" s="295"/>
      <c r="N344" s="295"/>
      <c r="O344" s="295"/>
      <c r="P344" s="295"/>
      <c r="Q344" s="295"/>
      <c r="R344" s="295"/>
      <c r="S344" s="295"/>
      <c r="T344" s="295"/>
      <c r="U344" s="295"/>
      <c r="V344" s="295"/>
      <c r="W344" s="295"/>
      <c r="X344" s="295"/>
      <c r="Y344" s="295"/>
      <c r="Z344" s="295"/>
      <c r="AA344" s="295"/>
      <c r="AB344" s="429"/>
      <c r="AC344" s="431"/>
      <c r="AD344" s="431"/>
      <c r="AE344" s="431"/>
      <c r="AF344" s="430"/>
      <c r="AG344" s="299"/>
    </row>
    <row r="345" spans="1:34" s="296" customFormat="1" ht="27.75" customHeight="1">
      <c r="A345" s="424"/>
      <c r="B345" s="425" t="s">
        <v>788</v>
      </c>
      <c r="C345" s="425"/>
      <c r="D345" s="426" t="s">
        <v>781</v>
      </c>
      <c r="E345" s="427" t="s">
        <v>772</v>
      </c>
      <c r="F345" s="427"/>
      <c r="G345" s="427"/>
      <c r="H345" s="431">
        <v>1500</v>
      </c>
      <c r="I345" s="431">
        <f>H345</f>
        <v>1500</v>
      </c>
      <c r="J345" s="295"/>
      <c r="K345" s="295"/>
      <c r="L345" s="295"/>
      <c r="M345" s="295"/>
      <c r="N345" s="295"/>
      <c r="O345" s="295"/>
      <c r="P345" s="295"/>
      <c r="Q345" s="295"/>
      <c r="R345" s="295"/>
      <c r="S345" s="295"/>
      <c r="T345" s="295"/>
      <c r="U345" s="295"/>
      <c r="V345" s="295"/>
      <c r="W345" s="295"/>
      <c r="X345" s="295"/>
      <c r="Y345" s="295"/>
      <c r="Z345" s="295"/>
      <c r="AA345" s="295"/>
      <c r="AB345" s="429"/>
      <c r="AC345" s="431"/>
      <c r="AD345" s="431"/>
      <c r="AE345" s="431"/>
      <c r="AF345" s="430"/>
      <c r="AG345" s="299"/>
    </row>
    <row r="346" spans="1:34" s="296" customFormat="1" ht="27.75" customHeight="1">
      <c r="A346" s="424"/>
      <c r="B346" s="425" t="s">
        <v>790</v>
      </c>
      <c r="C346" s="425"/>
      <c r="D346" s="426" t="s">
        <v>781</v>
      </c>
      <c r="E346" s="427" t="s">
        <v>770</v>
      </c>
      <c r="F346" s="427"/>
      <c r="G346" s="427"/>
      <c r="H346" s="431">
        <v>1500</v>
      </c>
      <c r="I346" s="431">
        <f>H346</f>
        <v>1500</v>
      </c>
      <c r="J346" s="295"/>
      <c r="K346" s="295"/>
      <c r="L346" s="295"/>
      <c r="M346" s="295"/>
      <c r="N346" s="295"/>
      <c r="O346" s="295"/>
      <c r="P346" s="295"/>
      <c r="Q346" s="295"/>
      <c r="R346" s="295"/>
      <c r="S346" s="295"/>
      <c r="T346" s="295"/>
      <c r="U346" s="295"/>
      <c r="V346" s="295"/>
      <c r="W346" s="295"/>
      <c r="X346" s="295"/>
      <c r="Y346" s="295"/>
      <c r="Z346" s="295"/>
      <c r="AA346" s="295"/>
      <c r="AB346" s="431"/>
      <c r="AC346" s="431"/>
      <c r="AD346" s="431"/>
      <c r="AE346" s="431"/>
      <c r="AF346" s="430"/>
      <c r="AG346" s="299"/>
    </row>
    <row r="347" spans="1:34" s="82" customFormat="1" ht="27.75" customHeight="1">
      <c r="A347" s="77" t="s">
        <v>785</v>
      </c>
      <c r="B347" s="76" t="s">
        <v>791</v>
      </c>
      <c r="C347" s="76"/>
      <c r="D347" s="78"/>
      <c r="E347" s="79"/>
      <c r="F347" s="79"/>
      <c r="G347" s="79"/>
      <c r="H347" s="123">
        <f>SUM(H348:H353)</f>
        <v>8650</v>
      </c>
      <c r="I347" s="123">
        <f>SUM(I348:I353)</f>
        <v>8650</v>
      </c>
      <c r="J347" s="317"/>
      <c r="K347" s="317"/>
      <c r="L347" s="317"/>
      <c r="M347" s="317"/>
      <c r="N347" s="317"/>
      <c r="O347" s="317"/>
      <c r="P347" s="317"/>
      <c r="Q347" s="317"/>
      <c r="R347" s="317"/>
      <c r="S347" s="317"/>
      <c r="T347" s="317"/>
      <c r="U347" s="317"/>
      <c r="V347" s="317"/>
      <c r="W347" s="317"/>
      <c r="X347" s="317"/>
      <c r="Y347" s="317"/>
      <c r="Z347" s="317"/>
      <c r="AA347" s="317"/>
      <c r="AB347" s="123">
        <f>SUM(AB348:AB353)</f>
        <v>0</v>
      </c>
      <c r="AC347" s="123">
        <f>SUM(AC348:AC353)</f>
        <v>0</v>
      </c>
      <c r="AD347" s="123">
        <f>SUM(AD348:AD353)</f>
        <v>0</v>
      </c>
      <c r="AE347" s="123">
        <f>SUM(AE348:AE353)</f>
        <v>0</v>
      </c>
      <c r="AF347" s="127"/>
      <c r="AG347" s="81"/>
    </row>
    <row r="348" spans="1:34" s="296" customFormat="1" ht="27.75" customHeight="1">
      <c r="A348" s="424"/>
      <c r="B348" s="425" t="s">
        <v>792</v>
      </c>
      <c r="C348" s="425"/>
      <c r="D348" s="426" t="s">
        <v>793</v>
      </c>
      <c r="E348" s="427" t="s">
        <v>446</v>
      </c>
      <c r="F348" s="427"/>
      <c r="G348" s="427"/>
      <c r="H348" s="428">
        <v>3000</v>
      </c>
      <c r="I348" s="428">
        <f t="shared" ref="I348:I353" si="7">H348</f>
        <v>3000</v>
      </c>
      <c r="J348" s="295"/>
      <c r="K348" s="295"/>
      <c r="L348" s="295"/>
      <c r="M348" s="295"/>
      <c r="N348" s="295"/>
      <c r="O348" s="295"/>
      <c r="P348" s="295"/>
      <c r="Q348" s="295"/>
      <c r="R348" s="295"/>
      <c r="S348" s="295"/>
      <c r="T348" s="295"/>
      <c r="U348" s="295"/>
      <c r="V348" s="295"/>
      <c r="W348" s="295"/>
      <c r="X348" s="295"/>
      <c r="Y348" s="295"/>
      <c r="Z348" s="295"/>
      <c r="AA348" s="295"/>
      <c r="AB348" s="429"/>
      <c r="AC348" s="428"/>
      <c r="AD348" s="428"/>
      <c r="AE348" s="428"/>
      <c r="AF348" s="430"/>
      <c r="AG348" s="299"/>
      <c r="AH348" s="508" t="s">
        <v>2</v>
      </c>
    </row>
    <row r="349" spans="1:34" s="296" customFormat="1" ht="27.75" customHeight="1">
      <c r="A349" s="424"/>
      <c r="B349" s="425" t="s">
        <v>794</v>
      </c>
      <c r="C349" s="425"/>
      <c r="D349" s="426" t="s">
        <v>793</v>
      </c>
      <c r="E349" s="427" t="s">
        <v>435</v>
      </c>
      <c r="F349" s="427"/>
      <c r="G349" s="427"/>
      <c r="H349" s="428">
        <v>900</v>
      </c>
      <c r="I349" s="428">
        <f t="shared" si="7"/>
        <v>900</v>
      </c>
      <c r="J349" s="295"/>
      <c r="K349" s="295"/>
      <c r="L349" s="295"/>
      <c r="M349" s="295"/>
      <c r="N349" s="295"/>
      <c r="O349" s="295"/>
      <c r="P349" s="295"/>
      <c r="Q349" s="295"/>
      <c r="R349" s="295"/>
      <c r="S349" s="295"/>
      <c r="T349" s="295"/>
      <c r="U349" s="295"/>
      <c r="V349" s="295"/>
      <c r="W349" s="295"/>
      <c r="X349" s="295"/>
      <c r="Y349" s="295"/>
      <c r="Z349" s="295"/>
      <c r="AA349" s="295"/>
      <c r="AB349" s="429"/>
      <c r="AC349" s="428"/>
      <c r="AD349" s="428"/>
      <c r="AE349" s="428"/>
      <c r="AF349" s="430"/>
      <c r="AG349" s="299"/>
    </row>
    <row r="350" spans="1:34" s="296" customFormat="1" ht="23.25" customHeight="1">
      <c r="A350" s="424"/>
      <c r="B350" s="425" t="s">
        <v>795</v>
      </c>
      <c r="C350" s="425"/>
      <c r="D350" s="426" t="s">
        <v>793</v>
      </c>
      <c r="E350" s="427" t="s">
        <v>435</v>
      </c>
      <c r="F350" s="427"/>
      <c r="G350" s="427"/>
      <c r="H350" s="428">
        <v>600</v>
      </c>
      <c r="I350" s="428">
        <f t="shared" si="7"/>
        <v>600</v>
      </c>
      <c r="J350" s="295"/>
      <c r="K350" s="295"/>
      <c r="L350" s="295"/>
      <c r="M350" s="295"/>
      <c r="N350" s="295"/>
      <c r="O350" s="295"/>
      <c r="P350" s="295"/>
      <c r="Q350" s="295"/>
      <c r="R350" s="295"/>
      <c r="S350" s="295"/>
      <c r="T350" s="295"/>
      <c r="U350" s="295"/>
      <c r="V350" s="295"/>
      <c r="W350" s="295"/>
      <c r="X350" s="295"/>
      <c r="Y350" s="295"/>
      <c r="Z350" s="295"/>
      <c r="AA350" s="295"/>
      <c r="AB350" s="429"/>
      <c r="AC350" s="431"/>
      <c r="AD350" s="431"/>
      <c r="AE350" s="431"/>
      <c r="AF350" s="433"/>
      <c r="AG350" s="299"/>
    </row>
    <row r="351" spans="1:34" s="296" customFormat="1" ht="23.25" customHeight="1">
      <c r="A351" s="424"/>
      <c r="B351" s="425" t="s">
        <v>796</v>
      </c>
      <c r="C351" s="425"/>
      <c r="D351" s="426" t="s">
        <v>793</v>
      </c>
      <c r="E351" s="427" t="s">
        <v>453</v>
      </c>
      <c r="F351" s="427"/>
      <c r="G351" s="427"/>
      <c r="H351" s="428">
        <v>2500</v>
      </c>
      <c r="I351" s="428">
        <f t="shared" si="7"/>
        <v>2500</v>
      </c>
      <c r="J351" s="295"/>
      <c r="K351" s="295"/>
      <c r="L351" s="295"/>
      <c r="M351" s="295"/>
      <c r="N351" s="295"/>
      <c r="O351" s="295"/>
      <c r="P351" s="295"/>
      <c r="Q351" s="295"/>
      <c r="R351" s="295"/>
      <c r="S351" s="295"/>
      <c r="T351" s="295"/>
      <c r="U351" s="295"/>
      <c r="V351" s="295"/>
      <c r="W351" s="295"/>
      <c r="X351" s="295"/>
      <c r="Y351" s="295"/>
      <c r="Z351" s="295"/>
      <c r="AA351" s="295"/>
      <c r="AB351" s="431"/>
      <c r="AC351" s="431"/>
      <c r="AD351" s="431"/>
      <c r="AE351" s="431"/>
      <c r="AF351" s="433"/>
      <c r="AG351" s="299"/>
    </row>
    <row r="352" spans="1:34" s="296" customFormat="1" ht="23.25" customHeight="1">
      <c r="A352" s="424"/>
      <c r="B352" s="425" t="s">
        <v>797</v>
      </c>
      <c r="C352" s="425"/>
      <c r="D352" s="426" t="s">
        <v>793</v>
      </c>
      <c r="E352" s="427" t="s">
        <v>770</v>
      </c>
      <c r="F352" s="427"/>
      <c r="G352" s="427"/>
      <c r="H352" s="428">
        <v>950</v>
      </c>
      <c r="I352" s="428">
        <f t="shared" si="7"/>
        <v>950</v>
      </c>
      <c r="J352" s="295"/>
      <c r="K352" s="295"/>
      <c r="L352" s="295"/>
      <c r="M352" s="295"/>
      <c r="N352" s="295"/>
      <c r="O352" s="295"/>
      <c r="P352" s="295"/>
      <c r="Q352" s="295"/>
      <c r="R352" s="295"/>
      <c r="S352" s="295"/>
      <c r="T352" s="295"/>
      <c r="U352" s="295"/>
      <c r="V352" s="295"/>
      <c r="W352" s="295"/>
      <c r="X352" s="295"/>
      <c r="Y352" s="295"/>
      <c r="Z352" s="295"/>
      <c r="AA352" s="295"/>
      <c r="AB352" s="429"/>
      <c r="AC352" s="428"/>
      <c r="AD352" s="428"/>
      <c r="AE352" s="428"/>
      <c r="AF352" s="430"/>
      <c r="AG352" s="299"/>
    </row>
    <row r="353" spans="1:33" s="296" customFormat="1" ht="23.25" customHeight="1">
      <c r="A353" s="424"/>
      <c r="B353" s="425" t="s">
        <v>798</v>
      </c>
      <c r="C353" s="425"/>
      <c r="D353" s="426" t="s">
        <v>793</v>
      </c>
      <c r="E353" s="427" t="s">
        <v>440</v>
      </c>
      <c r="F353" s="427"/>
      <c r="G353" s="427"/>
      <c r="H353" s="428">
        <v>700</v>
      </c>
      <c r="I353" s="428">
        <f t="shared" si="7"/>
        <v>700</v>
      </c>
      <c r="J353" s="295"/>
      <c r="K353" s="295"/>
      <c r="L353" s="295"/>
      <c r="M353" s="295"/>
      <c r="N353" s="295"/>
      <c r="O353" s="295"/>
      <c r="P353" s="295"/>
      <c r="Q353" s="295"/>
      <c r="R353" s="295"/>
      <c r="S353" s="295"/>
      <c r="T353" s="295"/>
      <c r="U353" s="295"/>
      <c r="V353" s="295"/>
      <c r="W353" s="295"/>
      <c r="X353" s="295"/>
      <c r="Y353" s="295"/>
      <c r="Z353" s="295"/>
      <c r="AA353" s="295"/>
      <c r="AB353" s="429"/>
      <c r="AC353" s="428"/>
      <c r="AD353" s="428"/>
      <c r="AE353" s="428"/>
      <c r="AF353" s="430"/>
      <c r="AG353" s="299"/>
    </row>
    <row r="354" spans="1:33" s="56" customFormat="1" ht="23.25" customHeight="1">
      <c r="A354" s="77" t="s">
        <v>787</v>
      </c>
      <c r="B354" s="76" t="s">
        <v>753</v>
      </c>
      <c r="C354" s="76"/>
      <c r="D354" s="78"/>
      <c r="E354" s="79"/>
      <c r="F354" s="79"/>
      <c r="G354" s="79"/>
      <c r="H354" s="123">
        <f>SUM(H355:H359)</f>
        <v>8750</v>
      </c>
      <c r="I354" s="123">
        <f>SUM(I355:I359)</f>
        <v>8750</v>
      </c>
      <c r="J354" s="105"/>
      <c r="K354" s="105"/>
      <c r="L354" s="105"/>
      <c r="M354" s="105"/>
      <c r="N354" s="105"/>
      <c r="O354" s="105"/>
      <c r="P354" s="105"/>
      <c r="Q354" s="105"/>
      <c r="R354" s="105"/>
      <c r="S354" s="105"/>
      <c r="T354" s="105"/>
      <c r="U354" s="105"/>
      <c r="V354" s="105"/>
      <c r="W354" s="105"/>
      <c r="X354" s="105"/>
      <c r="Y354" s="105"/>
      <c r="Z354" s="105"/>
      <c r="AA354" s="105"/>
      <c r="AB354" s="123">
        <f>SUM(AB355:AB359)</f>
        <v>0</v>
      </c>
      <c r="AC354" s="123">
        <f>SUM(AC355:AC359)</f>
        <v>0</v>
      </c>
      <c r="AD354" s="123">
        <f>SUM(AD355:AD359)</f>
        <v>0</v>
      </c>
      <c r="AE354" s="123">
        <f>SUM(AE355:AE359)</f>
        <v>0</v>
      </c>
      <c r="AF354" s="127"/>
      <c r="AG354" s="80"/>
    </row>
    <row r="355" spans="1:33" s="296" customFormat="1" ht="23.25" customHeight="1">
      <c r="A355" s="424"/>
      <c r="B355" s="425" t="s">
        <v>799</v>
      </c>
      <c r="C355" s="425"/>
      <c r="D355" s="426" t="s">
        <v>800</v>
      </c>
      <c r="E355" s="427" t="s">
        <v>500</v>
      </c>
      <c r="F355" s="427"/>
      <c r="G355" s="427"/>
      <c r="H355" s="428">
        <v>700</v>
      </c>
      <c r="I355" s="431">
        <f>H355</f>
        <v>700</v>
      </c>
      <c r="J355" s="295"/>
      <c r="K355" s="295"/>
      <c r="L355" s="295"/>
      <c r="M355" s="295"/>
      <c r="N355" s="295"/>
      <c r="O355" s="295"/>
      <c r="P355" s="295"/>
      <c r="Q355" s="295"/>
      <c r="R355" s="295"/>
      <c r="S355" s="295"/>
      <c r="T355" s="295"/>
      <c r="U355" s="295"/>
      <c r="V355" s="295"/>
      <c r="W355" s="295"/>
      <c r="X355" s="295"/>
      <c r="Y355" s="295"/>
      <c r="Z355" s="295"/>
      <c r="AA355" s="295"/>
      <c r="AB355" s="429"/>
      <c r="AC355" s="428"/>
      <c r="AD355" s="428"/>
      <c r="AE355" s="428"/>
      <c r="AF355" s="430"/>
      <c r="AG355" s="299"/>
    </row>
    <row r="356" spans="1:33" s="296" customFormat="1" ht="23.25" customHeight="1">
      <c r="A356" s="424"/>
      <c r="B356" s="425" t="s">
        <v>801</v>
      </c>
      <c r="C356" s="425"/>
      <c r="D356" s="426" t="s">
        <v>800</v>
      </c>
      <c r="E356" s="427" t="s">
        <v>500</v>
      </c>
      <c r="F356" s="427"/>
      <c r="G356" s="427"/>
      <c r="H356" s="428">
        <v>1500</v>
      </c>
      <c r="I356" s="431">
        <f>H356</f>
        <v>1500</v>
      </c>
      <c r="J356" s="295"/>
      <c r="K356" s="295"/>
      <c r="L356" s="295"/>
      <c r="M356" s="295"/>
      <c r="N356" s="295"/>
      <c r="O356" s="295"/>
      <c r="P356" s="295"/>
      <c r="Q356" s="295"/>
      <c r="R356" s="295"/>
      <c r="S356" s="295"/>
      <c r="T356" s="295"/>
      <c r="U356" s="295"/>
      <c r="V356" s="295"/>
      <c r="W356" s="295"/>
      <c r="X356" s="295"/>
      <c r="Y356" s="295"/>
      <c r="Z356" s="295"/>
      <c r="AA356" s="295"/>
      <c r="AB356" s="429"/>
      <c r="AC356" s="428"/>
      <c r="AD356" s="428"/>
      <c r="AE356" s="428"/>
      <c r="AF356" s="430"/>
      <c r="AG356" s="299"/>
    </row>
    <row r="357" spans="1:33" s="296" customFormat="1" ht="23.25" customHeight="1">
      <c r="A357" s="424"/>
      <c r="B357" s="425" t="s">
        <v>802</v>
      </c>
      <c r="C357" s="425"/>
      <c r="D357" s="426" t="s">
        <v>800</v>
      </c>
      <c r="E357" s="427" t="s">
        <v>500</v>
      </c>
      <c r="F357" s="427"/>
      <c r="G357" s="427"/>
      <c r="H357" s="428">
        <v>1000</v>
      </c>
      <c r="I357" s="431">
        <f>H357</f>
        <v>1000</v>
      </c>
      <c r="J357" s="295"/>
      <c r="K357" s="295"/>
      <c r="L357" s="295"/>
      <c r="M357" s="295"/>
      <c r="N357" s="295"/>
      <c r="O357" s="295"/>
      <c r="P357" s="295"/>
      <c r="Q357" s="295"/>
      <c r="R357" s="295"/>
      <c r="S357" s="295"/>
      <c r="T357" s="295"/>
      <c r="U357" s="295"/>
      <c r="V357" s="295"/>
      <c r="W357" s="295"/>
      <c r="X357" s="295"/>
      <c r="Y357" s="295"/>
      <c r="Z357" s="295"/>
      <c r="AA357" s="295"/>
      <c r="AB357" s="429"/>
      <c r="AC357" s="428"/>
      <c r="AD357" s="428"/>
      <c r="AE357" s="428"/>
      <c r="AF357" s="430"/>
      <c r="AG357" s="299"/>
    </row>
    <row r="358" spans="1:33" s="296" customFormat="1" ht="23.25" customHeight="1">
      <c r="A358" s="424"/>
      <c r="B358" s="425" t="s">
        <v>803</v>
      </c>
      <c r="C358" s="425"/>
      <c r="D358" s="426" t="s">
        <v>800</v>
      </c>
      <c r="E358" s="427" t="s">
        <v>500</v>
      </c>
      <c r="F358" s="427"/>
      <c r="G358" s="427"/>
      <c r="H358" s="431">
        <v>3750</v>
      </c>
      <c r="I358" s="431">
        <f>H358</f>
        <v>3750</v>
      </c>
      <c r="J358" s="295"/>
      <c r="K358" s="295"/>
      <c r="L358" s="295"/>
      <c r="M358" s="295"/>
      <c r="N358" s="295"/>
      <c r="O358" s="295"/>
      <c r="P358" s="295"/>
      <c r="Q358" s="295"/>
      <c r="R358" s="295"/>
      <c r="S358" s="295"/>
      <c r="T358" s="295"/>
      <c r="U358" s="295"/>
      <c r="V358" s="295"/>
      <c r="W358" s="295"/>
      <c r="X358" s="295"/>
      <c r="Y358" s="295"/>
      <c r="Z358" s="295"/>
      <c r="AA358" s="295"/>
      <c r="AB358" s="429"/>
      <c r="AC358" s="431"/>
      <c r="AD358" s="431"/>
      <c r="AE358" s="431"/>
      <c r="AF358" s="430" t="s">
        <v>804</v>
      </c>
      <c r="AG358" s="299"/>
    </row>
    <row r="359" spans="1:33" s="296" customFormat="1" ht="24" customHeight="1">
      <c r="A359" s="424"/>
      <c r="B359" s="425" t="s">
        <v>805</v>
      </c>
      <c r="C359" s="425"/>
      <c r="D359" s="426" t="s">
        <v>800</v>
      </c>
      <c r="E359" s="427" t="s">
        <v>500</v>
      </c>
      <c r="F359" s="427"/>
      <c r="G359" s="427"/>
      <c r="H359" s="428">
        <v>1800</v>
      </c>
      <c r="I359" s="431">
        <f>H359</f>
        <v>1800</v>
      </c>
      <c r="J359" s="295"/>
      <c r="K359" s="295"/>
      <c r="L359" s="295"/>
      <c r="M359" s="295"/>
      <c r="N359" s="295"/>
      <c r="O359" s="295"/>
      <c r="P359" s="295"/>
      <c r="Q359" s="295"/>
      <c r="R359" s="295"/>
      <c r="S359" s="295"/>
      <c r="T359" s="295"/>
      <c r="U359" s="295"/>
      <c r="V359" s="295"/>
      <c r="W359" s="295"/>
      <c r="X359" s="295"/>
      <c r="Y359" s="295"/>
      <c r="Z359" s="295"/>
      <c r="AA359" s="295"/>
      <c r="AB359" s="429"/>
      <c r="AC359" s="431"/>
      <c r="AD359" s="428"/>
      <c r="AE359" s="428"/>
      <c r="AF359" s="430" t="s">
        <v>806</v>
      </c>
      <c r="AG359" s="299"/>
    </row>
    <row r="360" spans="1:33" s="56" customFormat="1" ht="30.75" customHeight="1">
      <c r="A360" s="77" t="s">
        <v>789</v>
      </c>
      <c r="B360" s="76" t="s">
        <v>754</v>
      </c>
      <c r="C360" s="76"/>
      <c r="D360" s="78"/>
      <c r="E360" s="79"/>
      <c r="F360" s="79"/>
      <c r="G360" s="79"/>
      <c r="H360" s="123">
        <f>SUM(H361:H361)</f>
        <v>3974</v>
      </c>
      <c r="I360" s="123">
        <f>SUM(I361:I361)</f>
        <v>2600</v>
      </c>
      <c r="J360" s="105"/>
      <c r="K360" s="105"/>
      <c r="L360" s="105"/>
      <c r="M360" s="105"/>
      <c r="N360" s="105"/>
      <c r="O360" s="105"/>
      <c r="P360" s="105"/>
      <c r="Q360" s="105"/>
      <c r="R360" s="105"/>
      <c r="S360" s="105"/>
      <c r="T360" s="105"/>
      <c r="U360" s="105"/>
      <c r="V360" s="105"/>
      <c r="W360" s="105"/>
      <c r="X360" s="105"/>
      <c r="Y360" s="105"/>
      <c r="Z360" s="105"/>
      <c r="AA360" s="105"/>
      <c r="AB360" s="123">
        <f>SUM(AB361:AB361)</f>
        <v>0</v>
      </c>
      <c r="AC360" s="123">
        <f>SUM(AC361:AC361)</f>
        <v>0</v>
      </c>
      <c r="AD360" s="123">
        <f>SUM(AD361:AD361)</f>
        <v>0</v>
      </c>
      <c r="AE360" s="123">
        <f>SUM(AE361:AE361)</f>
        <v>1374</v>
      </c>
      <c r="AF360" s="127"/>
      <c r="AG360" s="80"/>
    </row>
    <row r="361" spans="1:33" s="296" customFormat="1" ht="30.75" customHeight="1">
      <c r="A361" s="424"/>
      <c r="B361" s="425" t="s">
        <v>807</v>
      </c>
      <c r="C361" s="425"/>
      <c r="D361" s="426" t="s">
        <v>808</v>
      </c>
      <c r="E361" s="427" t="s">
        <v>770</v>
      </c>
      <c r="F361" s="427"/>
      <c r="G361" s="427"/>
      <c r="H361" s="428">
        <v>3974</v>
      </c>
      <c r="I361" s="428">
        <v>2600</v>
      </c>
      <c r="J361" s="295"/>
      <c r="K361" s="295"/>
      <c r="L361" s="295"/>
      <c r="M361" s="295"/>
      <c r="N361" s="295"/>
      <c r="O361" s="295"/>
      <c r="P361" s="295"/>
      <c r="Q361" s="295"/>
      <c r="R361" s="295"/>
      <c r="S361" s="295"/>
      <c r="T361" s="295"/>
      <c r="U361" s="295"/>
      <c r="V361" s="295"/>
      <c r="W361" s="295"/>
      <c r="X361" s="295"/>
      <c r="Y361" s="295"/>
      <c r="Z361" s="295"/>
      <c r="AA361" s="295"/>
      <c r="AB361" s="429"/>
      <c r="AC361" s="428"/>
      <c r="AD361" s="428"/>
      <c r="AE361" s="428">
        <f>H361-I361-AB361-AC361-AD361</f>
        <v>1374</v>
      </c>
      <c r="AF361" s="430"/>
      <c r="AG361" s="299"/>
    </row>
    <row r="362" spans="1:33" s="56" customFormat="1" ht="23.25" customHeight="1">
      <c r="A362" s="77" t="s">
        <v>836</v>
      </c>
      <c r="B362" s="76" t="s">
        <v>755</v>
      </c>
      <c r="C362" s="76"/>
      <c r="D362" s="78"/>
      <c r="E362" s="79"/>
      <c r="F362" s="79"/>
      <c r="G362" s="79"/>
      <c r="H362" s="123">
        <f>SUM(H363:H368)</f>
        <v>9300</v>
      </c>
      <c r="I362" s="123">
        <f>SUM(I363:I368)</f>
        <v>8800</v>
      </c>
      <c r="J362" s="105"/>
      <c r="K362" s="105"/>
      <c r="L362" s="105"/>
      <c r="M362" s="105"/>
      <c r="N362" s="105"/>
      <c r="O362" s="105"/>
      <c r="P362" s="105"/>
      <c r="Q362" s="105"/>
      <c r="R362" s="105"/>
      <c r="S362" s="105"/>
      <c r="T362" s="105"/>
      <c r="U362" s="105"/>
      <c r="V362" s="105"/>
      <c r="W362" s="105"/>
      <c r="X362" s="105"/>
      <c r="Y362" s="105"/>
      <c r="Z362" s="105"/>
      <c r="AA362" s="105"/>
      <c r="AB362" s="123">
        <f>SUM(AB363:AB368)</f>
        <v>0</v>
      </c>
      <c r="AC362" s="123">
        <f>SUM(AC363:AC368)</f>
        <v>0</v>
      </c>
      <c r="AD362" s="123">
        <f>SUM(AD363:AD368)</f>
        <v>0</v>
      </c>
      <c r="AE362" s="123">
        <f>SUM(AE363:AE368)</f>
        <v>500</v>
      </c>
      <c r="AF362" s="127"/>
      <c r="AG362" s="80"/>
    </row>
    <row r="363" spans="1:33" s="296" customFormat="1" ht="23.25" customHeight="1">
      <c r="A363" s="424"/>
      <c r="B363" s="425" t="s">
        <v>809</v>
      </c>
      <c r="C363" s="425"/>
      <c r="D363" s="426" t="s">
        <v>810</v>
      </c>
      <c r="E363" s="427" t="s">
        <v>500</v>
      </c>
      <c r="F363" s="427"/>
      <c r="G363" s="427"/>
      <c r="H363" s="428">
        <v>900</v>
      </c>
      <c r="I363" s="428">
        <f>H363-AD363</f>
        <v>900</v>
      </c>
      <c r="J363" s="295"/>
      <c r="K363" s="295"/>
      <c r="L363" s="295"/>
      <c r="M363" s="295"/>
      <c r="N363" s="295"/>
      <c r="O363" s="295"/>
      <c r="P363" s="295"/>
      <c r="Q363" s="295"/>
      <c r="R363" s="295"/>
      <c r="S363" s="295"/>
      <c r="T363" s="295"/>
      <c r="U363" s="295"/>
      <c r="V363" s="295"/>
      <c r="W363" s="295"/>
      <c r="X363" s="295"/>
      <c r="Y363" s="295"/>
      <c r="Z363" s="295"/>
      <c r="AA363" s="295"/>
      <c r="AB363" s="429"/>
      <c r="AC363" s="428"/>
      <c r="AD363" s="428"/>
      <c r="AE363" s="428"/>
      <c r="AF363" s="430"/>
      <c r="AG363" s="299"/>
    </row>
    <row r="364" spans="1:33" s="296" customFormat="1" ht="23.25" customHeight="1">
      <c r="A364" s="424"/>
      <c r="B364" s="425" t="s">
        <v>811</v>
      </c>
      <c r="C364" s="425"/>
      <c r="D364" s="426" t="s">
        <v>810</v>
      </c>
      <c r="E364" s="427" t="s">
        <v>500</v>
      </c>
      <c r="F364" s="427"/>
      <c r="G364" s="427"/>
      <c r="H364" s="428">
        <v>300</v>
      </c>
      <c r="I364" s="428">
        <v>300</v>
      </c>
      <c r="J364" s="295"/>
      <c r="K364" s="295"/>
      <c r="L364" s="295"/>
      <c r="M364" s="295"/>
      <c r="N364" s="295"/>
      <c r="O364" s="295"/>
      <c r="P364" s="295"/>
      <c r="Q364" s="295"/>
      <c r="R364" s="295"/>
      <c r="S364" s="295"/>
      <c r="T364" s="295"/>
      <c r="U364" s="295"/>
      <c r="V364" s="295"/>
      <c r="W364" s="295"/>
      <c r="X364" s="295"/>
      <c r="Y364" s="295"/>
      <c r="Z364" s="295"/>
      <c r="AA364" s="295"/>
      <c r="AB364" s="429"/>
      <c r="AC364" s="428"/>
      <c r="AD364" s="428"/>
      <c r="AE364" s="428"/>
      <c r="AF364" s="430"/>
      <c r="AG364" s="299"/>
    </row>
    <row r="365" spans="1:33" s="296" customFormat="1" ht="23.25" customHeight="1">
      <c r="A365" s="424"/>
      <c r="B365" s="425" t="s">
        <v>812</v>
      </c>
      <c r="C365" s="425"/>
      <c r="D365" s="426" t="s">
        <v>810</v>
      </c>
      <c r="E365" s="427" t="s">
        <v>500</v>
      </c>
      <c r="F365" s="427"/>
      <c r="G365" s="427"/>
      <c r="H365" s="428">
        <v>2500</v>
      </c>
      <c r="I365" s="428">
        <v>2500</v>
      </c>
      <c r="J365" s="295"/>
      <c r="K365" s="295"/>
      <c r="L365" s="295"/>
      <c r="M365" s="295"/>
      <c r="N365" s="295"/>
      <c r="O365" s="295"/>
      <c r="P365" s="295"/>
      <c r="Q365" s="295"/>
      <c r="R365" s="295"/>
      <c r="S365" s="295"/>
      <c r="T365" s="295"/>
      <c r="U365" s="295"/>
      <c r="V365" s="295"/>
      <c r="W365" s="295"/>
      <c r="X365" s="295"/>
      <c r="Y365" s="295"/>
      <c r="Z365" s="295"/>
      <c r="AA365" s="295"/>
      <c r="AB365" s="429"/>
      <c r="AC365" s="428"/>
      <c r="AD365" s="428"/>
      <c r="AE365" s="428"/>
      <c r="AF365" s="430"/>
      <c r="AG365" s="299"/>
    </row>
    <row r="366" spans="1:33" s="296" customFormat="1" ht="23.25" customHeight="1">
      <c r="A366" s="424"/>
      <c r="B366" s="425" t="s">
        <v>813</v>
      </c>
      <c r="C366" s="425"/>
      <c r="D366" s="426" t="s">
        <v>810</v>
      </c>
      <c r="E366" s="427">
        <v>2017</v>
      </c>
      <c r="F366" s="427"/>
      <c r="G366" s="427"/>
      <c r="H366" s="431">
        <v>1000</v>
      </c>
      <c r="I366" s="431">
        <f>H366</f>
        <v>1000</v>
      </c>
      <c r="J366" s="295"/>
      <c r="K366" s="295"/>
      <c r="L366" s="295"/>
      <c r="M366" s="295"/>
      <c r="N366" s="295"/>
      <c r="O366" s="295"/>
      <c r="P366" s="295"/>
      <c r="Q366" s="295"/>
      <c r="R366" s="295"/>
      <c r="S366" s="295"/>
      <c r="T366" s="295"/>
      <c r="U366" s="295"/>
      <c r="V366" s="295"/>
      <c r="W366" s="295"/>
      <c r="X366" s="295"/>
      <c r="Y366" s="295"/>
      <c r="Z366" s="295"/>
      <c r="AA366" s="295"/>
      <c r="AB366" s="431"/>
      <c r="AC366" s="431"/>
      <c r="AD366" s="431"/>
      <c r="AE366" s="431"/>
      <c r="AF366" s="433"/>
      <c r="AG366" s="299"/>
    </row>
    <row r="367" spans="1:33" s="296" customFormat="1" ht="32.25" customHeight="1">
      <c r="A367" s="424"/>
      <c r="B367" s="425" t="s">
        <v>814</v>
      </c>
      <c r="C367" s="425"/>
      <c r="D367" s="426" t="s">
        <v>810</v>
      </c>
      <c r="E367" s="427" t="s">
        <v>770</v>
      </c>
      <c r="F367" s="427"/>
      <c r="G367" s="427"/>
      <c r="H367" s="431">
        <v>1800</v>
      </c>
      <c r="I367" s="431">
        <f>H367</f>
        <v>1800</v>
      </c>
      <c r="J367" s="295"/>
      <c r="K367" s="295"/>
      <c r="L367" s="295"/>
      <c r="M367" s="295"/>
      <c r="N367" s="295"/>
      <c r="O367" s="295"/>
      <c r="P367" s="295"/>
      <c r="Q367" s="295"/>
      <c r="R367" s="295"/>
      <c r="S367" s="295"/>
      <c r="T367" s="295"/>
      <c r="U367" s="295"/>
      <c r="V367" s="295"/>
      <c r="W367" s="295"/>
      <c r="X367" s="295"/>
      <c r="Y367" s="295"/>
      <c r="Z367" s="295"/>
      <c r="AA367" s="295"/>
      <c r="AB367" s="431"/>
      <c r="AC367" s="431"/>
      <c r="AD367" s="431"/>
      <c r="AE367" s="431"/>
      <c r="AF367" s="433"/>
      <c r="AG367" s="299"/>
    </row>
    <row r="368" spans="1:33" s="296" customFormat="1" ht="25.5" customHeight="1">
      <c r="A368" s="424"/>
      <c r="B368" s="425" t="s">
        <v>815</v>
      </c>
      <c r="C368" s="425"/>
      <c r="D368" s="426" t="s">
        <v>810</v>
      </c>
      <c r="E368" s="427">
        <v>2017</v>
      </c>
      <c r="F368" s="427"/>
      <c r="G368" s="427"/>
      <c r="H368" s="428">
        <v>2800</v>
      </c>
      <c r="I368" s="428">
        <f>H368-AE368</f>
        <v>2300</v>
      </c>
      <c r="J368" s="295"/>
      <c r="K368" s="295"/>
      <c r="L368" s="295"/>
      <c r="M368" s="295"/>
      <c r="N368" s="295"/>
      <c r="O368" s="295"/>
      <c r="P368" s="295"/>
      <c r="Q368" s="295"/>
      <c r="R368" s="295"/>
      <c r="S368" s="295"/>
      <c r="T368" s="295"/>
      <c r="U368" s="295"/>
      <c r="V368" s="295"/>
      <c r="W368" s="295"/>
      <c r="X368" s="295"/>
      <c r="Y368" s="295"/>
      <c r="Z368" s="295"/>
      <c r="AA368" s="295"/>
      <c r="AB368" s="429"/>
      <c r="AC368" s="428"/>
      <c r="AD368" s="428"/>
      <c r="AE368" s="428">
        <v>500</v>
      </c>
      <c r="AF368" s="430"/>
      <c r="AG368" s="299"/>
    </row>
    <row r="369" spans="1:34" s="82" customFormat="1" ht="25.5" customHeight="1">
      <c r="A369" s="77" t="s">
        <v>838</v>
      </c>
      <c r="B369" s="76" t="s">
        <v>756</v>
      </c>
      <c r="C369" s="76"/>
      <c r="D369" s="78"/>
      <c r="E369" s="79"/>
      <c r="F369" s="79"/>
      <c r="G369" s="79"/>
      <c r="H369" s="123">
        <f>SUM(H370:H372)</f>
        <v>2260</v>
      </c>
      <c r="I369" s="123">
        <f>SUM(I370:I372)</f>
        <v>2260</v>
      </c>
      <c r="J369" s="317"/>
      <c r="K369" s="317"/>
      <c r="L369" s="317"/>
      <c r="M369" s="317"/>
      <c r="N369" s="317"/>
      <c r="O369" s="317"/>
      <c r="P369" s="317"/>
      <c r="Q369" s="317"/>
      <c r="R369" s="317"/>
      <c r="S369" s="317"/>
      <c r="T369" s="317"/>
      <c r="U369" s="317"/>
      <c r="V369" s="317"/>
      <c r="W369" s="317"/>
      <c r="X369" s="317"/>
      <c r="Y369" s="317"/>
      <c r="Z369" s="317"/>
      <c r="AA369" s="317"/>
      <c r="AB369" s="123">
        <f>SUM(AB370:AB372)</f>
        <v>0</v>
      </c>
      <c r="AC369" s="123">
        <f>SUM(AC370:AC372)</f>
        <v>0</v>
      </c>
      <c r="AD369" s="123">
        <f>SUM(AD370:AD372)</f>
        <v>0</v>
      </c>
      <c r="AE369" s="123">
        <f>SUM(AE370:AE372)</f>
        <v>0</v>
      </c>
      <c r="AF369" s="127"/>
      <c r="AG369" s="81"/>
    </row>
    <row r="370" spans="1:34" s="296" customFormat="1" ht="23.25" customHeight="1">
      <c r="A370" s="424"/>
      <c r="B370" s="425" t="s">
        <v>816</v>
      </c>
      <c r="C370" s="425"/>
      <c r="D370" s="426" t="s">
        <v>817</v>
      </c>
      <c r="E370" s="427" t="s">
        <v>435</v>
      </c>
      <c r="F370" s="427"/>
      <c r="G370" s="427"/>
      <c r="H370" s="431">
        <v>1300</v>
      </c>
      <c r="I370" s="431">
        <f>H370</f>
        <v>1300</v>
      </c>
      <c r="J370" s="295"/>
      <c r="K370" s="295"/>
      <c r="L370" s="295"/>
      <c r="M370" s="295"/>
      <c r="N370" s="295"/>
      <c r="O370" s="295"/>
      <c r="P370" s="295"/>
      <c r="Q370" s="295"/>
      <c r="R370" s="295"/>
      <c r="S370" s="295"/>
      <c r="T370" s="295"/>
      <c r="U370" s="295"/>
      <c r="V370" s="295"/>
      <c r="W370" s="295"/>
      <c r="X370" s="295"/>
      <c r="Y370" s="295"/>
      <c r="Z370" s="295"/>
      <c r="AA370" s="295"/>
      <c r="AB370" s="429"/>
      <c r="AC370" s="431"/>
      <c r="AD370" s="431"/>
      <c r="AE370" s="431"/>
      <c r="AF370" s="433"/>
      <c r="AG370" s="299"/>
    </row>
    <row r="371" spans="1:34" s="296" customFormat="1" ht="23.25" customHeight="1">
      <c r="A371" s="424"/>
      <c r="B371" s="425" t="s">
        <v>818</v>
      </c>
      <c r="C371" s="425"/>
      <c r="D371" s="426" t="s">
        <v>817</v>
      </c>
      <c r="E371" s="427" t="s">
        <v>440</v>
      </c>
      <c r="F371" s="427"/>
      <c r="G371" s="427"/>
      <c r="H371" s="431">
        <v>800</v>
      </c>
      <c r="I371" s="431">
        <f>H371</f>
        <v>800</v>
      </c>
      <c r="J371" s="295"/>
      <c r="K371" s="295"/>
      <c r="L371" s="295"/>
      <c r="M371" s="295"/>
      <c r="N371" s="295"/>
      <c r="O371" s="295"/>
      <c r="P371" s="295"/>
      <c r="Q371" s="295"/>
      <c r="R371" s="295"/>
      <c r="S371" s="295"/>
      <c r="T371" s="295"/>
      <c r="U371" s="295"/>
      <c r="V371" s="295"/>
      <c r="W371" s="295"/>
      <c r="X371" s="295"/>
      <c r="Y371" s="295"/>
      <c r="Z371" s="295"/>
      <c r="AA371" s="295"/>
      <c r="AB371" s="429"/>
      <c r="AC371" s="431"/>
      <c r="AD371" s="431"/>
      <c r="AE371" s="431"/>
      <c r="AF371" s="433"/>
      <c r="AG371" s="299"/>
    </row>
    <row r="372" spans="1:34" s="296" customFormat="1" ht="23.25" customHeight="1">
      <c r="A372" s="424"/>
      <c r="B372" s="425" t="s">
        <v>819</v>
      </c>
      <c r="C372" s="425"/>
      <c r="D372" s="426" t="s">
        <v>817</v>
      </c>
      <c r="E372" s="427" t="s">
        <v>440</v>
      </c>
      <c r="F372" s="427"/>
      <c r="G372" s="427"/>
      <c r="H372" s="431">
        <v>160</v>
      </c>
      <c r="I372" s="431">
        <f>H372</f>
        <v>160</v>
      </c>
      <c r="J372" s="295"/>
      <c r="K372" s="295"/>
      <c r="L372" s="295"/>
      <c r="M372" s="295"/>
      <c r="N372" s="295"/>
      <c r="O372" s="295"/>
      <c r="P372" s="295"/>
      <c r="Q372" s="295"/>
      <c r="R372" s="295"/>
      <c r="S372" s="295"/>
      <c r="T372" s="295"/>
      <c r="U372" s="295"/>
      <c r="V372" s="295"/>
      <c r="W372" s="295"/>
      <c r="X372" s="295"/>
      <c r="Y372" s="295"/>
      <c r="Z372" s="295"/>
      <c r="AA372" s="295"/>
      <c r="AB372" s="429"/>
      <c r="AC372" s="431"/>
      <c r="AD372" s="431"/>
      <c r="AE372" s="431"/>
      <c r="AF372" s="433"/>
      <c r="AG372" s="299"/>
    </row>
    <row r="373" spans="1:34" s="82" customFormat="1" ht="23.25" customHeight="1">
      <c r="A373" s="77" t="s">
        <v>839</v>
      </c>
      <c r="B373" s="76" t="s">
        <v>757</v>
      </c>
      <c r="C373" s="76"/>
      <c r="D373" s="78"/>
      <c r="E373" s="79"/>
      <c r="F373" s="79"/>
      <c r="G373" s="79"/>
      <c r="H373" s="123">
        <f>SUM(H374:H375)</f>
        <v>2925</v>
      </c>
      <c r="I373" s="123">
        <f>SUM(I374:I375)</f>
        <v>2600</v>
      </c>
      <c r="J373" s="317"/>
      <c r="K373" s="317"/>
      <c r="L373" s="317"/>
      <c r="M373" s="317"/>
      <c r="N373" s="317"/>
      <c r="O373" s="317"/>
      <c r="P373" s="317"/>
      <c r="Q373" s="317"/>
      <c r="R373" s="317"/>
      <c r="S373" s="317"/>
      <c r="T373" s="317"/>
      <c r="U373" s="317"/>
      <c r="V373" s="317"/>
      <c r="W373" s="317"/>
      <c r="X373" s="317"/>
      <c r="Y373" s="317"/>
      <c r="Z373" s="317"/>
      <c r="AA373" s="317"/>
      <c r="AB373" s="123">
        <f>SUM(AB374:AB375)</f>
        <v>0</v>
      </c>
      <c r="AC373" s="123">
        <f>SUM(AC374:AC375)</f>
        <v>0</v>
      </c>
      <c r="AD373" s="123">
        <f>SUM(AD374:AD375)</f>
        <v>0</v>
      </c>
      <c r="AE373" s="123">
        <f>SUM(AE374:AE375)</f>
        <v>325</v>
      </c>
      <c r="AF373" s="127"/>
      <c r="AG373" s="81"/>
    </row>
    <row r="374" spans="1:34" s="296" customFormat="1" ht="23.25" customHeight="1">
      <c r="A374" s="424"/>
      <c r="B374" s="425" t="s">
        <v>820</v>
      </c>
      <c r="C374" s="425"/>
      <c r="D374" s="426" t="s">
        <v>821</v>
      </c>
      <c r="E374" s="427" t="s">
        <v>772</v>
      </c>
      <c r="F374" s="427"/>
      <c r="G374" s="427"/>
      <c r="H374" s="428">
        <v>1200</v>
      </c>
      <c r="I374" s="428">
        <f>H374</f>
        <v>1200</v>
      </c>
      <c r="J374" s="295"/>
      <c r="K374" s="295"/>
      <c r="L374" s="295"/>
      <c r="M374" s="295"/>
      <c r="N374" s="295"/>
      <c r="O374" s="295"/>
      <c r="P374" s="295"/>
      <c r="Q374" s="295"/>
      <c r="R374" s="295"/>
      <c r="S374" s="295"/>
      <c r="T374" s="295"/>
      <c r="U374" s="295"/>
      <c r="V374" s="295"/>
      <c r="W374" s="295"/>
      <c r="X374" s="295"/>
      <c r="Y374" s="295"/>
      <c r="Z374" s="295"/>
      <c r="AA374" s="295"/>
      <c r="AB374" s="429"/>
      <c r="AC374" s="428"/>
      <c r="AD374" s="428"/>
      <c r="AE374" s="428"/>
      <c r="AF374" s="430"/>
      <c r="AG374" s="299"/>
    </row>
    <row r="375" spans="1:34" s="296" customFormat="1" ht="23.25" customHeight="1">
      <c r="A375" s="424"/>
      <c r="B375" s="455" t="s">
        <v>822</v>
      </c>
      <c r="C375" s="455"/>
      <c r="D375" s="426" t="s">
        <v>821</v>
      </c>
      <c r="E375" s="427" t="s">
        <v>774</v>
      </c>
      <c r="F375" s="427"/>
      <c r="G375" s="427"/>
      <c r="H375" s="431">
        <v>1725</v>
      </c>
      <c r="I375" s="428">
        <f>H375-AE375</f>
        <v>1400</v>
      </c>
      <c r="J375" s="295"/>
      <c r="K375" s="295"/>
      <c r="L375" s="295"/>
      <c r="M375" s="295"/>
      <c r="N375" s="295"/>
      <c r="O375" s="295"/>
      <c r="P375" s="295"/>
      <c r="Q375" s="295"/>
      <c r="R375" s="295"/>
      <c r="S375" s="295"/>
      <c r="T375" s="295"/>
      <c r="U375" s="295"/>
      <c r="V375" s="295"/>
      <c r="W375" s="295"/>
      <c r="X375" s="295"/>
      <c r="Y375" s="295"/>
      <c r="Z375" s="295"/>
      <c r="AA375" s="295"/>
      <c r="AB375" s="429"/>
      <c r="AC375" s="431"/>
      <c r="AD375" s="431"/>
      <c r="AE375" s="428">
        <v>325</v>
      </c>
      <c r="AF375" s="433"/>
      <c r="AG375" s="299"/>
    </row>
    <row r="376" spans="1:34" s="56" customFormat="1" ht="23.25" customHeight="1">
      <c r="A376" s="77" t="s">
        <v>840</v>
      </c>
      <c r="B376" s="76" t="s">
        <v>823</v>
      </c>
      <c r="C376" s="76"/>
      <c r="D376" s="78"/>
      <c r="E376" s="79"/>
      <c r="F376" s="79"/>
      <c r="G376" s="79"/>
      <c r="H376" s="123">
        <f>SUM(H377:H377)</f>
        <v>2200</v>
      </c>
      <c r="I376" s="123">
        <f>SUM(I377:I377)</f>
        <v>2200</v>
      </c>
      <c r="J376" s="105"/>
      <c r="K376" s="105"/>
      <c r="L376" s="105"/>
      <c r="M376" s="105"/>
      <c r="N376" s="105"/>
      <c r="O376" s="105"/>
      <c r="P376" s="105"/>
      <c r="Q376" s="105"/>
      <c r="R376" s="105"/>
      <c r="S376" s="105"/>
      <c r="T376" s="105"/>
      <c r="U376" s="105"/>
      <c r="V376" s="105"/>
      <c r="W376" s="105"/>
      <c r="X376" s="105"/>
      <c r="Y376" s="105"/>
      <c r="Z376" s="105"/>
      <c r="AA376" s="105"/>
      <c r="AB376" s="123">
        <f>SUM(AB377:AB377)</f>
        <v>0</v>
      </c>
      <c r="AC376" s="123">
        <f>SUM(AC377:AC377)</f>
        <v>0</v>
      </c>
      <c r="AD376" s="123">
        <f>SUM(AD377:AD377)</f>
        <v>0</v>
      </c>
      <c r="AE376" s="123">
        <f>SUM(AE377:AE377)</f>
        <v>0</v>
      </c>
      <c r="AF376" s="127"/>
      <c r="AG376" s="80"/>
    </row>
    <row r="377" spans="1:34" s="296" customFormat="1" ht="23.25" customHeight="1">
      <c r="A377" s="424"/>
      <c r="B377" s="455" t="s">
        <v>824</v>
      </c>
      <c r="C377" s="455"/>
      <c r="D377" s="426" t="s">
        <v>825</v>
      </c>
      <c r="E377" s="427" t="s">
        <v>770</v>
      </c>
      <c r="F377" s="427"/>
      <c r="G377" s="427"/>
      <c r="H377" s="431">
        <v>2200</v>
      </c>
      <c r="I377" s="431">
        <f>H377</f>
        <v>2200</v>
      </c>
      <c r="J377" s="295"/>
      <c r="K377" s="295"/>
      <c r="L377" s="295"/>
      <c r="M377" s="295"/>
      <c r="N377" s="295"/>
      <c r="O377" s="295"/>
      <c r="P377" s="295"/>
      <c r="Q377" s="295"/>
      <c r="R377" s="295"/>
      <c r="S377" s="295"/>
      <c r="T377" s="295"/>
      <c r="U377" s="295"/>
      <c r="V377" s="295"/>
      <c r="W377" s="295"/>
      <c r="X377" s="295"/>
      <c r="Y377" s="295"/>
      <c r="Z377" s="295"/>
      <c r="AA377" s="295"/>
      <c r="AB377" s="429"/>
      <c r="AC377" s="431"/>
      <c r="AD377" s="431"/>
      <c r="AE377" s="431"/>
      <c r="AF377" s="433"/>
      <c r="AG377" s="299"/>
    </row>
    <row r="378" spans="1:34" s="56" customFormat="1" ht="23.25" customHeight="1">
      <c r="A378" s="77" t="s">
        <v>841</v>
      </c>
      <c r="B378" s="76" t="s">
        <v>826</v>
      </c>
      <c r="C378" s="76"/>
      <c r="D378" s="78"/>
      <c r="E378" s="79"/>
      <c r="F378" s="79"/>
      <c r="G378" s="79"/>
      <c r="H378" s="123">
        <f>SUM(H379:H386)</f>
        <v>8725</v>
      </c>
      <c r="I378" s="123">
        <f>SUM(I379:I386)</f>
        <v>8725</v>
      </c>
      <c r="J378" s="105"/>
      <c r="K378" s="105"/>
      <c r="L378" s="105"/>
      <c r="M378" s="105"/>
      <c r="N378" s="105"/>
      <c r="O378" s="105"/>
      <c r="P378" s="105"/>
      <c r="Q378" s="105"/>
      <c r="R378" s="105"/>
      <c r="S378" s="105"/>
      <c r="T378" s="105"/>
      <c r="U378" s="105"/>
      <c r="V378" s="105"/>
      <c r="W378" s="105"/>
      <c r="X378" s="105"/>
      <c r="Y378" s="105"/>
      <c r="Z378" s="105"/>
      <c r="AA378" s="105"/>
      <c r="AB378" s="123">
        <f>SUM(AB379:AB386)</f>
        <v>0</v>
      </c>
      <c r="AC378" s="123">
        <f>SUM(AC379:AC386)</f>
        <v>0</v>
      </c>
      <c r="AD378" s="123">
        <f>SUM(AD379:AD386)</f>
        <v>0</v>
      </c>
      <c r="AE378" s="123">
        <f>SUM(AE379:AE386)</f>
        <v>0</v>
      </c>
      <c r="AF378" s="127"/>
      <c r="AG378" s="80"/>
    </row>
    <row r="379" spans="1:34" s="296" customFormat="1" ht="23.25" customHeight="1">
      <c r="A379" s="424"/>
      <c r="B379" s="425" t="s">
        <v>827</v>
      </c>
      <c r="C379" s="425"/>
      <c r="D379" s="426" t="s">
        <v>828</v>
      </c>
      <c r="E379" s="427" t="s">
        <v>500</v>
      </c>
      <c r="F379" s="427"/>
      <c r="G379" s="427"/>
      <c r="H379" s="431">
        <v>1650</v>
      </c>
      <c r="I379" s="431">
        <f t="shared" ref="I379:I386" si="8">H379</f>
        <v>1650</v>
      </c>
      <c r="J379" s="295"/>
      <c r="K379" s="295"/>
      <c r="L379" s="295"/>
      <c r="M379" s="295"/>
      <c r="N379" s="295"/>
      <c r="O379" s="295"/>
      <c r="P379" s="295"/>
      <c r="Q379" s="295"/>
      <c r="R379" s="295"/>
      <c r="S379" s="295"/>
      <c r="T379" s="295"/>
      <c r="U379" s="295"/>
      <c r="V379" s="295"/>
      <c r="W379" s="295"/>
      <c r="X379" s="295"/>
      <c r="Y379" s="295"/>
      <c r="Z379" s="295"/>
      <c r="AA379" s="295"/>
      <c r="AB379" s="429"/>
      <c r="AC379" s="431"/>
      <c r="AD379" s="431"/>
      <c r="AE379" s="431"/>
      <c r="AF379" s="433"/>
      <c r="AG379" s="299"/>
    </row>
    <row r="380" spans="1:34" s="296" customFormat="1" ht="23.25" customHeight="1">
      <c r="A380" s="424"/>
      <c r="B380" s="425" t="s">
        <v>829</v>
      </c>
      <c r="C380" s="425"/>
      <c r="D380" s="426" t="s">
        <v>828</v>
      </c>
      <c r="E380" s="427" t="s">
        <v>500</v>
      </c>
      <c r="F380" s="427"/>
      <c r="G380" s="427"/>
      <c r="H380" s="431">
        <v>332</v>
      </c>
      <c r="I380" s="431">
        <f t="shared" si="8"/>
        <v>332</v>
      </c>
      <c r="J380" s="295"/>
      <c r="K380" s="295"/>
      <c r="L380" s="295"/>
      <c r="M380" s="295"/>
      <c r="N380" s="295"/>
      <c r="O380" s="295"/>
      <c r="P380" s="295"/>
      <c r="Q380" s="295"/>
      <c r="R380" s="295"/>
      <c r="S380" s="295"/>
      <c r="T380" s="295"/>
      <c r="U380" s="295"/>
      <c r="V380" s="295"/>
      <c r="W380" s="295"/>
      <c r="X380" s="295"/>
      <c r="Y380" s="295"/>
      <c r="Z380" s="295"/>
      <c r="AA380" s="295"/>
      <c r="AB380" s="429"/>
      <c r="AC380" s="431"/>
      <c r="AD380" s="431"/>
      <c r="AE380" s="431"/>
      <c r="AF380" s="433"/>
      <c r="AG380" s="299"/>
      <c r="AH380" s="296" t="s">
        <v>824</v>
      </c>
    </row>
    <row r="381" spans="1:34" s="296" customFormat="1" ht="23.25" customHeight="1">
      <c r="A381" s="424"/>
      <c r="B381" s="425" t="s">
        <v>830</v>
      </c>
      <c r="C381" s="425"/>
      <c r="D381" s="426" t="s">
        <v>828</v>
      </c>
      <c r="E381" s="427" t="s">
        <v>500</v>
      </c>
      <c r="F381" s="427"/>
      <c r="G381" s="427"/>
      <c r="H381" s="431">
        <v>429</v>
      </c>
      <c r="I381" s="431">
        <f t="shared" si="8"/>
        <v>429</v>
      </c>
      <c r="J381" s="295"/>
      <c r="K381" s="295"/>
      <c r="L381" s="295"/>
      <c r="M381" s="295"/>
      <c r="N381" s="295"/>
      <c r="O381" s="295"/>
      <c r="P381" s="295"/>
      <c r="Q381" s="295"/>
      <c r="R381" s="295"/>
      <c r="S381" s="295"/>
      <c r="T381" s="295"/>
      <c r="U381" s="295"/>
      <c r="V381" s="295"/>
      <c r="W381" s="295"/>
      <c r="X381" s="295"/>
      <c r="Y381" s="295"/>
      <c r="Z381" s="295"/>
      <c r="AA381" s="295"/>
      <c r="AB381" s="429"/>
      <c r="AC381" s="431"/>
      <c r="AD381" s="431"/>
      <c r="AE381" s="431"/>
      <c r="AF381" s="433"/>
      <c r="AG381" s="299"/>
    </row>
    <row r="382" spans="1:34" s="296" customFormat="1" ht="23.25" customHeight="1">
      <c r="A382" s="424"/>
      <c r="B382" s="425" t="s">
        <v>831</v>
      </c>
      <c r="C382" s="425"/>
      <c r="D382" s="426" t="s">
        <v>828</v>
      </c>
      <c r="E382" s="427" t="s">
        <v>500</v>
      </c>
      <c r="F382" s="427"/>
      <c r="G382" s="427"/>
      <c r="H382" s="428">
        <v>573</v>
      </c>
      <c r="I382" s="431">
        <f t="shared" si="8"/>
        <v>573</v>
      </c>
      <c r="J382" s="295"/>
      <c r="K382" s="295"/>
      <c r="L382" s="295"/>
      <c r="M382" s="295"/>
      <c r="N382" s="295"/>
      <c r="O382" s="295"/>
      <c r="P382" s="295"/>
      <c r="Q382" s="295"/>
      <c r="R382" s="295"/>
      <c r="S382" s="295"/>
      <c r="T382" s="295"/>
      <c r="U382" s="295"/>
      <c r="V382" s="295"/>
      <c r="W382" s="295"/>
      <c r="X382" s="295"/>
      <c r="Y382" s="295"/>
      <c r="Z382" s="295"/>
      <c r="AA382" s="295"/>
      <c r="AB382" s="428"/>
      <c r="AC382" s="428"/>
      <c r="AD382" s="431"/>
      <c r="AE382" s="431"/>
      <c r="AF382" s="430" t="s">
        <v>761</v>
      </c>
      <c r="AG382" s="299"/>
    </row>
    <row r="383" spans="1:34" s="296" customFormat="1" ht="23.25" customHeight="1">
      <c r="A383" s="424"/>
      <c r="B383" s="425" t="s">
        <v>832</v>
      </c>
      <c r="C383" s="425"/>
      <c r="D383" s="426" t="s">
        <v>828</v>
      </c>
      <c r="E383" s="427" t="s">
        <v>500</v>
      </c>
      <c r="F383" s="427"/>
      <c r="G383" s="427"/>
      <c r="H383" s="428">
        <v>794</v>
      </c>
      <c r="I383" s="431">
        <f t="shared" si="8"/>
        <v>794</v>
      </c>
      <c r="J383" s="295"/>
      <c r="K383" s="295"/>
      <c r="L383" s="295"/>
      <c r="M383" s="295"/>
      <c r="N383" s="295"/>
      <c r="O383" s="295"/>
      <c r="P383" s="295"/>
      <c r="Q383" s="295"/>
      <c r="R383" s="295"/>
      <c r="S383" s="295"/>
      <c r="T383" s="295"/>
      <c r="U383" s="295"/>
      <c r="V383" s="295"/>
      <c r="W383" s="295"/>
      <c r="X383" s="295"/>
      <c r="Y383" s="295"/>
      <c r="Z383" s="295"/>
      <c r="AA383" s="295"/>
      <c r="AB383" s="428"/>
      <c r="AC383" s="428"/>
      <c r="AD383" s="431"/>
      <c r="AE383" s="431"/>
      <c r="AF383" s="430" t="s">
        <v>761</v>
      </c>
      <c r="AG383" s="299"/>
    </row>
    <row r="384" spans="1:34" s="296" customFormat="1" ht="23.25" customHeight="1">
      <c r="A384" s="424"/>
      <c r="B384" s="425" t="s">
        <v>833</v>
      </c>
      <c r="C384" s="425"/>
      <c r="D384" s="426" t="s">
        <v>834</v>
      </c>
      <c r="E384" s="427" t="s">
        <v>500</v>
      </c>
      <c r="F384" s="427"/>
      <c r="G384" s="427"/>
      <c r="H384" s="428">
        <v>414</v>
      </c>
      <c r="I384" s="431">
        <f t="shared" si="8"/>
        <v>414</v>
      </c>
      <c r="J384" s="295"/>
      <c r="K384" s="295"/>
      <c r="L384" s="295"/>
      <c r="M384" s="295"/>
      <c r="N384" s="295"/>
      <c r="O384" s="295"/>
      <c r="P384" s="295"/>
      <c r="Q384" s="295"/>
      <c r="R384" s="295"/>
      <c r="S384" s="295"/>
      <c r="T384" s="295"/>
      <c r="U384" s="295"/>
      <c r="V384" s="295"/>
      <c r="W384" s="295"/>
      <c r="X384" s="295"/>
      <c r="Y384" s="295"/>
      <c r="Z384" s="295"/>
      <c r="AA384" s="295"/>
      <c r="AB384" s="429"/>
      <c r="AC384" s="428"/>
      <c r="AD384" s="431"/>
      <c r="AE384" s="431"/>
      <c r="AF384" s="430"/>
      <c r="AG384" s="299"/>
    </row>
    <row r="385" spans="1:34" s="296" customFormat="1" ht="23.25" customHeight="1">
      <c r="A385" s="424"/>
      <c r="B385" s="455" t="s">
        <v>835</v>
      </c>
      <c r="C385" s="455"/>
      <c r="D385" s="426" t="s">
        <v>834</v>
      </c>
      <c r="E385" s="427" t="s">
        <v>500</v>
      </c>
      <c r="F385" s="427"/>
      <c r="G385" s="427"/>
      <c r="H385" s="428">
        <v>3500</v>
      </c>
      <c r="I385" s="431">
        <f t="shared" si="8"/>
        <v>3500</v>
      </c>
      <c r="J385" s="295"/>
      <c r="K385" s="295"/>
      <c r="L385" s="295"/>
      <c r="M385" s="295"/>
      <c r="N385" s="295"/>
      <c r="O385" s="295"/>
      <c r="P385" s="295"/>
      <c r="Q385" s="295"/>
      <c r="R385" s="295"/>
      <c r="S385" s="295"/>
      <c r="T385" s="295"/>
      <c r="U385" s="295"/>
      <c r="V385" s="295"/>
      <c r="W385" s="295"/>
      <c r="X385" s="295"/>
      <c r="Y385" s="295"/>
      <c r="Z385" s="295"/>
      <c r="AA385" s="295"/>
      <c r="AB385" s="429"/>
      <c r="AC385" s="428"/>
      <c r="AD385" s="431"/>
      <c r="AE385" s="431"/>
      <c r="AF385" s="430"/>
      <c r="AG385" s="299"/>
    </row>
    <row r="386" spans="1:34" s="296" customFormat="1" ht="23.25" customHeight="1">
      <c r="A386" s="424"/>
      <c r="B386" s="425" t="s">
        <v>837</v>
      </c>
      <c r="C386" s="425"/>
      <c r="D386" s="426" t="s">
        <v>828</v>
      </c>
      <c r="E386" s="427" t="s">
        <v>500</v>
      </c>
      <c r="F386" s="427"/>
      <c r="G386" s="427"/>
      <c r="H386" s="428">
        <v>1033</v>
      </c>
      <c r="I386" s="431">
        <f t="shared" si="8"/>
        <v>1033</v>
      </c>
      <c r="J386" s="295"/>
      <c r="K386" s="295"/>
      <c r="L386" s="295"/>
      <c r="M386" s="295"/>
      <c r="N386" s="295"/>
      <c r="O386" s="295"/>
      <c r="P386" s="295"/>
      <c r="Q386" s="295"/>
      <c r="R386" s="295"/>
      <c r="S386" s="295"/>
      <c r="T386" s="295"/>
      <c r="U386" s="295"/>
      <c r="V386" s="295"/>
      <c r="W386" s="295"/>
      <c r="X386" s="295"/>
      <c r="Y386" s="295"/>
      <c r="Z386" s="295"/>
      <c r="AA386" s="295"/>
      <c r="AB386" s="429"/>
      <c r="AC386" s="428"/>
      <c r="AD386" s="431"/>
      <c r="AE386" s="428"/>
      <c r="AF386" s="430"/>
      <c r="AG386" s="299"/>
    </row>
    <row r="387" spans="1:34" s="35" customFormat="1" ht="23.25" customHeight="1">
      <c r="A387" s="87" t="s">
        <v>581</v>
      </c>
      <c r="B387" s="86" t="s">
        <v>842</v>
      </c>
      <c r="C387" s="86"/>
      <c r="D387" s="43"/>
      <c r="E387" s="43"/>
      <c r="F387" s="43"/>
      <c r="G387" s="43"/>
      <c r="H387" s="100">
        <f>H388+H391+H399+H407+H411+H416+H423+H427+H438+H446+H455+H461+H467+H474+H484+H495+H517</f>
        <v>176087.16800000001</v>
      </c>
      <c r="I387" s="100">
        <f>I388+I391+I399+I407+I411+I416+I423+I427+I438+I446+I455+I461+I467+I474+I484+I495+I517</f>
        <v>125666</v>
      </c>
      <c r="J387" s="62"/>
      <c r="K387" s="62"/>
      <c r="L387" s="62"/>
      <c r="M387" s="62"/>
      <c r="N387" s="62"/>
      <c r="O387" s="62"/>
      <c r="P387" s="62"/>
      <c r="Q387" s="62"/>
      <c r="R387" s="62"/>
      <c r="S387" s="62"/>
      <c r="T387" s="62"/>
      <c r="U387" s="62"/>
      <c r="V387" s="62"/>
      <c r="W387" s="62"/>
      <c r="X387" s="62"/>
      <c r="Y387" s="62"/>
      <c r="Z387" s="62"/>
      <c r="AA387" s="62"/>
      <c r="AB387" s="100">
        <f>AB388+AB391+AB399+AB407+AB411+AB416+AB423+AB427+AB438+AB446+AB455+AB461+AB467+AB474+AB484+AB495+AB517</f>
        <v>28935</v>
      </c>
      <c r="AC387" s="100">
        <f>AC388+AC391+AC399+AC407+AC411+AC416+AC423+AC427+AC438+AC446+AC455+AC461+AC467+AC474+AC484+AC495+AC517</f>
        <v>6100</v>
      </c>
      <c r="AD387" s="100">
        <f>AD388+AD391+AD399+AD407+AD411+AD416+AD423+AD427+AD438+AD446+AD455+AD461+AD467+AD474+AD484+AD495+AD517</f>
        <v>7100</v>
      </c>
      <c r="AE387" s="100">
        <f>AE388+AE391+AE399+AE407+AE411+AE416+AE423+AE427+AE438+AE446+AE455+AE461+AE467+AE474+AE484+AE495+AE517</f>
        <v>6502</v>
      </c>
      <c r="AF387" s="100">
        <f>AF388+AF391+AF399+AF407+AF411+AF416+AF423+AF427+AF438+AF446+AF455+AF461+AF467+AF474+AF484+AF495+AF517</f>
        <v>1366</v>
      </c>
      <c r="AG387" s="43"/>
    </row>
    <row r="388" spans="1:34" s="73" customFormat="1" ht="23.25" customHeight="1">
      <c r="A388" s="88">
        <v>1</v>
      </c>
      <c r="B388" s="89" t="s">
        <v>843</v>
      </c>
      <c r="C388" s="89"/>
      <c r="D388" s="38"/>
      <c r="E388" s="38"/>
      <c r="F388" s="38"/>
      <c r="G388" s="38"/>
      <c r="H388" s="84">
        <f>SUM(H389:H390)</f>
        <v>2900</v>
      </c>
      <c r="I388" s="84">
        <f>SUM(I389:I390)</f>
        <v>2900</v>
      </c>
      <c r="J388" s="309"/>
      <c r="K388" s="309"/>
      <c r="L388" s="309"/>
      <c r="M388" s="309"/>
      <c r="N388" s="309"/>
      <c r="O388" s="309"/>
      <c r="P388" s="309"/>
      <c r="Q388" s="309"/>
      <c r="R388" s="309"/>
      <c r="S388" s="309"/>
      <c r="T388" s="309"/>
      <c r="U388" s="309"/>
      <c r="V388" s="309"/>
      <c r="W388" s="309"/>
      <c r="X388" s="309"/>
      <c r="Y388" s="309"/>
      <c r="Z388" s="309"/>
      <c r="AA388" s="309"/>
      <c r="AB388" s="84">
        <f>SUM(AB389:AB390)</f>
        <v>0</v>
      </c>
      <c r="AC388" s="84">
        <f>SUM(AC389:AC390)</f>
        <v>0</v>
      </c>
      <c r="AD388" s="84">
        <f>SUM(AD389:AD390)</f>
        <v>0</v>
      </c>
      <c r="AE388" s="84">
        <f>SUM(AE389:AE390)</f>
        <v>0</v>
      </c>
      <c r="AF388" s="84">
        <f>SUM(AF389:AF390)</f>
        <v>0</v>
      </c>
      <c r="AG388" s="30"/>
    </row>
    <row r="389" spans="1:34" s="222" customFormat="1" ht="23.25" customHeight="1">
      <c r="A389" s="230"/>
      <c r="B389" s="231" t="s">
        <v>120</v>
      </c>
      <c r="C389" s="231"/>
      <c r="D389" s="219"/>
      <c r="E389" s="219">
        <v>2018</v>
      </c>
      <c r="F389" s="219"/>
      <c r="G389" s="219"/>
      <c r="H389" s="220">
        <v>900</v>
      </c>
      <c r="I389" s="220">
        <v>900</v>
      </c>
      <c r="J389" s="318"/>
      <c r="K389" s="318"/>
      <c r="L389" s="318"/>
      <c r="M389" s="318"/>
      <c r="N389" s="318"/>
      <c r="O389" s="318"/>
      <c r="P389" s="318"/>
      <c r="Q389" s="318"/>
      <c r="R389" s="318"/>
      <c r="S389" s="318"/>
      <c r="T389" s="318"/>
      <c r="U389" s="318"/>
      <c r="V389" s="318"/>
      <c r="W389" s="318"/>
      <c r="X389" s="318"/>
      <c r="Y389" s="318"/>
      <c r="Z389" s="318"/>
      <c r="AA389" s="318"/>
      <c r="AB389" s="220"/>
      <c r="AC389" s="220"/>
      <c r="AD389" s="220"/>
      <c r="AE389" s="220"/>
      <c r="AF389" s="220"/>
      <c r="AG389" s="221"/>
    </row>
    <row r="390" spans="1:34" s="222" customFormat="1" ht="23.25" customHeight="1">
      <c r="A390" s="230"/>
      <c r="B390" s="231" t="s">
        <v>844</v>
      </c>
      <c r="C390" s="231"/>
      <c r="D390" s="219"/>
      <c r="E390" s="219">
        <v>2020</v>
      </c>
      <c r="F390" s="219"/>
      <c r="G390" s="219"/>
      <c r="H390" s="220">
        <v>2000</v>
      </c>
      <c r="I390" s="220">
        <f>H390</f>
        <v>2000</v>
      </c>
      <c r="J390" s="318"/>
      <c r="K390" s="318"/>
      <c r="L390" s="318"/>
      <c r="M390" s="318"/>
      <c r="N390" s="318"/>
      <c r="O390" s="318"/>
      <c r="P390" s="318"/>
      <c r="Q390" s="318"/>
      <c r="R390" s="318"/>
      <c r="S390" s="318"/>
      <c r="T390" s="318"/>
      <c r="U390" s="318"/>
      <c r="V390" s="318"/>
      <c r="W390" s="318"/>
      <c r="X390" s="318"/>
      <c r="Y390" s="318"/>
      <c r="Z390" s="318"/>
      <c r="AA390" s="318"/>
      <c r="AB390" s="220"/>
      <c r="AC390" s="220"/>
      <c r="AD390" s="220"/>
      <c r="AE390" s="220"/>
      <c r="AF390" s="220"/>
      <c r="AG390" s="456"/>
    </row>
    <row r="391" spans="1:34" s="73" customFormat="1" ht="23.25" customHeight="1">
      <c r="A391" s="88">
        <v>2</v>
      </c>
      <c r="B391" s="90" t="s">
        <v>845</v>
      </c>
      <c r="C391" s="90"/>
      <c r="D391" s="38"/>
      <c r="E391" s="38"/>
      <c r="F391" s="38"/>
      <c r="G391" s="38"/>
      <c r="H391" s="84">
        <f>SUM(H392:H398)</f>
        <v>9000</v>
      </c>
      <c r="I391" s="84">
        <f>SUM(I392:I398)</f>
        <v>9000</v>
      </c>
      <c r="J391" s="309"/>
      <c r="K391" s="309"/>
      <c r="L391" s="309"/>
      <c r="M391" s="309"/>
      <c r="N391" s="309"/>
      <c r="O391" s="309"/>
      <c r="P391" s="309"/>
      <c r="Q391" s="309"/>
      <c r="R391" s="309"/>
      <c r="S391" s="309"/>
      <c r="T391" s="309"/>
      <c r="U391" s="309"/>
      <c r="V391" s="309"/>
      <c r="W391" s="309"/>
      <c r="X391" s="309"/>
      <c r="Y391" s="309"/>
      <c r="Z391" s="309"/>
      <c r="AA391" s="309"/>
      <c r="AB391" s="84">
        <f>SUM(AB392:AB398)</f>
        <v>0</v>
      </c>
      <c r="AC391" s="84">
        <f>SUM(AC392:AC398)</f>
        <v>0</v>
      </c>
      <c r="AD391" s="84">
        <f>SUM(AD392:AD398)</f>
        <v>0</v>
      </c>
      <c r="AE391" s="84">
        <f>SUM(AE392:AE398)</f>
        <v>0</v>
      </c>
      <c r="AF391" s="84">
        <f>SUM(AF392:AF398)</f>
        <v>0</v>
      </c>
      <c r="AG391" s="91"/>
    </row>
    <row r="392" spans="1:34" s="222" customFormat="1" ht="23.25" customHeight="1">
      <c r="A392" s="217"/>
      <c r="B392" s="218" t="s">
        <v>846</v>
      </c>
      <c r="C392" s="218"/>
      <c r="D392" s="219"/>
      <c r="E392" s="219">
        <v>2017</v>
      </c>
      <c r="F392" s="219"/>
      <c r="G392" s="219"/>
      <c r="H392" s="220">
        <v>1400</v>
      </c>
      <c r="I392" s="220">
        <v>1400</v>
      </c>
      <c r="J392" s="318"/>
      <c r="K392" s="318"/>
      <c r="L392" s="318"/>
      <c r="M392" s="318"/>
      <c r="N392" s="318"/>
      <c r="O392" s="318"/>
      <c r="P392" s="318"/>
      <c r="Q392" s="318"/>
      <c r="R392" s="318"/>
      <c r="S392" s="318"/>
      <c r="T392" s="318"/>
      <c r="U392" s="318"/>
      <c r="V392" s="318"/>
      <c r="W392" s="318"/>
      <c r="X392" s="318"/>
      <c r="Y392" s="318"/>
      <c r="Z392" s="318"/>
      <c r="AA392" s="318"/>
      <c r="AB392" s="220"/>
      <c r="AC392" s="220"/>
      <c r="AD392" s="220"/>
      <c r="AE392" s="220"/>
      <c r="AF392" s="220"/>
      <c r="AG392" s="221"/>
    </row>
    <row r="393" spans="1:34" s="222" customFormat="1" ht="30.75" customHeight="1">
      <c r="A393" s="217"/>
      <c r="B393" s="231" t="s">
        <v>847</v>
      </c>
      <c r="C393" s="231"/>
      <c r="D393" s="219"/>
      <c r="E393" s="219">
        <v>2018</v>
      </c>
      <c r="F393" s="219"/>
      <c r="G393" s="219"/>
      <c r="H393" s="220">
        <v>900</v>
      </c>
      <c r="I393" s="220">
        <v>900</v>
      </c>
      <c r="J393" s="318"/>
      <c r="K393" s="318"/>
      <c r="L393" s="318"/>
      <c r="M393" s="318"/>
      <c r="N393" s="318"/>
      <c r="O393" s="318"/>
      <c r="P393" s="318"/>
      <c r="Q393" s="318"/>
      <c r="R393" s="318"/>
      <c r="S393" s="318"/>
      <c r="T393" s="318"/>
      <c r="U393" s="318"/>
      <c r="V393" s="318"/>
      <c r="W393" s="318"/>
      <c r="X393" s="318"/>
      <c r="Y393" s="318"/>
      <c r="Z393" s="318"/>
      <c r="AA393" s="318"/>
      <c r="AB393" s="220"/>
      <c r="AC393" s="220"/>
      <c r="AD393" s="220"/>
      <c r="AE393" s="220"/>
      <c r="AF393" s="220"/>
      <c r="AG393" s="221"/>
      <c r="AH393" s="222" t="s">
        <v>105</v>
      </c>
    </row>
    <row r="394" spans="1:34" s="222" customFormat="1" ht="28.5" customHeight="1">
      <c r="A394" s="217"/>
      <c r="B394" s="218" t="s">
        <v>848</v>
      </c>
      <c r="C394" s="218"/>
      <c r="D394" s="219"/>
      <c r="E394" s="219">
        <v>2018</v>
      </c>
      <c r="F394" s="219"/>
      <c r="G394" s="219"/>
      <c r="H394" s="220">
        <v>1000</v>
      </c>
      <c r="I394" s="220">
        <v>1000</v>
      </c>
      <c r="J394" s="318"/>
      <c r="K394" s="318"/>
      <c r="L394" s="318"/>
      <c r="M394" s="318"/>
      <c r="N394" s="318"/>
      <c r="O394" s="318"/>
      <c r="P394" s="318"/>
      <c r="Q394" s="318"/>
      <c r="R394" s="318"/>
      <c r="S394" s="318"/>
      <c r="T394" s="318"/>
      <c r="U394" s="318"/>
      <c r="V394" s="318"/>
      <c r="W394" s="318"/>
      <c r="X394" s="318"/>
      <c r="Y394" s="318"/>
      <c r="Z394" s="318"/>
      <c r="AA394" s="318"/>
      <c r="AB394" s="220"/>
      <c r="AC394" s="220"/>
      <c r="AD394" s="220"/>
      <c r="AE394" s="220"/>
      <c r="AF394" s="220"/>
      <c r="AG394" s="221"/>
    </row>
    <row r="395" spans="1:34" s="222" customFormat="1" ht="27.75" customHeight="1">
      <c r="A395" s="217"/>
      <c r="B395" s="231" t="s">
        <v>849</v>
      </c>
      <c r="C395" s="231"/>
      <c r="D395" s="219"/>
      <c r="E395" s="219">
        <v>2018</v>
      </c>
      <c r="F395" s="219"/>
      <c r="G395" s="219"/>
      <c r="H395" s="220">
        <v>2000</v>
      </c>
      <c r="I395" s="220">
        <v>2000</v>
      </c>
      <c r="J395" s="318"/>
      <c r="K395" s="318"/>
      <c r="L395" s="318"/>
      <c r="M395" s="318"/>
      <c r="N395" s="318"/>
      <c r="O395" s="318"/>
      <c r="P395" s="318"/>
      <c r="Q395" s="318"/>
      <c r="R395" s="318"/>
      <c r="S395" s="318"/>
      <c r="T395" s="318"/>
      <c r="U395" s="318"/>
      <c r="V395" s="318"/>
      <c r="W395" s="318"/>
      <c r="X395" s="318"/>
      <c r="Y395" s="318"/>
      <c r="Z395" s="318"/>
      <c r="AA395" s="318"/>
      <c r="AB395" s="220"/>
      <c r="AC395" s="220"/>
      <c r="AD395" s="220"/>
      <c r="AE395" s="220"/>
      <c r="AF395" s="220"/>
      <c r="AG395" s="456"/>
    </row>
    <row r="396" spans="1:34" s="222" customFormat="1" ht="28.5" customHeight="1">
      <c r="A396" s="217"/>
      <c r="B396" s="231" t="s">
        <v>850</v>
      </c>
      <c r="C396" s="231"/>
      <c r="D396" s="219"/>
      <c r="E396" s="219">
        <v>2019</v>
      </c>
      <c r="F396" s="219"/>
      <c r="G396" s="219"/>
      <c r="H396" s="220">
        <v>1200</v>
      </c>
      <c r="I396" s="220">
        <v>1200</v>
      </c>
      <c r="J396" s="318"/>
      <c r="K396" s="318"/>
      <c r="L396" s="318"/>
      <c r="M396" s="318"/>
      <c r="N396" s="318"/>
      <c r="O396" s="318"/>
      <c r="P396" s="318"/>
      <c r="Q396" s="318"/>
      <c r="R396" s="318"/>
      <c r="S396" s="318"/>
      <c r="T396" s="318"/>
      <c r="U396" s="318"/>
      <c r="V396" s="318"/>
      <c r="W396" s="318"/>
      <c r="X396" s="318"/>
      <c r="Y396" s="318"/>
      <c r="Z396" s="318"/>
      <c r="AA396" s="318"/>
      <c r="AB396" s="220"/>
      <c r="AC396" s="220"/>
      <c r="AD396" s="220"/>
      <c r="AE396" s="220"/>
      <c r="AF396" s="220"/>
      <c r="AG396" s="456"/>
    </row>
    <row r="397" spans="1:34" s="222" customFormat="1" ht="27.75" customHeight="1">
      <c r="A397" s="217"/>
      <c r="B397" s="218" t="s">
        <v>851</v>
      </c>
      <c r="C397" s="218"/>
      <c r="D397" s="219"/>
      <c r="E397" s="219">
        <v>2020</v>
      </c>
      <c r="F397" s="219"/>
      <c r="G397" s="219"/>
      <c r="H397" s="220">
        <v>1000</v>
      </c>
      <c r="I397" s="220">
        <v>1000</v>
      </c>
      <c r="J397" s="318"/>
      <c r="K397" s="318"/>
      <c r="L397" s="318"/>
      <c r="M397" s="318"/>
      <c r="N397" s="318"/>
      <c r="O397" s="318"/>
      <c r="P397" s="318"/>
      <c r="Q397" s="318"/>
      <c r="R397" s="318"/>
      <c r="S397" s="318"/>
      <c r="T397" s="318"/>
      <c r="U397" s="318"/>
      <c r="V397" s="318"/>
      <c r="W397" s="318"/>
      <c r="X397" s="318"/>
      <c r="Y397" s="318"/>
      <c r="Z397" s="318"/>
      <c r="AA397" s="318"/>
      <c r="AB397" s="220"/>
      <c r="AC397" s="220"/>
      <c r="AD397" s="220"/>
      <c r="AE397" s="220"/>
      <c r="AF397" s="220"/>
      <c r="AG397" s="221"/>
    </row>
    <row r="398" spans="1:34" s="222" customFormat="1" ht="27.75" customHeight="1">
      <c r="A398" s="217"/>
      <c r="B398" s="231" t="s">
        <v>852</v>
      </c>
      <c r="C398" s="231"/>
      <c r="D398" s="219"/>
      <c r="E398" s="219">
        <v>2020</v>
      </c>
      <c r="F398" s="219"/>
      <c r="G398" s="219"/>
      <c r="H398" s="220">
        <v>1500</v>
      </c>
      <c r="I398" s="220">
        <v>1500</v>
      </c>
      <c r="J398" s="318"/>
      <c r="K398" s="318"/>
      <c r="L398" s="318"/>
      <c r="M398" s="318"/>
      <c r="N398" s="318"/>
      <c r="O398" s="318"/>
      <c r="P398" s="318"/>
      <c r="Q398" s="318"/>
      <c r="R398" s="318"/>
      <c r="S398" s="318"/>
      <c r="T398" s="318"/>
      <c r="U398" s="318"/>
      <c r="V398" s="318"/>
      <c r="W398" s="318"/>
      <c r="X398" s="318"/>
      <c r="Y398" s="318"/>
      <c r="Z398" s="318"/>
      <c r="AA398" s="318"/>
      <c r="AB398" s="220"/>
      <c r="AC398" s="220"/>
      <c r="AD398" s="220"/>
      <c r="AE398" s="220"/>
      <c r="AF398" s="220"/>
      <c r="AG398" s="456"/>
    </row>
    <row r="399" spans="1:34" s="73" customFormat="1" ht="21" customHeight="1">
      <c r="A399" s="81">
        <v>3</v>
      </c>
      <c r="B399" s="89" t="s">
        <v>853</v>
      </c>
      <c r="C399" s="89"/>
      <c r="D399" s="38"/>
      <c r="E399" s="38"/>
      <c r="F399" s="38"/>
      <c r="G399" s="38"/>
      <c r="H399" s="84">
        <f>SUM(H400:H406)</f>
        <v>2890</v>
      </c>
      <c r="I399" s="84">
        <f>SUM(I400:I406)</f>
        <v>2890</v>
      </c>
      <c r="J399" s="309"/>
      <c r="K399" s="309"/>
      <c r="L399" s="309"/>
      <c r="M399" s="309"/>
      <c r="N399" s="309"/>
      <c r="O399" s="309"/>
      <c r="P399" s="309"/>
      <c r="Q399" s="309"/>
      <c r="R399" s="309"/>
      <c r="S399" s="309"/>
      <c r="T399" s="309"/>
      <c r="U399" s="309"/>
      <c r="V399" s="309"/>
      <c r="W399" s="309"/>
      <c r="X399" s="309"/>
      <c r="Y399" s="309"/>
      <c r="Z399" s="309"/>
      <c r="AA399" s="309"/>
      <c r="AB399" s="84">
        <f>SUM(AB400:AB406)</f>
        <v>0</v>
      </c>
      <c r="AC399" s="84">
        <f>SUM(AC400:AC406)</f>
        <v>0</v>
      </c>
      <c r="AD399" s="84">
        <f>SUM(AD400:AD406)</f>
        <v>0</v>
      </c>
      <c r="AE399" s="84">
        <f>SUM(AE400:AE406)</f>
        <v>0</v>
      </c>
      <c r="AF399" s="84">
        <f>SUM(AF400:AF406)</f>
        <v>0</v>
      </c>
      <c r="AG399" s="30"/>
    </row>
    <row r="400" spans="1:34" s="222" customFormat="1" ht="28.5" customHeight="1">
      <c r="A400" s="217"/>
      <c r="B400" s="231" t="s">
        <v>15</v>
      </c>
      <c r="C400" s="231"/>
      <c r="D400" s="219" t="s">
        <v>16</v>
      </c>
      <c r="E400" s="219" t="s">
        <v>17</v>
      </c>
      <c r="F400" s="219"/>
      <c r="G400" s="219"/>
      <c r="H400" s="220">
        <v>400</v>
      </c>
      <c r="I400" s="220">
        <v>400</v>
      </c>
      <c r="J400" s="318"/>
      <c r="K400" s="318"/>
      <c r="L400" s="318"/>
      <c r="M400" s="318"/>
      <c r="N400" s="318"/>
      <c r="O400" s="318"/>
      <c r="P400" s="318"/>
      <c r="Q400" s="318"/>
      <c r="R400" s="318"/>
      <c r="S400" s="318"/>
      <c r="T400" s="318"/>
      <c r="U400" s="318"/>
      <c r="V400" s="318"/>
      <c r="W400" s="318"/>
      <c r="X400" s="318"/>
      <c r="Y400" s="318"/>
      <c r="Z400" s="318"/>
      <c r="AA400" s="318"/>
      <c r="AB400" s="220"/>
      <c r="AC400" s="220"/>
      <c r="AD400" s="220"/>
      <c r="AE400" s="220"/>
      <c r="AF400" s="220"/>
      <c r="AG400" s="221"/>
    </row>
    <row r="401" spans="1:33" s="222" customFormat="1" ht="29.25" customHeight="1">
      <c r="A401" s="217"/>
      <c r="B401" s="231" t="s">
        <v>18</v>
      </c>
      <c r="C401" s="231"/>
      <c r="D401" s="219" t="s">
        <v>19</v>
      </c>
      <c r="E401" s="219" t="s">
        <v>20</v>
      </c>
      <c r="F401" s="219"/>
      <c r="G401" s="219"/>
      <c r="H401" s="220">
        <v>460</v>
      </c>
      <c r="I401" s="220">
        <v>460</v>
      </c>
      <c r="J401" s="318"/>
      <c r="K401" s="318"/>
      <c r="L401" s="318"/>
      <c r="M401" s="318"/>
      <c r="N401" s="318"/>
      <c r="O401" s="318"/>
      <c r="P401" s="318"/>
      <c r="Q401" s="318"/>
      <c r="R401" s="318"/>
      <c r="S401" s="318"/>
      <c r="T401" s="318"/>
      <c r="U401" s="318"/>
      <c r="V401" s="318"/>
      <c r="W401" s="318"/>
      <c r="X401" s="318"/>
      <c r="Y401" s="318"/>
      <c r="Z401" s="318"/>
      <c r="AA401" s="318"/>
      <c r="AB401" s="220"/>
      <c r="AC401" s="220"/>
      <c r="AD401" s="220"/>
      <c r="AE401" s="220"/>
      <c r="AF401" s="220"/>
      <c r="AG401" s="221"/>
    </row>
    <row r="402" spans="1:33" s="222" customFormat="1" ht="21" customHeight="1">
      <c r="A402" s="217"/>
      <c r="B402" s="231" t="s">
        <v>21</v>
      </c>
      <c r="C402" s="231"/>
      <c r="D402" s="219" t="s">
        <v>22</v>
      </c>
      <c r="E402" s="219" t="s">
        <v>23</v>
      </c>
      <c r="F402" s="219"/>
      <c r="G402" s="219"/>
      <c r="H402" s="220">
        <v>700</v>
      </c>
      <c r="I402" s="220">
        <v>700</v>
      </c>
      <c r="J402" s="318"/>
      <c r="K402" s="318"/>
      <c r="L402" s="318"/>
      <c r="M402" s="318"/>
      <c r="N402" s="318"/>
      <c r="O402" s="318"/>
      <c r="P402" s="318"/>
      <c r="Q402" s="318"/>
      <c r="R402" s="318"/>
      <c r="S402" s="318"/>
      <c r="T402" s="318"/>
      <c r="U402" s="318"/>
      <c r="V402" s="318"/>
      <c r="W402" s="318"/>
      <c r="X402" s="318"/>
      <c r="Y402" s="318"/>
      <c r="Z402" s="318"/>
      <c r="AA402" s="318"/>
      <c r="AB402" s="220"/>
      <c r="AC402" s="220"/>
      <c r="AD402" s="220"/>
      <c r="AE402" s="220"/>
      <c r="AF402" s="220"/>
      <c r="AG402" s="221"/>
    </row>
    <row r="403" spans="1:33" s="222" customFormat="1" ht="21" customHeight="1">
      <c r="A403" s="217"/>
      <c r="B403" s="231" t="s">
        <v>24</v>
      </c>
      <c r="C403" s="231"/>
      <c r="D403" s="219" t="s">
        <v>25</v>
      </c>
      <c r="E403" s="219" t="s">
        <v>26</v>
      </c>
      <c r="F403" s="219"/>
      <c r="G403" s="219"/>
      <c r="H403" s="220">
        <v>300</v>
      </c>
      <c r="I403" s="220">
        <v>300</v>
      </c>
      <c r="J403" s="318"/>
      <c r="K403" s="318"/>
      <c r="L403" s="318"/>
      <c r="M403" s="318"/>
      <c r="N403" s="318"/>
      <c r="O403" s="318"/>
      <c r="P403" s="318"/>
      <c r="Q403" s="318"/>
      <c r="R403" s="318"/>
      <c r="S403" s="318"/>
      <c r="T403" s="318"/>
      <c r="U403" s="318"/>
      <c r="V403" s="318"/>
      <c r="W403" s="318"/>
      <c r="X403" s="318"/>
      <c r="Y403" s="318"/>
      <c r="Z403" s="318"/>
      <c r="AA403" s="318"/>
      <c r="AB403" s="220"/>
      <c r="AC403" s="220"/>
      <c r="AD403" s="220"/>
      <c r="AE403" s="220"/>
      <c r="AF403" s="220"/>
      <c r="AG403" s="221"/>
    </row>
    <row r="404" spans="1:33" s="222" customFormat="1" ht="21" customHeight="1">
      <c r="A404" s="217"/>
      <c r="B404" s="231" t="s">
        <v>420</v>
      </c>
      <c r="C404" s="231"/>
      <c r="D404" s="219" t="s">
        <v>27</v>
      </c>
      <c r="E404" s="219" t="s">
        <v>28</v>
      </c>
      <c r="F404" s="219"/>
      <c r="G404" s="219"/>
      <c r="H404" s="220">
        <v>600</v>
      </c>
      <c r="I404" s="220">
        <v>600</v>
      </c>
      <c r="J404" s="318"/>
      <c r="K404" s="318"/>
      <c r="L404" s="318"/>
      <c r="M404" s="318"/>
      <c r="N404" s="318"/>
      <c r="O404" s="318"/>
      <c r="P404" s="318"/>
      <c r="Q404" s="318"/>
      <c r="R404" s="318"/>
      <c r="S404" s="318"/>
      <c r="T404" s="318"/>
      <c r="U404" s="318"/>
      <c r="V404" s="318"/>
      <c r="W404" s="318"/>
      <c r="X404" s="318"/>
      <c r="Y404" s="318"/>
      <c r="Z404" s="318"/>
      <c r="AA404" s="318"/>
      <c r="AB404" s="220"/>
      <c r="AC404" s="220"/>
      <c r="AD404" s="220"/>
      <c r="AE404" s="220"/>
      <c r="AF404" s="220"/>
      <c r="AG404" s="221"/>
    </row>
    <row r="405" spans="1:33" s="222" customFormat="1" ht="21" customHeight="1">
      <c r="A405" s="217"/>
      <c r="B405" s="231" t="s">
        <v>29</v>
      </c>
      <c r="C405" s="231"/>
      <c r="D405" s="219" t="s">
        <v>30</v>
      </c>
      <c r="E405" s="219" t="s">
        <v>31</v>
      </c>
      <c r="F405" s="219"/>
      <c r="G405" s="219"/>
      <c r="H405" s="220">
        <v>130</v>
      </c>
      <c r="I405" s="220">
        <v>130</v>
      </c>
      <c r="J405" s="318"/>
      <c r="K405" s="318"/>
      <c r="L405" s="318"/>
      <c r="M405" s="318"/>
      <c r="N405" s="318"/>
      <c r="O405" s="318"/>
      <c r="P405" s="318"/>
      <c r="Q405" s="318"/>
      <c r="R405" s="318"/>
      <c r="S405" s="318"/>
      <c r="T405" s="318"/>
      <c r="U405" s="318"/>
      <c r="V405" s="318"/>
      <c r="W405" s="318"/>
      <c r="X405" s="318"/>
      <c r="Y405" s="318"/>
      <c r="Z405" s="318"/>
      <c r="AA405" s="318"/>
      <c r="AB405" s="457"/>
      <c r="AC405" s="457"/>
      <c r="AD405" s="220"/>
      <c r="AE405" s="457"/>
      <c r="AF405" s="457"/>
      <c r="AG405" s="221"/>
    </row>
    <row r="406" spans="1:33" s="222" customFormat="1" ht="21" customHeight="1">
      <c r="A406" s="217"/>
      <c r="B406" s="231" t="s">
        <v>32</v>
      </c>
      <c r="C406" s="231"/>
      <c r="D406" s="219" t="s">
        <v>33</v>
      </c>
      <c r="E406" s="219" t="s">
        <v>34</v>
      </c>
      <c r="F406" s="219"/>
      <c r="G406" s="219"/>
      <c r="H406" s="220">
        <v>300</v>
      </c>
      <c r="I406" s="220">
        <v>300</v>
      </c>
      <c r="J406" s="318"/>
      <c r="K406" s="318"/>
      <c r="L406" s="318"/>
      <c r="M406" s="318"/>
      <c r="N406" s="318"/>
      <c r="O406" s="318"/>
      <c r="P406" s="318"/>
      <c r="Q406" s="318"/>
      <c r="R406" s="318"/>
      <c r="S406" s="318"/>
      <c r="T406" s="318"/>
      <c r="U406" s="318"/>
      <c r="V406" s="318"/>
      <c r="W406" s="318"/>
      <c r="X406" s="318"/>
      <c r="Y406" s="318"/>
      <c r="Z406" s="318"/>
      <c r="AA406" s="318"/>
      <c r="AB406" s="457"/>
      <c r="AC406" s="457"/>
      <c r="AD406" s="457"/>
      <c r="AE406" s="457"/>
      <c r="AF406" s="457"/>
      <c r="AG406" s="221"/>
    </row>
    <row r="407" spans="1:33" s="73" customFormat="1" ht="21" customHeight="1">
      <c r="A407" s="88">
        <v>4</v>
      </c>
      <c r="B407" s="90" t="s">
        <v>35</v>
      </c>
      <c r="C407" s="90"/>
      <c r="D407" s="38"/>
      <c r="E407" s="38"/>
      <c r="F407" s="38"/>
      <c r="G407" s="38"/>
      <c r="H407" s="84">
        <f>SUM(H408:H410)</f>
        <v>3600</v>
      </c>
      <c r="I407" s="84">
        <f>SUM(I408:I410)</f>
        <v>3600</v>
      </c>
      <c r="J407" s="309"/>
      <c r="K407" s="309"/>
      <c r="L407" s="309"/>
      <c r="M407" s="309"/>
      <c r="N407" s="309"/>
      <c r="O407" s="309"/>
      <c r="P407" s="309"/>
      <c r="Q407" s="309"/>
      <c r="R407" s="309"/>
      <c r="S407" s="309"/>
      <c r="T407" s="309"/>
      <c r="U407" s="309"/>
      <c r="V407" s="309"/>
      <c r="W407" s="309"/>
      <c r="X407" s="309"/>
      <c r="Y407" s="309"/>
      <c r="Z407" s="309"/>
      <c r="AA407" s="309"/>
      <c r="AB407" s="84">
        <f>SUM(AB408:AB410)</f>
        <v>0</v>
      </c>
      <c r="AC407" s="84">
        <f>SUM(AC408:AC410)</f>
        <v>0</v>
      </c>
      <c r="AD407" s="84">
        <f>SUM(AD408:AD410)</f>
        <v>0</v>
      </c>
      <c r="AE407" s="84">
        <f>SUM(AE408:AE410)</f>
        <v>0</v>
      </c>
      <c r="AF407" s="84">
        <f>SUM(AF408:AF410)</f>
        <v>0</v>
      </c>
      <c r="AG407" s="30"/>
    </row>
    <row r="408" spans="1:33" s="222" customFormat="1" ht="26.25" customHeight="1">
      <c r="A408" s="217"/>
      <c r="B408" s="218" t="s">
        <v>36</v>
      </c>
      <c r="C408" s="218"/>
      <c r="D408" s="219"/>
      <c r="E408" s="219">
        <v>2017</v>
      </c>
      <c r="F408" s="219"/>
      <c r="G408" s="219"/>
      <c r="H408" s="220">
        <v>850</v>
      </c>
      <c r="I408" s="220">
        <v>850</v>
      </c>
      <c r="J408" s="318"/>
      <c r="K408" s="318"/>
      <c r="L408" s="318"/>
      <c r="M408" s="318"/>
      <c r="N408" s="318"/>
      <c r="O408" s="318"/>
      <c r="P408" s="318"/>
      <c r="Q408" s="318"/>
      <c r="R408" s="318"/>
      <c r="S408" s="318"/>
      <c r="T408" s="318"/>
      <c r="U408" s="318"/>
      <c r="V408" s="318"/>
      <c r="W408" s="318"/>
      <c r="X408" s="318"/>
      <c r="Y408" s="318"/>
      <c r="Z408" s="318"/>
      <c r="AA408" s="318"/>
      <c r="AB408" s="220"/>
      <c r="AC408" s="220"/>
      <c r="AD408" s="220"/>
      <c r="AE408" s="220"/>
      <c r="AF408" s="220"/>
      <c r="AG408" s="221"/>
    </row>
    <row r="409" spans="1:33" s="222" customFormat="1" ht="32.25" customHeight="1">
      <c r="A409" s="217"/>
      <c r="B409" s="300" t="s">
        <v>37</v>
      </c>
      <c r="C409" s="300"/>
      <c r="D409" s="219"/>
      <c r="E409" s="219">
        <v>2019</v>
      </c>
      <c r="F409" s="219"/>
      <c r="G409" s="219"/>
      <c r="H409" s="220">
        <v>1250</v>
      </c>
      <c r="I409" s="220">
        <v>1250</v>
      </c>
      <c r="J409" s="318"/>
      <c r="K409" s="318"/>
      <c r="L409" s="318"/>
      <c r="M409" s="318"/>
      <c r="N409" s="318"/>
      <c r="O409" s="318"/>
      <c r="P409" s="318"/>
      <c r="Q409" s="318"/>
      <c r="R409" s="318"/>
      <c r="S409" s="318"/>
      <c r="T409" s="318"/>
      <c r="U409" s="318"/>
      <c r="V409" s="318"/>
      <c r="W409" s="318"/>
      <c r="X409" s="318"/>
      <c r="Y409" s="318"/>
      <c r="Z409" s="318"/>
      <c r="AA409" s="318"/>
      <c r="AB409" s="220"/>
      <c r="AC409" s="220"/>
      <c r="AD409" s="220"/>
      <c r="AE409" s="220"/>
      <c r="AF409" s="220"/>
      <c r="AG409" s="221"/>
    </row>
    <row r="410" spans="1:33" s="222" customFormat="1" ht="27.75" customHeight="1">
      <c r="A410" s="217"/>
      <c r="B410" s="218" t="s">
        <v>38</v>
      </c>
      <c r="C410" s="218"/>
      <c r="D410" s="219"/>
      <c r="E410" s="219">
        <v>2018</v>
      </c>
      <c r="F410" s="219"/>
      <c r="G410" s="219"/>
      <c r="H410" s="220">
        <v>1500</v>
      </c>
      <c r="I410" s="220">
        <v>1500</v>
      </c>
      <c r="J410" s="318"/>
      <c r="K410" s="318"/>
      <c r="L410" s="318"/>
      <c r="M410" s="318"/>
      <c r="N410" s="318"/>
      <c r="O410" s="318"/>
      <c r="P410" s="318"/>
      <c r="Q410" s="318"/>
      <c r="R410" s="318"/>
      <c r="S410" s="318"/>
      <c r="T410" s="318"/>
      <c r="U410" s="318"/>
      <c r="V410" s="318"/>
      <c r="W410" s="318"/>
      <c r="X410" s="318"/>
      <c r="Y410" s="318"/>
      <c r="Z410" s="318"/>
      <c r="AA410" s="318"/>
      <c r="AB410" s="220"/>
      <c r="AC410" s="220"/>
      <c r="AD410" s="220"/>
      <c r="AE410" s="220"/>
      <c r="AF410" s="220"/>
      <c r="AG410" s="221"/>
    </row>
    <row r="411" spans="1:33" s="73" customFormat="1" ht="21" customHeight="1">
      <c r="A411" s="88">
        <v>5</v>
      </c>
      <c r="B411" s="90" t="s">
        <v>39</v>
      </c>
      <c r="C411" s="90"/>
      <c r="D411" s="51"/>
      <c r="E411" s="51"/>
      <c r="F411" s="51"/>
      <c r="G411" s="51"/>
      <c r="H411" s="96">
        <f>SUM(H412:H415)</f>
        <v>2390</v>
      </c>
      <c r="I411" s="96">
        <f>SUM(I412:I415)</f>
        <v>2390</v>
      </c>
      <c r="J411" s="309"/>
      <c r="K411" s="309"/>
      <c r="L411" s="309"/>
      <c r="M411" s="309"/>
      <c r="N411" s="309"/>
      <c r="O411" s="309"/>
      <c r="P411" s="309"/>
      <c r="Q411" s="309"/>
      <c r="R411" s="309"/>
      <c r="S411" s="309"/>
      <c r="T411" s="309"/>
      <c r="U411" s="309"/>
      <c r="V411" s="309"/>
      <c r="W411" s="309"/>
      <c r="X411" s="309"/>
      <c r="Y411" s="309"/>
      <c r="Z411" s="309"/>
      <c r="AA411" s="309"/>
      <c r="AB411" s="96">
        <f>SUM(AB412:AB415)</f>
        <v>0</v>
      </c>
      <c r="AC411" s="96">
        <f>SUM(AC412:AC415)</f>
        <v>0</v>
      </c>
      <c r="AD411" s="96">
        <f>SUM(AD412:AD415)</f>
        <v>0</v>
      </c>
      <c r="AE411" s="96">
        <f>SUM(AE412:AE415)</f>
        <v>0</v>
      </c>
      <c r="AF411" s="96">
        <f>SUM(AF412:AF415)</f>
        <v>0</v>
      </c>
      <c r="AG411" s="27"/>
    </row>
    <row r="412" spans="1:33" s="222" customFormat="1" ht="21" customHeight="1">
      <c r="A412" s="217"/>
      <c r="B412" s="223" t="s">
        <v>118</v>
      </c>
      <c r="C412" s="223"/>
      <c r="D412" s="219"/>
      <c r="E412" s="224" t="s">
        <v>500</v>
      </c>
      <c r="F412" s="224"/>
      <c r="G412" s="224"/>
      <c r="H412" s="225">
        <v>150</v>
      </c>
      <c r="I412" s="226">
        <v>150</v>
      </c>
      <c r="J412" s="318"/>
      <c r="K412" s="318"/>
      <c r="L412" s="318"/>
      <c r="M412" s="318"/>
      <c r="N412" s="318"/>
      <c r="O412" s="318"/>
      <c r="P412" s="318"/>
      <c r="Q412" s="318"/>
      <c r="R412" s="318"/>
      <c r="S412" s="318"/>
      <c r="T412" s="318"/>
      <c r="U412" s="318"/>
      <c r="V412" s="318"/>
      <c r="W412" s="318"/>
      <c r="X412" s="318"/>
      <c r="Y412" s="318"/>
      <c r="Z412" s="318"/>
      <c r="AA412" s="318"/>
      <c r="AB412" s="226"/>
      <c r="AC412" s="226"/>
      <c r="AD412" s="225"/>
      <c r="AE412" s="226"/>
      <c r="AF412" s="226"/>
      <c r="AG412" s="227"/>
    </row>
    <row r="413" spans="1:33" s="222" customFormat="1" ht="28.5" customHeight="1">
      <c r="A413" s="217"/>
      <c r="B413" s="228" t="s">
        <v>119</v>
      </c>
      <c r="C413" s="228"/>
      <c r="D413" s="219"/>
      <c r="E413" s="224" t="s">
        <v>500</v>
      </c>
      <c r="F413" s="224"/>
      <c r="G413" s="224"/>
      <c r="H413" s="229">
        <v>240</v>
      </c>
      <c r="I413" s="226">
        <v>240</v>
      </c>
      <c r="J413" s="318"/>
      <c r="K413" s="318"/>
      <c r="L413" s="318"/>
      <c r="M413" s="318"/>
      <c r="N413" s="318"/>
      <c r="O413" s="318"/>
      <c r="P413" s="318"/>
      <c r="Q413" s="318"/>
      <c r="R413" s="318"/>
      <c r="S413" s="318"/>
      <c r="T413" s="318"/>
      <c r="U413" s="318"/>
      <c r="V413" s="318"/>
      <c r="W413" s="318"/>
      <c r="X413" s="318"/>
      <c r="Y413" s="318"/>
      <c r="Z413" s="318"/>
      <c r="AA413" s="318"/>
      <c r="AB413" s="226"/>
      <c r="AC413" s="226"/>
      <c r="AD413" s="229"/>
      <c r="AE413" s="226"/>
      <c r="AF413" s="226"/>
      <c r="AG413" s="227"/>
    </row>
    <row r="414" spans="1:33" s="222" customFormat="1" ht="29.25" customHeight="1">
      <c r="A414" s="217"/>
      <c r="B414" s="228" t="s">
        <v>40</v>
      </c>
      <c r="C414" s="228"/>
      <c r="D414" s="219"/>
      <c r="E414" s="224" t="s">
        <v>500</v>
      </c>
      <c r="F414" s="224"/>
      <c r="G414" s="224"/>
      <c r="H414" s="229">
        <v>1000</v>
      </c>
      <c r="I414" s="226">
        <v>1000</v>
      </c>
      <c r="J414" s="318"/>
      <c r="K414" s="318"/>
      <c r="L414" s="318"/>
      <c r="M414" s="318"/>
      <c r="N414" s="318"/>
      <c r="O414" s="318"/>
      <c r="P414" s="318"/>
      <c r="Q414" s="318"/>
      <c r="R414" s="318"/>
      <c r="S414" s="318"/>
      <c r="T414" s="318"/>
      <c r="U414" s="318"/>
      <c r="V414" s="318"/>
      <c r="W414" s="318"/>
      <c r="X414" s="318"/>
      <c r="Y414" s="318"/>
      <c r="Z414" s="318"/>
      <c r="AA414" s="318"/>
      <c r="AB414" s="226"/>
      <c r="AC414" s="226"/>
      <c r="AD414" s="229"/>
      <c r="AE414" s="226"/>
      <c r="AF414" s="226"/>
      <c r="AG414" s="227"/>
    </row>
    <row r="415" spans="1:33" s="222" customFormat="1" ht="25.5" customHeight="1">
      <c r="A415" s="217"/>
      <c r="B415" s="228" t="s">
        <v>274</v>
      </c>
      <c r="C415" s="228"/>
      <c r="D415" s="219"/>
      <c r="E415" s="224" t="s">
        <v>500</v>
      </c>
      <c r="F415" s="224"/>
      <c r="G415" s="224"/>
      <c r="H415" s="229">
        <v>1000</v>
      </c>
      <c r="I415" s="226">
        <v>1000</v>
      </c>
      <c r="J415" s="318"/>
      <c r="K415" s="318"/>
      <c r="L415" s="318"/>
      <c r="M415" s="318"/>
      <c r="N415" s="318"/>
      <c r="O415" s="318"/>
      <c r="P415" s="318"/>
      <c r="Q415" s="318"/>
      <c r="R415" s="318"/>
      <c r="S415" s="318"/>
      <c r="T415" s="318"/>
      <c r="U415" s="318"/>
      <c r="V415" s="318"/>
      <c r="W415" s="318"/>
      <c r="X415" s="318"/>
      <c r="Y415" s="318"/>
      <c r="Z415" s="318"/>
      <c r="AA415" s="318"/>
      <c r="AB415" s="226"/>
      <c r="AC415" s="226"/>
      <c r="AD415" s="229"/>
      <c r="AE415" s="226"/>
      <c r="AF415" s="226"/>
      <c r="AG415" s="227"/>
    </row>
    <row r="416" spans="1:33" s="73" customFormat="1" ht="21" customHeight="1">
      <c r="A416" s="88">
        <v>6</v>
      </c>
      <c r="B416" s="92" t="s">
        <v>275</v>
      </c>
      <c r="C416" s="92"/>
      <c r="D416" s="51"/>
      <c r="E416" s="51"/>
      <c r="F416" s="51"/>
      <c r="G416" s="51"/>
      <c r="H416" s="96">
        <f>SUM(H417:H422)</f>
        <v>8996.1679999999997</v>
      </c>
      <c r="I416" s="96">
        <f>SUM(I417:I422)</f>
        <v>7198</v>
      </c>
      <c r="J416" s="309"/>
      <c r="K416" s="309"/>
      <c r="L416" s="309"/>
      <c r="M416" s="309"/>
      <c r="N416" s="309"/>
      <c r="O416" s="309"/>
      <c r="P416" s="309"/>
      <c r="Q416" s="309"/>
      <c r="R416" s="309"/>
      <c r="S416" s="309"/>
      <c r="T416" s="309"/>
      <c r="U416" s="309"/>
      <c r="V416" s="309"/>
      <c r="W416" s="309"/>
      <c r="X416" s="309"/>
      <c r="Y416" s="309"/>
      <c r="Z416" s="309"/>
      <c r="AA416" s="309"/>
      <c r="AB416" s="96">
        <f>SUM(AB417:AB422)</f>
        <v>1500</v>
      </c>
      <c r="AC416" s="96">
        <f>SUM(AC417:AC422)</f>
        <v>0</v>
      </c>
      <c r="AD416" s="96">
        <f>SUM(AD417:AD422)</f>
        <v>0</v>
      </c>
      <c r="AE416" s="96"/>
      <c r="AF416" s="96"/>
      <c r="AG416" s="27"/>
    </row>
    <row r="417" spans="1:34" s="222" customFormat="1" ht="21" customHeight="1">
      <c r="A417" s="217"/>
      <c r="B417" s="218" t="s">
        <v>276</v>
      </c>
      <c r="C417" s="218"/>
      <c r="D417" s="219"/>
      <c r="E417" s="250" t="s">
        <v>277</v>
      </c>
      <c r="F417" s="250"/>
      <c r="G417" s="250"/>
      <c r="H417" s="251">
        <v>4000</v>
      </c>
      <c r="I417" s="251">
        <v>2202</v>
      </c>
      <c r="J417" s="318"/>
      <c r="K417" s="318"/>
      <c r="L417" s="318"/>
      <c r="M417" s="318"/>
      <c r="N417" s="318"/>
      <c r="O417" s="318"/>
      <c r="P417" s="318"/>
      <c r="Q417" s="318"/>
      <c r="R417" s="318"/>
      <c r="S417" s="318"/>
      <c r="T417" s="318"/>
      <c r="U417" s="318"/>
      <c r="V417" s="318"/>
      <c r="W417" s="318"/>
      <c r="X417" s="318"/>
      <c r="Y417" s="318"/>
      <c r="Z417" s="318"/>
      <c r="AA417" s="318"/>
      <c r="AB417" s="251">
        <v>1500</v>
      </c>
      <c r="AC417" s="251"/>
      <c r="AD417" s="251"/>
      <c r="AE417" s="251"/>
      <c r="AF417" s="220"/>
      <c r="AG417" s="252"/>
    </row>
    <row r="418" spans="1:34" s="222" customFormat="1" ht="21" customHeight="1">
      <c r="A418" s="217"/>
      <c r="B418" s="218" t="s">
        <v>278</v>
      </c>
      <c r="C418" s="218"/>
      <c r="D418" s="219"/>
      <c r="E418" s="250" t="s">
        <v>277</v>
      </c>
      <c r="F418" s="250"/>
      <c r="G418" s="250"/>
      <c r="H418" s="251">
        <v>646.16800000000001</v>
      </c>
      <c r="I418" s="251">
        <v>646</v>
      </c>
      <c r="J418" s="318"/>
      <c r="K418" s="318"/>
      <c r="L418" s="318"/>
      <c r="M418" s="318"/>
      <c r="N418" s="318"/>
      <c r="O418" s="318"/>
      <c r="P418" s="318"/>
      <c r="Q418" s="318"/>
      <c r="R418" s="318"/>
      <c r="S418" s="318"/>
      <c r="T418" s="318"/>
      <c r="U418" s="318"/>
      <c r="V418" s="318"/>
      <c r="W418" s="318"/>
      <c r="X418" s="318"/>
      <c r="Y418" s="318"/>
      <c r="Z418" s="318"/>
      <c r="AA418" s="318"/>
      <c r="AB418" s="251"/>
      <c r="AC418" s="251"/>
      <c r="AD418" s="251"/>
      <c r="AE418" s="251"/>
      <c r="AF418" s="220"/>
      <c r="AG418" s="252"/>
    </row>
    <row r="419" spans="1:34" s="464" customFormat="1" ht="21" customHeight="1">
      <c r="A419" s="458"/>
      <c r="B419" s="459" t="s">
        <v>279</v>
      </c>
      <c r="C419" s="459"/>
      <c r="D419" s="460"/>
      <c r="E419" s="460" t="s">
        <v>500</v>
      </c>
      <c r="F419" s="460"/>
      <c r="G419" s="460"/>
      <c r="H419" s="461">
        <v>1900</v>
      </c>
      <c r="I419" s="461">
        <v>1900</v>
      </c>
      <c r="J419" s="462"/>
      <c r="K419" s="462"/>
      <c r="L419" s="462"/>
      <c r="M419" s="462"/>
      <c r="N419" s="462"/>
      <c r="O419" s="462"/>
      <c r="P419" s="462"/>
      <c r="Q419" s="462"/>
      <c r="R419" s="462"/>
      <c r="S419" s="462"/>
      <c r="T419" s="462"/>
      <c r="U419" s="462"/>
      <c r="V419" s="462"/>
      <c r="W419" s="462"/>
      <c r="X419" s="462"/>
      <c r="Y419" s="462"/>
      <c r="Z419" s="462"/>
      <c r="AA419" s="462"/>
      <c r="AB419" s="461"/>
      <c r="AC419" s="461"/>
      <c r="AD419" s="461"/>
      <c r="AE419" s="461"/>
      <c r="AF419" s="461"/>
      <c r="AG419" s="463"/>
    </row>
    <row r="420" spans="1:34" s="222" customFormat="1" ht="21" customHeight="1">
      <c r="A420" s="217"/>
      <c r="B420" s="218" t="s">
        <v>280</v>
      </c>
      <c r="C420" s="218"/>
      <c r="D420" s="219"/>
      <c r="E420" s="219" t="s">
        <v>500</v>
      </c>
      <c r="F420" s="219"/>
      <c r="G420" s="219"/>
      <c r="H420" s="251">
        <v>1500</v>
      </c>
      <c r="I420" s="251">
        <v>1500</v>
      </c>
      <c r="J420" s="318"/>
      <c r="K420" s="318"/>
      <c r="L420" s="318"/>
      <c r="M420" s="318"/>
      <c r="N420" s="318"/>
      <c r="O420" s="318"/>
      <c r="P420" s="318"/>
      <c r="Q420" s="318"/>
      <c r="R420" s="318"/>
      <c r="S420" s="318"/>
      <c r="T420" s="318"/>
      <c r="U420" s="318"/>
      <c r="V420" s="318"/>
      <c r="W420" s="318"/>
      <c r="X420" s="318"/>
      <c r="Y420" s="318"/>
      <c r="Z420" s="318"/>
      <c r="AA420" s="318"/>
      <c r="AB420" s="251"/>
      <c r="AC420" s="251"/>
      <c r="AD420" s="251"/>
      <c r="AE420" s="251"/>
      <c r="AF420" s="251"/>
      <c r="AG420" s="252"/>
    </row>
    <row r="421" spans="1:34" s="222" customFormat="1" ht="21" customHeight="1">
      <c r="A421" s="217"/>
      <c r="B421" s="218" t="s">
        <v>281</v>
      </c>
      <c r="C421" s="218"/>
      <c r="D421" s="219"/>
      <c r="E421" s="219" t="s">
        <v>500</v>
      </c>
      <c r="F421" s="219"/>
      <c r="G421" s="219"/>
      <c r="H421" s="251">
        <v>550</v>
      </c>
      <c r="I421" s="251">
        <v>550</v>
      </c>
      <c r="J421" s="318"/>
      <c r="K421" s="318"/>
      <c r="L421" s="318"/>
      <c r="M421" s="318"/>
      <c r="N421" s="318"/>
      <c r="O421" s="318"/>
      <c r="P421" s="318"/>
      <c r="Q421" s="318"/>
      <c r="R421" s="318"/>
      <c r="S421" s="318"/>
      <c r="T421" s="318"/>
      <c r="U421" s="318"/>
      <c r="V421" s="318"/>
      <c r="W421" s="318"/>
      <c r="X421" s="318"/>
      <c r="Y421" s="318"/>
      <c r="Z421" s="318"/>
      <c r="AA421" s="318"/>
      <c r="AB421" s="251"/>
      <c r="AC421" s="251"/>
      <c r="AD421" s="251"/>
      <c r="AE421" s="251"/>
      <c r="AF421" s="251"/>
      <c r="AG421" s="252"/>
    </row>
    <row r="422" spans="1:34" s="222" customFormat="1" ht="21" customHeight="1">
      <c r="A422" s="217"/>
      <c r="B422" s="218" t="s">
        <v>282</v>
      </c>
      <c r="C422" s="218"/>
      <c r="D422" s="219"/>
      <c r="E422" s="219" t="s">
        <v>500</v>
      </c>
      <c r="F422" s="219"/>
      <c r="G422" s="219"/>
      <c r="H422" s="251">
        <v>400</v>
      </c>
      <c r="I422" s="251">
        <v>400</v>
      </c>
      <c r="J422" s="318"/>
      <c r="K422" s="318"/>
      <c r="L422" s="318"/>
      <c r="M422" s="318"/>
      <c r="N422" s="318"/>
      <c r="O422" s="318"/>
      <c r="P422" s="318"/>
      <c r="Q422" s="318"/>
      <c r="R422" s="318"/>
      <c r="S422" s="318"/>
      <c r="T422" s="318"/>
      <c r="U422" s="318"/>
      <c r="V422" s="318"/>
      <c r="W422" s="318"/>
      <c r="X422" s="318"/>
      <c r="Y422" s="318"/>
      <c r="Z422" s="318"/>
      <c r="AA422" s="318"/>
      <c r="AB422" s="251"/>
      <c r="AC422" s="251"/>
      <c r="AD422" s="251"/>
      <c r="AE422" s="251"/>
      <c r="AF422" s="251"/>
      <c r="AG422" s="252"/>
    </row>
    <row r="423" spans="1:34" s="73" customFormat="1" ht="21" customHeight="1">
      <c r="A423" s="88">
        <v>7</v>
      </c>
      <c r="B423" s="92" t="s">
        <v>283</v>
      </c>
      <c r="C423" s="92"/>
      <c r="D423" s="51"/>
      <c r="E423" s="51"/>
      <c r="F423" s="51"/>
      <c r="G423" s="51"/>
      <c r="H423" s="96">
        <f>SUM(H424:H426)</f>
        <v>32600</v>
      </c>
      <c r="I423" s="96">
        <f>SUM(I424:I426)</f>
        <v>4000</v>
      </c>
      <c r="J423" s="309"/>
      <c r="K423" s="309"/>
      <c r="L423" s="309"/>
      <c r="M423" s="309"/>
      <c r="N423" s="309"/>
      <c r="O423" s="309"/>
      <c r="P423" s="309"/>
      <c r="Q423" s="309"/>
      <c r="R423" s="309"/>
      <c r="S423" s="309"/>
      <c r="T423" s="309"/>
      <c r="U423" s="309"/>
      <c r="V423" s="309"/>
      <c r="W423" s="309"/>
      <c r="X423" s="309"/>
      <c r="Y423" s="309"/>
      <c r="Z423" s="309"/>
      <c r="AA423" s="309"/>
      <c r="AB423" s="96">
        <f>SUM(AB424:AB426)</f>
        <v>14400</v>
      </c>
      <c r="AC423" s="96">
        <f>SUM(AC424:AC426)</f>
        <v>4300</v>
      </c>
      <c r="AD423" s="96">
        <f>SUM(AD424:AD426)</f>
        <v>4450</v>
      </c>
      <c r="AE423" s="96">
        <f>SUM(AE424:AE426)</f>
        <v>5450</v>
      </c>
      <c r="AF423" s="96">
        <f>SUM(AF424:AF426)</f>
        <v>0</v>
      </c>
      <c r="AG423" s="27"/>
    </row>
    <row r="424" spans="1:34" s="222" customFormat="1" ht="27.75" customHeight="1">
      <c r="A424" s="230"/>
      <c r="B424" s="218" t="s">
        <v>284</v>
      </c>
      <c r="C424" s="218"/>
      <c r="D424" s="248"/>
      <c r="E424" s="248">
        <v>2018</v>
      </c>
      <c r="F424" s="248"/>
      <c r="G424" s="248"/>
      <c r="H424" s="244">
        <f>SUM(I424:AE424)</f>
        <v>8000</v>
      </c>
      <c r="I424" s="244">
        <v>2000</v>
      </c>
      <c r="J424" s="318"/>
      <c r="K424" s="318"/>
      <c r="L424" s="318"/>
      <c r="M424" s="318"/>
      <c r="N424" s="318"/>
      <c r="O424" s="318"/>
      <c r="P424" s="318"/>
      <c r="Q424" s="318"/>
      <c r="R424" s="318"/>
      <c r="S424" s="318"/>
      <c r="T424" s="318"/>
      <c r="U424" s="318"/>
      <c r="V424" s="318"/>
      <c r="W424" s="318"/>
      <c r="X424" s="318"/>
      <c r="Y424" s="318"/>
      <c r="Z424" s="318"/>
      <c r="AA424" s="318"/>
      <c r="AB424" s="244">
        <v>2000</v>
      </c>
      <c r="AC424" s="244">
        <v>1000</v>
      </c>
      <c r="AD424" s="244">
        <v>1000</v>
      </c>
      <c r="AE424" s="244">
        <v>2000</v>
      </c>
      <c r="AF424" s="244"/>
      <c r="AG424" s="465"/>
    </row>
    <row r="425" spans="1:34" s="222" customFormat="1" ht="21" customHeight="1">
      <c r="A425" s="230"/>
      <c r="B425" s="218" t="s">
        <v>285</v>
      </c>
      <c r="C425" s="218"/>
      <c r="D425" s="248"/>
      <c r="E425" s="248">
        <v>2019</v>
      </c>
      <c r="F425" s="248"/>
      <c r="G425" s="248"/>
      <c r="H425" s="244">
        <f>SUM(I425:AE425)</f>
        <v>1200</v>
      </c>
      <c r="I425" s="244"/>
      <c r="J425" s="318"/>
      <c r="K425" s="318"/>
      <c r="L425" s="318"/>
      <c r="M425" s="318"/>
      <c r="N425" s="318"/>
      <c r="O425" s="318"/>
      <c r="P425" s="318"/>
      <c r="Q425" s="318"/>
      <c r="R425" s="318"/>
      <c r="S425" s="318"/>
      <c r="T425" s="318"/>
      <c r="U425" s="318"/>
      <c r="V425" s="318"/>
      <c r="W425" s="318"/>
      <c r="X425" s="318"/>
      <c r="Y425" s="318"/>
      <c r="Z425" s="318"/>
      <c r="AA425" s="318"/>
      <c r="AB425" s="244"/>
      <c r="AC425" s="244">
        <v>300</v>
      </c>
      <c r="AD425" s="244">
        <v>450</v>
      </c>
      <c r="AE425" s="244">
        <v>450</v>
      </c>
      <c r="AF425" s="244"/>
      <c r="AG425" s="465"/>
    </row>
    <row r="426" spans="1:34" s="222" customFormat="1" ht="21" customHeight="1">
      <c r="A426" s="230"/>
      <c r="B426" s="218" t="s">
        <v>286</v>
      </c>
      <c r="C426" s="218"/>
      <c r="D426" s="248"/>
      <c r="E426" s="248">
        <v>2020</v>
      </c>
      <c r="F426" s="248"/>
      <c r="G426" s="248"/>
      <c r="H426" s="244">
        <f>SUM(I426:AE426)</f>
        <v>23400</v>
      </c>
      <c r="I426" s="244">
        <v>2000</v>
      </c>
      <c r="J426" s="318"/>
      <c r="K426" s="318"/>
      <c r="L426" s="318"/>
      <c r="M426" s="318"/>
      <c r="N426" s="318"/>
      <c r="O426" s="318"/>
      <c r="P426" s="318"/>
      <c r="Q426" s="318"/>
      <c r="R426" s="318"/>
      <c r="S426" s="318"/>
      <c r="T426" s="318"/>
      <c r="U426" s="318"/>
      <c r="V426" s="318"/>
      <c r="W426" s="318"/>
      <c r="X426" s="318"/>
      <c r="Y426" s="318"/>
      <c r="Z426" s="318"/>
      <c r="AA426" s="318"/>
      <c r="AB426" s="244">
        <v>12400</v>
      </c>
      <c r="AC426" s="244">
        <v>3000</v>
      </c>
      <c r="AD426" s="244">
        <v>3000</v>
      </c>
      <c r="AE426" s="244">
        <v>3000</v>
      </c>
      <c r="AF426" s="244"/>
      <c r="AG426" s="465"/>
    </row>
    <row r="427" spans="1:34" s="73" customFormat="1" ht="21" customHeight="1">
      <c r="A427" s="88">
        <v>8</v>
      </c>
      <c r="B427" s="92" t="s">
        <v>287</v>
      </c>
      <c r="C427" s="92"/>
      <c r="D427" s="51"/>
      <c r="E427" s="51"/>
      <c r="F427" s="51"/>
      <c r="G427" s="51"/>
      <c r="H427" s="96">
        <f>SUM(H429:H437)</f>
        <v>14200</v>
      </c>
      <c r="I427" s="96">
        <f>SUM(I429:I437)</f>
        <v>7850</v>
      </c>
      <c r="J427" s="309"/>
      <c r="K427" s="309"/>
      <c r="L427" s="309"/>
      <c r="M427" s="309"/>
      <c r="N427" s="309"/>
      <c r="O427" s="309"/>
      <c r="P427" s="309"/>
      <c r="Q427" s="309"/>
      <c r="R427" s="309"/>
      <c r="S427" s="309"/>
      <c r="T427" s="309"/>
      <c r="U427" s="309"/>
      <c r="V427" s="309"/>
      <c r="W427" s="309"/>
      <c r="X427" s="309"/>
      <c r="Y427" s="309"/>
      <c r="Z427" s="309"/>
      <c r="AA427" s="309"/>
      <c r="AB427" s="96">
        <f>SUM(AB429:AB437)</f>
        <v>7150</v>
      </c>
      <c r="AC427" s="96">
        <f>SUM(AC429:AC437)</f>
        <v>0</v>
      </c>
      <c r="AD427" s="96">
        <f>SUM(AD429:AD437)</f>
        <v>0</v>
      </c>
      <c r="AE427" s="96">
        <f>SUM(AE429:AE437)</f>
        <v>0</v>
      </c>
      <c r="AF427" s="96">
        <f>SUM(AF429:AF437)</f>
        <v>0</v>
      </c>
      <c r="AG427" s="27"/>
    </row>
    <row r="428" spans="1:34" s="258" customFormat="1" ht="21" customHeight="1">
      <c r="A428" s="253"/>
      <c r="B428" s="254" t="s">
        <v>293</v>
      </c>
      <c r="C428" s="254"/>
      <c r="D428" s="255">
        <v>1</v>
      </c>
      <c r="E428" s="255">
        <v>2017</v>
      </c>
      <c r="F428" s="255"/>
      <c r="G428" s="255"/>
      <c r="H428" s="256">
        <v>2000</v>
      </c>
      <c r="I428" s="256">
        <v>1000</v>
      </c>
      <c r="J428" s="311"/>
      <c r="K428" s="311"/>
      <c r="L428" s="311"/>
      <c r="M428" s="311"/>
      <c r="N428" s="311"/>
      <c r="O428" s="311"/>
      <c r="P428" s="311"/>
      <c r="Q428" s="311"/>
      <c r="R428" s="311"/>
      <c r="S428" s="311"/>
      <c r="T428" s="311"/>
      <c r="U428" s="311"/>
      <c r="V428" s="311"/>
      <c r="W428" s="311"/>
      <c r="X428" s="311"/>
      <c r="Y428" s="311"/>
      <c r="Z428" s="311"/>
      <c r="AA428" s="311"/>
      <c r="AB428" s="256">
        <v>1000</v>
      </c>
      <c r="AC428" s="256"/>
      <c r="AD428" s="256"/>
      <c r="AE428" s="256"/>
      <c r="AF428" s="256"/>
      <c r="AG428" s="257"/>
    </row>
    <row r="429" spans="1:34" s="222" customFormat="1" ht="21" customHeight="1">
      <c r="A429" s="217"/>
      <c r="B429" s="231" t="s">
        <v>288</v>
      </c>
      <c r="C429" s="231"/>
      <c r="D429" s="219">
        <v>1</v>
      </c>
      <c r="E429" s="219">
        <v>2017</v>
      </c>
      <c r="F429" s="219"/>
      <c r="G429" s="219"/>
      <c r="H429" s="220"/>
      <c r="I429" s="220">
        <v>800</v>
      </c>
      <c r="J429" s="318"/>
      <c r="K429" s="318"/>
      <c r="L429" s="318"/>
      <c r="M429" s="318"/>
      <c r="N429" s="318"/>
      <c r="O429" s="318"/>
      <c r="P429" s="318"/>
      <c r="Q429" s="318"/>
      <c r="R429" s="318"/>
      <c r="S429" s="318"/>
      <c r="T429" s="318"/>
      <c r="U429" s="318"/>
      <c r="V429" s="318"/>
      <c r="W429" s="318"/>
      <c r="X429" s="318"/>
      <c r="Y429" s="318"/>
      <c r="Z429" s="318"/>
      <c r="AA429" s="318"/>
      <c r="AB429" s="220"/>
      <c r="AC429" s="220"/>
      <c r="AD429" s="220"/>
      <c r="AE429" s="220"/>
      <c r="AF429" s="220"/>
      <c r="AG429" s="252"/>
    </row>
    <row r="430" spans="1:34" s="222" customFormat="1" ht="21" customHeight="1">
      <c r="A430" s="217"/>
      <c r="B430" s="231" t="s">
        <v>289</v>
      </c>
      <c r="C430" s="231"/>
      <c r="D430" s="219" t="s">
        <v>290</v>
      </c>
      <c r="E430" s="219">
        <v>2017</v>
      </c>
      <c r="F430" s="219"/>
      <c r="G430" s="219"/>
      <c r="H430" s="220">
        <v>1500</v>
      </c>
      <c r="I430" s="220">
        <v>800</v>
      </c>
      <c r="J430" s="318"/>
      <c r="K430" s="318"/>
      <c r="L430" s="318"/>
      <c r="M430" s="318"/>
      <c r="N430" s="318"/>
      <c r="O430" s="318"/>
      <c r="P430" s="318"/>
      <c r="Q430" s="318"/>
      <c r="R430" s="318"/>
      <c r="S430" s="318"/>
      <c r="T430" s="318"/>
      <c r="U430" s="318"/>
      <c r="V430" s="318"/>
      <c r="W430" s="318"/>
      <c r="X430" s="318"/>
      <c r="Y430" s="318"/>
      <c r="Z430" s="318"/>
      <c r="AA430" s="318"/>
      <c r="AB430" s="220">
        <v>700</v>
      </c>
      <c r="AC430" s="220"/>
      <c r="AD430" s="220"/>
      <c r="AE430" s="220"/>
      <c r="AF430" s="220"/>
      <c r="AG430" s="252"/>
      <c r="AH430" s="507" t="s">
        <v>105</v>
      </c>
    </row>
    <row r="431" spans="1:34" s="222" customFormat="1" ht="21" customHeight="1">
      <c r="A431" s="217"/>
      <c r="B431" s="231" t="s">
        <v>291</v>
      </c>
      <c r="C431" s="231"/>
      <c r="D431" s="219" t="s">
        <v>292</v>
      </c>
      <c r="E431" s="219">
        <v>2017</v>
      </c>
      <c r="F431" s="219"/>
      <c r="G431" s="219"/>
      <c r="H431" s="220">
        <v>1200</v>
      </c>
      <c r="I431" s="220">
        <v>700</v>
      </c>
      <c r="J431" s="318"/>
      <c r="K431" s="318"/>
      <c r="L431" s="318"/>
      <c r="M431" s="318"/>
      <c r="N431" s="318"/>
      <c r="O431" s="318"/>
      <c r="P431" s="318"/>
      <c r="Q431" s="318"/>
      <c r="R431" s="318"/>
      <c r="S431" s="318"/>
      <c r="T431" s="318"/>
      <c r="U431" s="318"/>
      <c r="V431" s="318"/>
      <c r="W431" s="318"/>
      <c r="X431" s="318"/>
      <c r="Y431" s="318"/>
      <c r="Z431" s="318"/>
      <c r="AA431" s="318"/>
      <c r="AB431" s="220">
        <v>500</v>
      </c>
      <c r="AC431" s="220"/>
      <c r="AD431" s="220"/>
      <c r="AE431" s="220"/>
      <c r="AF431" s="220"/>
      <c r="AG431" s="252"/>
    </row>
    <row r="432" spans="1:34" s="222" customFormat="1" ht="21" customHeight="1">
      <c r="A432" s="217"/>
      <c r="B432" s="231" t="s">
        <v>294</v>
      </c>
      <c r="C432" s="231"/>
      <c r="D432" s="219" t="s">
        <v>295</v>
      </c>
      <c r="E432" s="219">
        <v>2018</v>
      </c>
      <c r="F432" s="219"/>
      <c r="G432" s="219"/>
      <c r="H432" s="220">
        <v>2000</v>
      </c>
      <c r="I432" s="220">
        <v>1000</v>
      </c>
      <c r="J432" s="318"/>
      <c r="K432" s="318"/>
      <c r="L432" s="318"/>
      <c r="M432" s="318"/>
      <c r="N432" s="318"/>
      <c r="O432" s="318"/>
      <c r="P432" s="318"/>
      <c r="Q432" s="318"/>
      <c r="R432" s="318"/>
      <c r="S432" s="318"/>
      <c r="T432" s="318"/>
      <c r="U432" s="318"/>
      <c r="V432" s="318"/>
      <c r="W432" s="318"/>
      <c r="X432" s="318"/>
      <c r="Y432" s="318"/>
      <c r="Z432" s="318"/>
      <c r="AA432" s="318"/>
      <c r="AB432" s="220">
        <v>1000</v>
      </c>
      <c r="AC432" s="220"/>
      <c r="AD432" s="220"/>
      <c r="AE432" s="220"/>
      <c r="AF432" s="220"/>
      <c r="AG432" s="252"/>
    </row>
    <row r="433" spans="1:33" s="222" customFormat="1" ht="21" customHeight="1">
      <c r="A433" s="217"/>
      <c r="B433" s="231" t="s">
        <v>296</v>
      </c>
      <c r="C433" s="231"/>
      <c r="D433" s="219" t="s">
        <v>297</v>
      </c>
      <c r="E433" s="219">
        <v>2018</v>
      </c>
      <c r="F433" s="219"/>
      <c r="G433" s="219"/>
      <c r="H433" s="220">
        <v>1500</v>
      </c>
      <c r="I433" s="220">
        <v>800</v>
      </c>
      <c r="J433" s="318"/>
      <c r="K433" s="318"/>
      <c r="L433" s="318"/>
      <c r="M433" s="318"/>
      <c r="N433" s="318"/>
      <c r="O433" s="318"/>
      <c r="P433" s="318"/>
      <c r="Q433" s="318"/>
      <c r="R433" s="318"/>
      <c r="S433" s="318"/>
      <c r="T433" s="318"/>
      <c r="U433" s="318"/>
      <c r="V433" s="318"/>
      <c r="W433" s="318"/>
      <c r="X433" s="318"/>
      <c r="Y433" s="318"/>
      <c r="Z433" s="318"/>
      <c r="AA433" s="318"/>
      <c r="AB433" s="220">
        <v>700</v>
      </c>
      <c r="AC433" s="220"/>
      <c r="AD433" s="220"/>
      <c r="AE433" s="220"/>
      <c r="AF433" s="220"/>
      <c r="AG433" s="252"/>
    </row>
    <row r="434" spans="1:33" s="222" customFormat="1" ht="30" customHeight="1">
      <c r="A434" s="217"/>
      <c r="B434" s="231" t="s">
        <v>298</v>
      </c>
      <c r="C434" s="231"/>
      <c r="D434" s="219" t="s">
        <v>299</v>
      </c>
      <c r="E434" s="219">
        <v>2018</v>
      </c>
      <c r="F434" s="219"/>
      <c r="G434" s="219"/>
      <c r="H434" s="220">
        <v>2000</v>
      </c>
      <c r="I434" s="220">
        <v>1000</v>
      </c>
      <c r="J434" s="318"/>
      <c r="K434" s="318"/>
      <c r="L434" s="318"/>
      <c r="M434" s="318"/>
      <c r="N434" s="318"/>
      <c r="O434" s="318"/>
      <c r="P434" s="318"/>
      <c r="Q434" s="318"/>
      <c r="R434" s="318"/>
      <c r="S434" s="318"/>
      <c r="T434" s="318"/>
      <c r="U434" s="318"/>
      <c r="V434" s="318"/>
      <c r="W434" s="318"/>
      <c r="X434" s="318"/>
      <c r="Y434" s="318"/>
      <c r="Z434" s="318"/>
      <c r="AA434" s="318"/>
      <c r="AB434" s="220">
        <v>1000</v>
      </c>
      <c r="AC434" s="220"/>
      <c r="AD434" s="220"/>
      <c r="AE434" s="220"/>
      <c r="AF434" s="220"/>
      <c r="AG434" s="252"/>
    </row>
    <row r="435" spans="1:33" s="222" customFormat="1" ht="21" customHeight="1">
      <c r="A435" s="217"/>
      <c r="B435" s="231" t="s">
        <v>300</v>
      </c>
      <c r="C435" s="231"/>
      <c r="D435" s="219" t="s">
        <v>301</v>
      </c>
      <c r="E435" s="219">
        <v>2019</v>
      </c>
      <c r="F435" s="219"/>
      <c r="G435" s="219"/>
      <c r="H435" s="220">
        <v>2000</v>
      </c>
      <c r="I435" s="220">
        <v>1000</v>
      </c>
      <c r="J435" s="318"/>
      <c r="K435" s="318"/>
      <c r="L435" s="318"/>
      <c r="M435" s="318"/>
      <c r="N435" s="318"/>
      <c r="O435" s="318"/>
      <c r="P435" s="318"/>
      <c r="Q435" s="318"/>
      <c r="R435" s="318"/>
      <c r="S435" s="318"/>
      <c r="T435" s="318"/>
      <c r="U435" s="318"/>
      <c r="V435" s="318"/>
      <c r="W435" s="318"/>
      <c r="X435" s="318"/>
      <c r="Y435" s="318"/>
      <c r="Z435" s="318"/>
      <c r="AA435" s="318"/>
      <c r="AB435" s="220">
        <v>1000</v>
      </c>
      <c r="AC435" s="220"/>
      <c r="AD435" s="220"/>
      <c r="AE435" s="220"/>
      <c r="AF435" s="220"/>
      <c r="AG435" s="252"/>
    </row>
    <row r="436" spans="1:33" s="222" customFormat="1" ht="21" customHeight="1">
      <c r="A436" s="217"/>
      <c r="B436" s="231" t="s">
        <v>420</v>
      </c>
      <c r="C436" s="231"/>
      <c r="D436" s="219">
        <v>1</v>
      </c>
      <c r="E436" s="219">
        <v>2019</v>
      </c>
      <c r="F436" s="219"/>
      <c r="G436" s="219"/>
      <c r="H436" s="220">
        <v>2000</v>
      </c>
      <c r="I436" s="220">
        <v>750</v>
      </c>
      <c r="J436" s="318"/>
      <c r="K436" s="318"/>
      <c r="L436" s="318"/>
      <c r="M436" s="318"/>
      <c r="N436" s="318"/>
      <c r="O436" s="318"/>
      <c r="P436" s="318"/>
      <c r="Q436" s="318"/>
      <c r="R436" s="318"/>
      <c r="S436" s="318"/>
      <c r="T436" s="318"/>
      <c r="U436" s="318"/>
      <c r="V436" s="318"/>
      <c r="W436" s="318"/>
      <c r="X436" s="318"/>
      <c r="Y436" s="318"/>
      <c r="Z436" s="318"/>
      <c r="AA436" s="318"/>
      <c r="AB436" s="220">
        <v>1250</v>
      </c>
      <c r="AC436" s="220"/>
      <c r="AD436" s="220"/>
      <c r="AE436" s="220"/>
      <c r="AF436" s="220"/>
      <c r="AG436" s="252"/>
    </row>
    <row r="437" spans="1:33" s="222" customFormat="1" ht="21" customHeight="1">
      <c r="A437" s="217"/>
      <c r="B437" s="231" t="s">
        <v>302</v>
      </c>
      <c r="C437" s="231"/>
      <c r="D437" s="219" t="s">
        <v>468</v>
      </c>
      <c r="E437" s="219">
        <v>2020</v>
      </c>
      <c r="F437" s="219"/>
      <c r="G437" s="219"/>
      <c r="H437" s="220">
        <v>2000</v>
      </c>
      <c r="I437" s="220">
        <v>1000</v>
      </c>
      <c r="J437" s="318"/>
      <c r="K437" s="318"/>
      <c r="L437" s="318"/>
      <c r="M437" s="318"/>
      <c r="N437" s="318"/>
      <c r="O437" s="318"/>
      <c r="P437" s="318"/>
      <c r="Q437" s="318"/>
      <c r="R437" s="318"/>
      <c r="S437" s="318"/>
      <c r="T437" s="318"/>
      <c r="U437" s="318"/>
      <c r="V437" s="318"/>
      <c r="W437" s="318"/>
      <c r="X437" s="318"/>
      <c r="Y437" s="318"/>
      <c r="Z437" s="318"/>
      <c r="AA437" s="318"/>
      <c r="AB437" s="220">
        <v>1000</v>
      </c>
      <c r="AC437" s="220"/>
      <c r="AD437" s="220"/>
      <c r="AE437" s="220"/>
      <c r="AF437" s="220"/>
      <c r="AG437" s="252"/>
    </row>
    <row r="438" spans="1:33" s="73" customFormat="1" ht="21" customHeight="1">
      <c r="A438" s="88">
        <v>9</v>
      </c>
      <c r="B438" s="92" t="s">
        <v>303</v>
      </c>
      <c r="C438" s="92"/>
      <c r="D438" s="51"/>
      <c r="E438" s="51"/>
      <c r="F438" s="51"/>
      <c r="G438" s="51"/>
      <c r="H438" s="96">
        <f>SUM(H439:H445)</f>
        <v>8841</v>
      </c>
      <c r="I438" s="96">
        <f>SUM(I439:I445)</f>
        <v>7951</v>
      </c>
      <c r="J438" s="309"/>
      <c r="K438" s="309"/>
      <c r="L438" s="309"/>
      <c r="M438" s="309"/>
      <c r="N438" s="309"/>
      <c r="O438" s="309"/>
      <c r="P438" s="309"/>
      <c r="Q438" s="309"/>
      <c r="R438" s="309"/>
      <c r="S438" s="309"/>
      <c r="T438" s="309"/>
      <c r="U438" s="309"/>
      <c r="V438" s="309"/>
      <c r="W438" s="309"/>
      <c r="X438" s="309"/>
      <c r="Y438" s="309"/>
      <c r="Z438" s="309"/>
      <c r="AA438" s="309"/>
      <c r="AB438" s="96">
        <f>SUM(AB439:AB445)</f>
        <v>0</v>
      </c>
      <c r="AC438" s="96">
        <f>SUM(AC439:AC445)</f>
        <v>0</v>
      </c>
      <c r="AD438" s="96">
        <f>SUM(AD439:AD445)</f>
        <v>0</v>
      </c>
      <c r="AE438" s="96">
        <f>SUM(AE439:AE445)</f>
        <v>0</v>
      </c>
      <c r="AF438" s="96">
        <f>SUM(AF439:AF445)</f>
        <v>0</v>
      </c>
      <c r="AG438" s="93"/>
    </row>
    <row r="439" spans="1:33" s="222" customFormat="1" ht="21" customHeight="1">
      <c r="A439" s="259"/>
      <c r="B439" s="218" t="s">
        <v>304</v>
      </c>
      <c r="C439" s="218"/>
      <c r="D439" s="219"/>
      <c r="E439" s="219" t="s">
        <v>418</v>
      </c>
      <c r="F439" s="219"/>
      <c r="G439" s="219"/>
      <c r="H439" s="220">
        <v>550</v>
      </c>
      <c r="I439" s="220">
        <v>100</v>
      </c>
      <c r="J439" s="318"/>
      <c r="K439" s="318"/>
      <c r="L439" s="318"/>
      <c r="M439" s="318"/>
      <c r="N439" s="318"/>
      <c r="O439" s="318"/>
      <c r="P439" s="318"/>
      <c r="Q439" s="318"/>
      <c r="R439" s="318"/>
      <c r="S439" s="318"/>
      <c r="T439" s="318"/>
      <c r="U439" s="318"/>
      <c r="V439" s="318"/>
      <c r="W439" s="318"/>
      <c r="X439" s="318"/>
      <c r="Y439" s="318"/>
      <c r="Z439" s="318"/>
      <c r="AA439" s="318"/>
      <c r="AB439" s="220">
        <f>SUM(AB440:AB445)</f>
        <v>0</v>
      </c>
      <c r="AC439" s="220">
        <f>SUM(AC440:AC445)</f>
        <v>0</v>
      </c>
      <c r="AD439" s="220">
        <f>SUM(AD440:AD445)</f>
        <v>0</v>
      </c>
      <c r="AE439" s="220">
        <f>SUM(AE440:AE445)</f>
        <v>0</v>
      </c>
      <c r="AF439" s="220">
        <f>SUM(AF440:AF445)</f>
        <v>0</v>
      </c>
      <c r="AG439" s="260"/>
    </row>
    <row r="440" spans="1:33" s="222" customFormat="1" ht="21" customHeight="1">
      <c r="A440" s="259"/>
      <c r="B440" s="218" t="s">
        <v>305</v>
      </c>
      <c r="C440" s="218"/>
      <c r="D440" s="219"/>
      <c r="E440" s="219" t="s">
        <v>418</v>
      </c>
      <c r="F440" s="219"/>
      <c r="G440" s="219"/>
      <c r="H440" s="220">
        <v>900</v>
      </c>
      <c r="I440" s="220">
        <v>460</v>
      </c>
      <c r="J440" s="318"/>
      <c r="K440" s="318"/>
      <c r="L440" s="318"/>
      <c r="M440" s="318"/>
      <c r="N440" s="318"/>
      <c r="O440" s="318"/>
      <c r="P440" s="318"/>
      <c r="Q440" s="318"/>
      <c r="R440" s="318"/>
      <c r="S440" s="318"/>
      <c r="T440" s="318"/>
      <c r="U440" s="318"/>
      <c r="V440" s="318"/>
      <c r="W440" s="318"/>
      <c r="X440" s="318"/>
      <c r="Y440" s="318"/>
      <c r="Z440" s="318"/>
      <c r="AA440" s="318"/>
      <c r="AB440" s="220"/>
      <c r="AC440" s="220"/>
      <c r="AD440" s="220"/>
      <c r="AE440" s="220"/>
      <c r="AF440" s="220"/>
      <c r="AG440" s="260"/>
    </row>
    <row r="441" spans="1:33" s="222" customFormat="1" ht="21" customHeight="1">
      <c r="A441" s="259"/>
      <c r="B441" s="218" t="s">
        <v>306</v>
      </c>
      <c r="C441" s="218"/>
      <c r="D441" s="219"/>
      <c r="E441" s="219" t="s">
        <v>435</v>
      </c>
      <c r="F441" s="219"/>
      <c r="G441" s="219"/>
      <c r="H441" s="220">
        <v>1500</v>
      </c>
      <c r="I441" s="220">
        <v>1500</v>
      </c>
      <c r="J441" s="318"/>
      <c r="K441" s="318"/>
      <c r="L441" s="318"/>
      <c r="M441" s="318"/>
      <c r="N441" s="318"/>
      <c r="O441" s="318"/>
      <c r="P441" s="318"/>
      <c r="Q441" s="318"/>
      <c r="R441" s="318"/>
      <c r="S441" s="318"/>
      <c r="T441" s="318"/>
      <c r="U441" s="318"/>
      <c r="V441" s="318"/>
      <c r="W441" s="318"/>
      <c r="X441" s="318"/>
      <c r="Y441" s="318"/>
      <c r="Z441" s="318"/>
      <c r="AA441" s="318"/>
      <c r="AB441" s="220"/>
      <c r="AC441" s="220"/>
      <c r="AD441" s="220"/>
      <c r="AE441" s="220"/>
      <c r="AF441" s="220"/>
      <c r="AG441" s="260"/>
    </row>
    <row r="442" spans="1:33" s="222" customFormat="1" ht="21" customHeight="1">
      <c r="A442" s="259"/>
      <c r="B442" s="218" t="s">
        <v>307</v>
      </c>
      <c r="C442" s="218"/>
      <c r="D442" s="219"/>
      <c r="E442" s="219" t="s">
        <v>435</v>
      </c>
      <c r="F442" s="219"/>
      <c r="G442" s="219"/>
      <c r="H442" s="220">
        <v>2000</v>
      </c>
      <c r="I442" s="220">
        <v>2000</v>
      </c>
      <c r="J442" s="318"/>
      <c r="K442" s="318"/>
      <c r="L442" s="318"/>
      <c r="M442" s="318"/>
      <c r="N442" s="318"/>
      <c r="O442" s="318"/>
      <c r="P442" s="318"/>
      <c r="Q442" s="318"/>
      <c r="R442" s="318"/>
      <c r="S442" s="318"/>
      <c r="T442" s="318"/>
      <c r="U442" s="318"/>
      <c r="V442" s="318"/>
      <c r="W442" s="318"/>
      <c r="X442" s="318"/>
      <c r="Y442" s="318"/>
      <c r="Z442" s="318"/>
      <c r="AA442" s="318"/>
      <c r="AB442" s="220"/>
      <c r="AC442" s="220"/>
      <c r="AD442" s="220"/>
      <c r="AE442" s="220"/>
      <c r="AF442" s="220"/>
      <c r="AG442" s="260"/>
    </row>
    <row r="443" spans="1:33" s="222" customFormat="1" ht="21" customHeight="1">
      <c r="A443" s="259"/>
      <c r="B443" s="218" t="s">
        <v>308</v>
      </c>
      <c r="C443" s="218"/>
      <c r="D443" s="219"/>
      <c r="E443" s="219" t="s">
        <v>440</v>
      </c>
      <c r="F443" s="219"/>
      <c r="G443" s="219"/>
      <c r="H443" s="220">
        <v>1500</v>
      </c>
      <c r="I443" s="220">
        <v>1500</v>
      </c>
      <c r="J443" s="318"/>
      <c r="K443" s="318"/>
      <c r="L443" s="318"/>
      <c r="M443" s="318"/>
      <c r="N443" s="318"/>
      <c r="O443" s="318"/>
      <c r="P443" s="318"/>
      <c r="Q443" s="318"/>
      <c r="R443" s="318"/>
      <c r="S443" s="318"/>
      <c r="T443" s="318"/>
      <c r="U443" s="318"/>
      <c r="V443" s="318"/>
      <c r="W443" s="318"/>
      <c r="X443" s="318"/>
      <c r="Y443" s="318"/>
      <c r="Z443" s="318"/>
      <c r="AA443" s="318"/>
      <c r="AB443" s="220"/>
      <c r="AC443" s="220"/>
      <c r="AD443" s="220"/>
      <c r="AE443" s="220"/>
      <c r="AF443" s="220"/>
      <c r="AG443" s="260"/>
    </row>
    <row r="444" spans="1:33" s="222" customFormat="1" ht="21" customHeight="1">
      <c r="A444" s="259"/>
      <c r="B444" s="218" t="s">
        <v>309</v>
      </c>
      <c r="C444" s="218"/>
      <c r="D444" s="219"/>
      <c r="E444" s="219" t="s">
        <v>440</v>
      </c>
      <c r="F444" s="219"/>
      <c r="G444" s="219"/>
      <c r="H444" s="220">
        <v>1500</v>
      </c>
      <c r="I444" s="220">
        <v>1500</v>
      </c>
      <c r="J444" s="318"/>
      <c r="K444" s="318"/>
      <c r="L444" s="318"/>
      <c r="M444" s="318"/>
      <c r="N444" s="318"/>
      <c r="O444" s="318"/>
      <c r="P444" s="318"/>
      <c r="Q444" s="318"/>
      <c r="R444" s="318"/>
      <c r="S444" s="318"/>
      <c r="T444" s="318"/>
      <c r="U444" s="318"/>
      <c r="V444" s="318"/>
      <c r="W444" s="318"/>
      <c r="X444" s="318"/>
      <c r="Y444" s="318"/>
      <c r="Z444" s="318"/>
      <c r="AA444" s="318"/>
      <c r="AB444" s="220"/>
      <c r="AC444" s="220"/>
      <c r="AD444" s="220"/>
      <c r="AE444" s="220"/>
      <c r="AF444" s="220"/>
      <c r="AG444" s="260"/>
    </row>
    <row r="445" spans="1:33" s="222" customFormat="1" ht="21" customHeight="1">
      <c r="A445" s="259"/>
      <c r="B445" s="218" t="s">
        <v>310</v>
      </c>
      <c r="C445" s="218"/>
      <c r="D445" s="219"/>
      <c r="E445" s="219" t="s">
        <v>453</v>
      </c>
      <c r="F445" s="219"/>
      <c r="G445" s="219"/>
      <c r="H445" s="220">
        <v>891</v>
      </c>
      <c r="I445" s="220">
        <v>891</v>
      </c>
      <c r="J445" s="318"/>
      <c r="K445" s="318"/>
      <c r="L445" s="318"/>
      <c r="M445" s="318"/>
      <c r="N445" s="318"/>
      <c r="O445" s="318"/>
      <c r="P445" s="318"/>
      <c r="Q445" s="318"/>
      <c r="R445" s="318"/>
      <c r="S445" s="318"/>
      <c r="T445" s="318"/>
      <c r="U445" s="318"/>
      <c r="V445" s="318"/>
      <c r="W445" s="318"/>
      <c r="X445" s="318"/>
      <c r="Y445" s="318"/>
      <c r="Z445" s="318"/>
      <c r="AA445" s="318"/>
      <c r="AB445" s="220"/>
      <c r="AC445" s="220"/>
      <c r="AD445" s="220"/>
      <c r="AE445" s="220"/>
      <c r="AF445" s="220"/>
      <c r="AG445" s="480"/>
    </row>
    <row r="446" spans="1:33" s="73" customFormat="1" ht="21" customHeight="1">
      <c r="A446" s="88">
        <v>10</v>
      </c>
      <c r="B446" s="89" t="s">
        <v>311</v>
      </c>
      <c r="C446" s="89"/>
      <c r="D446" s="51"/>
      <c r="E446" s="51"/>
      <c r="F446" s="51"/>
      <c r="G446" s="51"/>
      <c r="H446" s="96">
        <f>SUM(H448:H454)</f>
        <v>20920</v>
      </c>
      <c r="I446" s="96">
        <f>SUM(I448:I454)</f>
        <v>15872</v>
      </c>
      <c r="J446" s="309"/>
      <c r="K446" s="309"/>
      <c r="L446" s="309"/>
      <c r="M446" s="309"/>
      <c r="N446" s="309"/>
      <c r="O446" s="309"/>
      <c r="P446" s="309"/>
      <c r="Q446" s="309"/>
      <c r="R446" s="309"/>
      <c r="S446" s="309"/>
      <c r="T446" s="309"/>
      <c r="U446" s="309"/>
      <c r="V446" s="309"/>
      <c r="W446" s="309"/>
      <c r="X446" s="309"/>
      <c r="Y446" s="309"/>
      <c r="Z446" s="309"/>
      <c r="AA446" s="309"/>
      <c r="AB446" s="96">
        <f>SUM(AB448:AB454)</f>
        <v>2000</v>
      </c>
      <c r="AC446" s="96">
        <f>SUM(AC448:AC454)</f>
        <v>1000</v>
      </c>
      <c r="AD446" s="96">
        <f>SUM(AD448:AD454)</f>
        <v>1000</v>
      </c>
      <c r="AE446" s="96">
        <f>SUM(AE448:AE454)</f>
        <v>262</v>
      </c>
      <c r="AF446" s="96">
        <f>SUM(AF448:AF454)</f>
        <v>786</v>
      </c>
      <c r="AG446" s="27"/>
    </row>
    <row r="447" spans="1:33" s="222" customFormat="1" ht="21" customHeight="1">
      <c r="A447" s="230"/>
      <c r="B447" s="246" t="s">
        <v>313</v>
      </c>
      <c r="C447" s="246"/>
      <c r="D447" s="247"/>
      <c r="E447" s="248">
        <v>2017</v>
      </c>
      <c r="F447" s="248"/>
      <c r="G447" s="248"/>
      <c r="H447" s="244">
        <v>1210</v>
      </c>
      <c r="I447" s="244">
        <v>968</v>
      </c>
      <c r="J447" s="318"/>
      <c r="K447" s="318"/>
      <c r="L447" s="318"/>
      <c r="M447" s="318"/>
      <c r="N447" s="318"/>
      <c r="O447" s="318"/>
      <c r="P447" s="318"/>
      <c r="Q447" s="318"/>
      <c r="R447" s="318"/>
      <c r="S447" s="318"/>
      <c r="T447" s="318"/>
      <c r="U447" s="318"/>
      <c r="V447" s="318"/>
      <c r="W447" s="318"/>
      <c r="X447" s="318"/>
      <c r="Y447" s="318"/>
      <c r="Z447" s="318"/>
      <c r="AA447" s="318"/>
      <c r="AB447" s="244"/>
      <c r="AC447" s="244"/>
      <c r="AD447" s="244"/>
      <c r="AE447" s="244">
        <v>60</v>
      </c>
      <c r="AF447" s="244">
        <v>182</v>
      </c>
      <c r="AG447" s="249"/>
    </row>
    <row r="448" spans="1:33" s="222" customFormat="1" ht="21" customHeight="1">
      <c r="A448" s="230"/>
      <c r="B448" s="246" t="s">
        <v>312</v>
      </c>
      <c r="C448" s="246"/>
      <c r="D448" s="247"/>
      <c r="E448" s="248">
        <v>2017</v>
      </c>
      <c r="F448" s="248"/>
      <c r="G448" s="248"/>
      <c r="H448" s="244">
        <v>7000</v>
      </c>
      <c r="I448" s="244">
        <v>3000</v>
      </c>
      <c r="J448" s="318"/>
      <c r="K448" s="318"/>
      <c r="L448" s="318"/>
      <c r="M448" s="318"/>
      <c r="N448" s="318"/>
      <c r="O448" s="318"/>
      <c r="P448" s="318"/>
      <c r="Q448" s="318"/>
      <c r="R448" s="318"/>
      <c r="S448" s="318"/>
      <c r="T448" s="318"/>
      <c r="U448" s="318"/>
      <c r="V448" s="318"/>
      <c r="W448" s="318"/>
      <c r="X448" s="318"/>
      <c r="Y448" s="318"/>
      <c r="Z448" s="318"/>
      <c r="AA448" s="318"/>
      <c r="AB448" s="244">
        <v>2000</v>
      </c>
      <c r="AC448" s="244">
        <v>1000</v>
      </c>
      <c r="AD448" s="244">
        <v>1000</v>
      </c>
      <c r="AE448" s="244"/>
      <c r="AF448" s="244"/>
      <c r="AG448" s="249"/>
    </row>
    <row r="449" spans="1:34" s="222" customFormat="1" ht="21" customHeight="1">
      <c r="A449" s="230"/>
      <c r="B449" s="481" t="s">
        <v>314</v>
      </c>
      <c r="C449" s="481"/>
      <c r="D449" s="247"/>
      <c r="E449" s="248">
        <v>2017</v>
      </c>
      <c r="F449" s="248"/>
      <c r="G449" s="248"/>
      <c r="H449" s="244">
        <v>1740</v>
      </c>
      <c r="I449" s="244">
        <v>1392</v>
      </c>
      <c r="J449" s="318"/>
      <c r="K449" s="318"/>
      <c r="L449" s="318"/>
      <c r="M449" s="318"/>
      <c r="N449" s="318"/>
      <c r="O449" s="318"/>
      <c r="P449" s="318"/>
      <c r="Q449" s="318"/>
      <c r="R449" s="318"/>
      <c r="S449" s="318"/>
      <c r="T449" s="318"/>
      <c r="U449" s="318"/>
      <c r="V449" s="318"/>
      <c r="W449" s="318"/>
      <c r="X449" s="318"/>
      <c r="Y449" s="318"/>
      <c r="Z449" s="318"/>
      <c r="AA449" s="318"/>
      <c r="AB449" s="244"/>
      <c r="AC449" s="244"/>
      <c r="AD449" s="244"/>
      <c r="AE449" s="244">
        <v>87</v>
      </c>
      <c r="AF449" s="244">
        <v>261</v>
      </c>
      <c r="AG449" s="249"/>
    </row>
    <row r="450" spans="1:34" s="222" customFormat="1" ht="21" customHeight="1">
      <c r="A450" s="230"/>
      <c r="B450" s="481" t="s">
        <v>315</v>
      </c>
      <c r="C450" s="481"/>
      <c r="D450" s="247"/>
      <c r="E450" s="248">
        <v>2018</v>
      </c>
      <c r="F450" s="248"/>
      <c r="G450" s="248"/>
      <c r="H450" s="244">
        <v>1500</v>
      </c>
      <c r="I450" s="244">
        <v>1200</v>
      </c>
      <c r="J450" s="318"/>
      <c r="K450" s="318"/>
      <c r="L450" s="318"/>
      <c r="M450" s="318"/>
      <c r="N450" s="318"/>
      <c r="O450" s="318"/>
      <c r="P450" s="318"/>
      <c r="Q450" s="318"/>
      <c r="R450" s="318"/>
      <c r="S450" s="318"/>
      <c r="T450" s="318"/>
      <c r="U450" s="318"/>
      <c r="V450" s="318"/>
      <c r="W450" s="318"/>
      <c r="X450" s="318"/>
      <c r="Y450" s="318"/>
      <c r="Z450" s="318"/>
      <c r="AA450" s="318"/>
      <c r="AB450" s="244"/>
      <c r="AC450" s="244"/>
      <c r="AD450" s="244"/>
      <c r="AE450" s="244">
        <v>75</v>
      </c>
      <c r="AF450" s="244">
        <v>225</v>
      </c>
      <c r="AG450" s="249"/>
    </row>
    <row r="451" spans="1:34" s="222" customFormat="1" ht="21" customHeight="1">
      <c r="A451" s="230"/>
      <c r="B451" s="246" t="s">
        <v>316</v>
      </c>
      <c r="C451" s="246"/>
      <c r="D451" s="247"/>
      <c r="E451" s="248">
        <v>2017</v>
      </c>
      <c r="F451" s="248"/>
      <c r="G451" s="248"/>
      <c r="H451" s="244">
        <v>2000</v>
      </c>
      <c r="I451" s="244">
        <v>1600</v>
      </c>
      <c r="J451" s="318"/>
      <c r="K451" s="318"/>
      <c r="L451" s="318"/>
      <c r="M451" s="318"/>
      <c r="N451" s="318"/>
      <c r="O451" s="318"/>
      <c r="P451" s="318"/>
      <c r="Q451" s="318"/>
      <c r="R451" s="318"/>
      <c r="S451" s="318"/>
      <c r="T451" s="318"/>
      <c r="U451" s="318"/>
      <c r="V451" s="318"/>
      <c r="W451" s="318"/>
      <c r="X451" s="318"/>
      <c r="Y451" s="318"/>
      <c r="Z451" s="318"/>
      <c r="AA451" s="318"/>
      <c r="AB451" s="244"/>
      <c r="AC451" s="244"/>
      <c r="AD451" s="244"/>
      <c r="AE451" s="244">
        <v>100</v>
      </c>
      <c r="AF451" s="244">
        <v>300</v>
      </c>
      <c r="AG451" s="249"/>
    </row>
    <row r="452" spans="1:34" s="222" customFormat="1" ht="21" customHeight="1">
      <c r="A452" s="230"/>
      <c r="B452" s="246" t="s">
        <v>317</v>
      </c>
      <c r="C452" s="246"/>
      <c r="D452" s="247"/>
      <c r="E452" s="248">
        <v>2017</v>
      </c>
      <c r="F452" s="248"/>
      <c r="G452" s="248"/>
      <c r="H452" s="244">
        <v>2800</v>
      </c>
      <c r="I452" s="244">
        <v>2800</v>
      </c>
      <c r="J452" s="318"/>
      <c r="K452" s="318"/>
      <c r="L452" s="318"/>
      <c r="M452" s="318"/>
      <c r="N452" s="318"/>
      <c r="O452" s="318"/>
      <c r="P452" s="318"/>
      <c r="Q452" s="318"/>
      <c r="R452" s="318"/>
      <c r="S452" s="318"/>
      <c r="T452" s="318"/>
      <c r="U452" s="318"/>
      <c r="V452" s="318"/>
      <c r="W452" s="318"/>
      <c r="X452" s="318"/>
      <c r="Y452" s="318"/>
      <c r="Z452" s="318"/>
      <c r="AA452" s="318"/>
      <c r="AB452" s="244"/>
      <c r="AC452" s="244"/>
      <c r="AD452" s="244"/>
      <c r="AE452" s="244"/>
      <c r="AF452" s="244"/>
      <c r="AG452" s="249"/>
    </row>
    <row r="453" spans="1:34" s="222" customFormat="1" ht="21" customHeight="1">
      <c r="A453" s="230"/>
      <c r="B453" s="246" t="s">
        <v>318</v>
      </c>
      <c r="C453" s="246"/>
      <c r="D453" s="247"/>
      <c r="E453" s="248">
        <v>2017</v>
      </c>
      <c r="F453" s="248"/>
      <c r="G453" s="248"/>
      <c r="H453" s="244">
        <v>1700</v>
      </c>
      <c r="I453" s="244">
        <v>1700</v>
      </c>
      <c r="J453" s="318"/>
      <c r="K453" s="318"/>
      <c r="L453" s="318"/>
      <c r="M453" s="318"/>
      <c r="N453" s="318"/>
      <c r="O453" s="318"/>
      <c r="P453" s="318"/>
      <c r="Q453" s="318"/>
      <c r="R453" s="318"/>
      <c r="S453" s="318"/>
      <c r="T453" s="318"/>
      <c r="U453" s="318"/>
      <c r="V453" s="318"/>
      <c r="W453" s="318"/>
      <c r="X453" s="318"/>
      <c r="Y453" s="318"/>
      <c r="Z453" s="318"/>
      <c r="AA453" s="318"/>
      <c r="AB453" s="244"/>
      <c r="AC453" s="244"/>
      <c r="AD453" s="244"/>
      <c r="AE453" s="244"/>
      <c r="AF453" s="244"/>
      <c r="AG453" s="249"/>
      <c r="AH453" s="507" t="s">
        <v>105</v>
      </c>
    </row>
    <row r="454" spans="1:34" s="222" customFormat="1" ht="21" customHeight="1">
      <c r="A454" s="230"/>
      <c r="B454" s="246" t="s">
        <v>319</v>
      </c>
      <c r="C454" s="246"/>
      <c r="D454" s="247"/>
      <c r="E454" s="248" t="s">
        <v>443</v>
      </c>
      <c r="F454" s="248"/>
      <c r="G454" s="248"/>
      <c r="H454" s="351">
        <v>4180</v>
      </c>
      <c r="I454" s="351">
        <v>4180</v>
      </c>
      <c r="J454" s="318"/>
      <c r="K454" s="318"/>
      <c r="L454" s="318"/>
      <c r="M454" s="318"/>
      <c r="N454" s="318"/>
      <c r="O454" s="318"/>
      <c r="P454" s="318"/>
      <c r="Q454" s="318"/>
      <c r="R454" s="318"/>
      <c r="S454" s="318"/>
      <c r="T454" s="318"/>
      <c r="U454" s="318"/>
      <c r="V454" s="318"/>
      <c r="W454" s="318"/>
      <c r="X454" s="318"/>
      <c r="Y454" s="318"/>
      <c r="Z454" s="318"/>
      <c r="AA454" s="318"/>
      <c r="AB454" s="351"/>
      <c r="AC454" s="351"/>
      <c r="AD454" s="351"/>
      <c r="AE454" s="244"/>
      <c r="AF454" s="244"/>
      <c r="AG454" s="249"/>
    </row>
    <row r="455" spans="1:34" s="73" customFormat="1" ht="21" customHeight="1">
      <c r="A455" s="88">
        <v>11</v>
      </c>
      <c r="B455" s="92" t="s">
        <v>320</v>
      </c>
      <c r="C455" s="92"/>
      <c r="D455" s="51"/>
      <c r="E455" s="51"/>
      <c r="F455" s="51"/>
      <c r="G455" s="51"/>
      <c r="H455" s="96">
        <f>SUM(H457:H460)</f>
        <v>9000</v>
      </c>
      <c r="I455" s="96">
        <f>SUM(I457:I460)</f>
        <v>9000</v>
      </c>
      <c r="J455" s="309"/>
      <c r="K455" s="309"/>
      <c r="L455" s="309"/>
      <c r="M455" s="309"/>
      <c r="N455" s="309"/>
      <c r="O455" s="309"/>
      <c r="P455" s="309"/>
      <c r="Q455" s="309"/>
      <c r="R455" s="309"/>
      <c r="S455" s="309"/>
      <c r="T455" s="309"/>
      <c r="U455" s="309"/>
      <c r="V455" s="309"/>
      <c r="W455" s="309"/>
      <c r="X455" s="309"/>
      <c r="Y455" s="309"/>
      <c r="Z455" s="309"/>
      <c r="AA455" s="309"/>
      <c r="AB455" s="96">
        <f>SUM(AB457:AB460)</f>
        <v>0</v>
      </c>
      <c r="AC455" s="96">
        <f>SUM(AC457:AC460)</f>
        <v>0</v>
      </c>
      <c r="AD455" s="96">
        <f>SUM(AD457:AD460)</f>
        <v>0</v>
      </c>
      <c r="AE455" s="96">
        <f>SUM(AE457:AE460)</f>
        <v>0</v>
      </c>
      <c r="AF455" s="96">
        <f>SUM(AF457:AF460)</f>
        <v>0</v>
      </c>
      <c r="AG455" s="24"/>
    </row>
    <row r="456" spans="1:34" s="222" customFormat="1" ht="27.75" customHeight="1">
      <c r="A456" s="237"/>
      <c r="B456" s="171" t="s">
        <v>322</v>
      </c>
      <c r="C456" s="171"/>
      <c r="D456" s="172"/>
      <c r="E456" s="234">
        <v>2017</v>
      </c>
      <c r="F456" s="234"/>
      <c r="G456" s="234"/>
      <c r="H456" s="235">
        <v>1000</v>
      </c>
      <c r="I456" s="235">
        <f>H456</f>
        <v>1000</v>
      </c>
      <c r="J456" s="318"/>
      <c r="K456" s="318"/>
      <c r="L456" s="318"/>
      <c r="M456" s="318"/>
      <c r="N456" s="318"/>
      <c r="O456" s="318"/>
      <c r="P456" s="318"/>
      <c r="Q456" s="318"/>
      <c r="R456" s="318"/>
      <c r="S456" s="318"/>
      <c r="T456" s="318"/>
      <c r="U456" s="318"/>
      <c r="V456" s="318"/>
      <c r="W456" s="318"/>
      <c r="X456" s="318"/>
      <c r="Y456" s="318"/>
      <c r="Z456" s="318"/>
      <c r="AA456" s="318"/>
      <c r="AB456" s="236"/>
      <c r="AC456" s="236"/>
      <c r="AD456" s="235"/>
      <c r="AE456" s="236"/>
      <c r="AF456" s="236"/>
      <c r="AG456" s="245"/>
    </row>
    <row r="457" spans="1:34" s="222" customFormat="1" ht="30" customHeight="1">
      <c r="A457" s="237"/>
      <c r="B457" s="171" t="s">
        <v>321</v>
      </c>
      <c r="C457" s="171"/>
      <c r="D457" s="172"/>
      <c r="E457" s="234">
        <v>2017</v>
      </c>
      <c r="F457" s="234"/>
      <c r="G457" s="234"/>
      <c r="H457" s="235">
        <v>2500</v>
      </c>
      <c r="I457" s="235">
        <f>H457</f>
        <v>2500</v>
      </c>
      <c r="J457" s="318"/>
      <c r="K457" s="318"/>
      <c r="L457" s="318"/>
      <c r="M457" s="318"/>
      <c r="N457" s="318"/>
      <c r="O457" s="318"/>
      <c r="P457" s="318"/>
      <c r="Q457" s="318"/>
      <c r="R457" s="318"/>
      <c r="S457" s="318"/>
      <c r="T457" s="318"/>
      <c r="U457" s="318"/>
      <c r="V457" s="318"/>
      <c r="W457" s="318"/>
      <c r="X457" s="318"/>
      <c r="Y457" s="318"/>
      <c r="Z457" s="318"/>
      <c r="AA457" s="318"/>
      <c r="AB457" s="236"/>
      <c r="AC457" s="236"/>
      <c r="AD457" s="235"/>
      <c r="AE457" s="236"/>
      <c r="AF457" s="236"/>
      <c r="AG457" s="221"/>
    </row>
    <row r="458" spans="1:34" s="222" customFormat="1" ht="30.75" customHeight="1">
      <c r="A458" s="237"/>
      <c r="B458" s="171" t="s">
        <v>323</v>
      </c>
      <c r="C458" s="171"/>
      <c r="D458" s="172"/>
      <c r="E458" s="234">
        <v>2018</v>
      </c>
      <c r="F458" s="234"/>
      <c r="G458" s="234"/>
      <c r="H458" s="235">
        <v>2500</v>
      </c>
      <c r="I458" s="235">
        <f>H458</f>
        <v>2500</v>
      </c>
      <c r="J458" s="318"/>
      <c r="K458" s="318"/>
      <c r="L458" s="318"/>
      <c r="M458" s="318"/>
      <c r="N458" s="318"/>
      <c r="O458" s="318"/>
      <c r="P458" s="318"/>
      <c r="Q458" s="318"/>
      <c r="R458" s="318"/>
      <c r="S458" s="318"/>
      <c r="T458" s="318"/>
      <c r="U458" s="318"/>
      <c r="V458" s="318"/>
      <c r="W458" s="318"/>
      <c r="X458" s="318"/>
      <c r="Y458" s="318"/>
      <c r="Z458" s="318"/>
      <c r="AA458" s="318"/>
      <c r="AB458" s="236"/>
      <c r="AC458" s="236"/>
      <c r="AD458" s="235"/>
      <c r="AE458" s="236"/>
      <c r="AF458" s="236"/>
      <c r="AG458" s="245"/>
    </row>
    <row r="459" spans="1:34" s="222" customFormat="1" ht="21" customHeight="1">
      <c r="A459" s="237"/>
      <c r="B459" s="171" t="s">
        <v>324</v>
      </c>
      <c r="C459" s="171"/>
      <c r="D459" s="172"/>
      <c r="E459" s="234">
        <v>2018</v>
      </c>
      <c r="F459" s="234"/>
      <c r="G459" s="234"/>
      <c r="H459" s="235">
        <v>1500</v>
      </c>
      <c r="I459" s="235">
        <f>H459</f>
        <v>1500</v>
      </c>
      <c r="J459" s="318"/>
      <c r="K459" s="318"/>
      <c r="L459" s="318"/>
      <c r="M459" s="318"/>
      <c r="N459" s="318"/>
      <c r="O459" s="318"/>
      <c r="P459" s="318"/>
      <c r="Q459" s="318"/>
      <c r="R459" s="318"/>
      <c r="S459" s="318"/>
      <c r="T459" s="318"/>
      <c r="U459" s="318"/>
      <c r="V459" s="318"/>
      <c r="W459" s="318"/>
      <c r="X459" s="318"/>
      <c r="Y459" s="318"/>
      <c r="Z459" s="318"/>
      <c r="AA459" s="318"/>
      <c r="AB459" s="236"/>
      <c r="AC459" s="236"/>
      <c r="AD459" s="235"/>
      <c r="AE459" s="236"/>
      <c r="AF459" s="236"/>
      <c r="AG459" s="245"/>
    </row>
    <row r="460" spans="1:34" s="222" customFormat="1" ht="30.75" customHeight="1">
      <c r="A460" s="237"/>
      <c r="B460" s="171" t="s">
        <v>325</v>
      </c>
      <c r="C460" s="171"/>
      <c r="D460" s="172"/>
      <c r="E460" s="234">
        <v>2020</v>
      </c>
      <c r="F460" s="234"/>
      <c r="G460" s="234"/>
      <c r="H460" s="235">
        <v>2500</v>
      </c>
      <c r="I460" s="235">
        <v>2500</v>
      </c>
      <c r="J460" s="318"/>
      <c r="K460" s="318"/>
      <c r="L460" s="318"/>
      <c r="M460" s="318"/>
      <c r="N460" s="318"/>
      <c r="O460" s="318"/>
      <c r="P460" s="318"/>
      <c r="Q460" s="318"/>
      <c r="R460" s="318"/>
      <c r="S460" s="318"/>
      <c r="T460" s="318"/>
      <c r="U460" s="318"/>
      <c r="V460" s="318"/>
      <c r="W460" s="318"/>
      <c r="X460" s="318"/>
      <c r="Y460" s="318"/>
      <c r="Z460" s="318"/>
      <c r="AA460" s="318"/>
      <c r="AB460" s="236"/>
      <c r="AC460" s="235"/>
      <c r="AD460" s="235"/>
      <c r="AE460" s="236"/>
      <c r="AF460" s="236"/>
      <c r="AG460" s="245"/>
    </row>
    <row r="461" spans="1:34" s="73" customFormat="1" ht="21" customHeight="1">
      <c r="A461" s="88">
        <v>12</v>
      </c>
      <c r="B461" s="92" t="s">
        <v>326</v>
      </c>
      <c r="C461" s="92"/>
      <c r="D461" s="51"/>
      <c r="E461" s="51"/>
      <c r="F461" s="51"/>
      <c r="G461" s="51"/>
      <c r="H461" s="96">
        <f>SUM(H463:H466)</f>
        <v>19000</v>
      </c>
      <c r="I461" s="96">
        <f>SUM(I463:I466)</f>
        <v>13115</v>
      </c>
      <c r="J461" s="309"/>
      <c r="K461" s="309"/>
      <c r="L461" s="309"/>
      <c r="M461" s="309"/>
      <c r="N461" s="309"/>
      <c r="O461" s="309"/>
      <c r="P461" s="309"/>
      <c r="Q461" s="309"/>
      <c r="R461" s="309"/>
      <c r="S461" s="309"/>
      <c r="T461" s="309"/>
      <c r="U461" s="309"/>
      <c r="V461" s="309"/>
      <c r="W461" s="309"/>
      <c r="X461" s="309"/>
      <c r="Y461" s="309"/>
      <c r="Z461" s="309"/>
      <c r="AA461" s="309"/>
      <c r="AB461" s="96">
        <f>SUM(AB463:AB466)</f>
        <v>3885</v>
      </c>
      <c r="AC461" s="96">
        <f>SUM(AC463:AC466)</f>
        <v>0</v>
      </c>
      <c r="AD461" s="96">
        <f>SUM(AD463:AD466)</f>
        <v>1500</v>
      </c>
      <c r="AE461" s="96">
        <f>SUM(AE463:AE466)</f>
        <v>500</v>
      </c>
      <c r="AF461" s="96">
        <f>SUM(AF463:AF466)</f>
        <v>0</v>
      </c>
      <c r="AG461" s="27"/>
    </row>
    <row r="462" spans="1:34" s="222" customFormat="1" ht="21" customHeight="1">
      <c r="A462" s="261"/>
      <c r="B462" s="263" t="s">
        <v>330</v>
      </c>
      <c r="C462" s="263"/>
      <c r="D462" s="219"/>
      <c r="E462" s="264" t="s">
        <v>446</v>
      </c>
      <c r="F462" s="264"/>
      <c r="G462" s="264"/>
      <c r="H462" s="265">
        <f>SUM(I462:AF462)</f>
        <v>1000</v>
      </c>
      <c r="I462" s="265">
        <v>500</v>
      </c>
      <c r="J462" s="318"/>
      <c r="K462" s="318"/>
      <c r="L462" s="318"/>
      <c r="M462" s="318"/>
      <c r="N462" s="318"/>
      <c r="O462" s="318"/>
      <c r="P462" s="318"/>
      <c r="Q462" s="318"/>
      <c r="R462" s="318"/>
      <c r="S462" s="318"/>
      <c r="T462" s="318"/>
      <c r="U462" s="318"/>
      <c r="V462" s="318"/>
      <c r="W462" s="318"/>
      <c r="X462" s="318"/>
      <c r="Y462" s="318"/>
      <c r="Z462" s="318"/>
      <c r="AA462" s="318"/>
      <c r="AB462" s="220"/>
      <c r="AC462" s="265">
        <v>500</v>
      </c>
      <c r="AD462" s="220"/>
      <c r="AE462" s="220"/>
      <c r="AF462" s="220"/>
      <c r="AG462" s="252"/>
    </row>
    <row r="463" spans="1:34" s="222" customFormat="1" ht="21" customHeight="1">
      <c r="A463" s="261"/>
      <c r="B463" s="263" t="s">
        <v>328</v>
      </c>
      <c r="C463" s="263"/>
      <c r="D463" s="219"/>
      <c r="E463" s="264">
        <v>2017</v>
      </c>
      <c r="F463" s="264"/>
      <c r="G463" s="264"/>
      <c r="H463" s="265">
        <v>11000</v>
      </c>
      <c r="I463" s="265">
        <v>7726</v>
      </c>
      <c r="J463" s="318"/>
      <c r="K463" s="318"/>
      <c r="L463" s="318"/>
      <c r="M463" s="318"/>
      <c r="N463" s="318"/>
      <c r="O463" s="318"/>
      <c r="P463" s="318"/>
      <c r="Q463" s="318"/>
      <c r="R463" s="318"/>
      <c r="S463" s="318"/>
      <c r="T463" s="318"/>
      <c r="U463" s="318"/>
      <c r="V463" s="318"/>
      <c r="W463" s="318"/>
      <c r="X463" s="318"/>
      <c r="Y463" s="318"/>
      <c r="Z463" s="318"/>
      <c r="AA463" s="318"/>
      <c r="AB463" s="220">
        <f>H463-I463</f>
        <v>3274</v>
      </c>
      <c r="AC463" s="265"/>
      <c r="AD463" s="220"/>
      <c r="AE463" s="220"/>
      <c r="AF463" s="220"/>
      <c r="AG463" s="252"/>
    </row>
    <row r="464" spans="1:34" s="222" customFormat="1" ht="21" customHeight="1">
      <c r="A464" s="217"/>
      <c r="B464" s="228" t="s">
        <v>327</v>
      </c>
      <c r="C464" s="228"/>
      <c r="D464" s="219"/>
      <c r="E464" s="219" t="s">
        <v>446</v>
      </c>
      <c r="F464" s="219"/>
      <c r="G464" s="219"/>
      <c r="H464" s="350">
        <v>3500</v>
      </c>
      <c r="I464" s="220">
        <v>2000</v>
      </c>
      <c r="J464" s="318"/>
      <c r="K464" s="318"/>
      <c r="L464" s="318"/>
      <c r="M464" s="318"/>
      <c r="N464" s="318"/>
      <c r="O464" s="318"/>
      <c r="P464" s="318"/>
      <c r="Q464" s="318"/>
      <c r="R464" s="318"/>
      <c r="S464" s="318"/>
      <c r="T464" s="318"/>
      <c r="U464" s="318"/>
      <c r="V464" s="318"/>
      <c r="W464" s="318"/>
      <c r="X464" s="318"/>
      <c r="Y464" s="318"/>
      <c r="Z464" s="318"/>
      <c r="AA464" s="318"/>
      <c r="AB464" s="220"/>
      <c r="AC464" s="220"/>
      <c r="AD464" s="226">
        <v>1500</v>
      </c>
      <c r="AE464" s="220"/>
      <c r="AF464" s="220"/>
      <c r="AG464" s="252"/>
    </row>
    <row r="465" spans="1:33" s="222" customFormat="1" ht="21" customHeight="1">
      <c r="A465" s="217"/>
      <c r="B465" s="263" t="s">
        <v>329</v>
      </c>
      <c r="C465" s="263"/>
      <c r="D465" s="219"/>
      <c r="E465" s="264" t="s">
        <v>435</v>
      </c>
      <c r="F465" s="264"/>
      <c r="G465" s="264"/>
      <c r="H465" s="265">
        <v>2500</v>
      </c>
      <c r="I465" s="265">
        <v>2000</v>
      </c>
      <c r="J465" s="318"/>
      <c r="K465" s="318"/>
      <c r="L465" s="318"/>
      <c r="M465" s="318"/>
      <c r="N465" s="318"/>
      <c r="O465" s="318"/>
      <c r="P465" s="318"/>
      <c r="Q465" s="318"/>
      <c r="R465" s="318"/>
      <c r="S465" s="318"/>
      <c r="T465" s="318"/>
      <c r="U465" s="318"/>
      <c r="V465" s="318"/>
      <c r="W465" s="318"/>
      <c r="X465" s="318"/>
      <c r="Y465" s="318"/>
      <c r="Z465" s="318"/>
      <c r="AA465" s="318"/>
      <c r="AB465" s="220"/>
      <c r="AC465" s="265"/>
      <c r="AD465" s="220"/>
      <c r="AE465" s="220">
        <v>500</v>
      </c>
      <c r="AF465" s="220"/>
      <c r="AG465" s="252"/>
    </row>
    <row r="466" spans="1:33" s="222" customFormat="1" ht="21" customHeight="1">
      <c r="A466" s="217"/>
      <c r="B466" s="263" t="s">
        <v>331</v>
      </c>
      <c r="C466" s="263"/>
      <c r="D466" s="219"/>
      <c r="E466" s="264" t="s">
        <v>446</v>
      </c>
      <c r="F466" s="264"/>
      <c r="G466" s="264"/>
      <c r="H466" s="265">
        <v>2000</v>
      </c>
      <c r="I466" s="265">
        <v>1389</v>
      </c>
      <c r="J466" s="318"/>
      <c r="K466" s="318"/>
      <c r="L466" s="318"/>
      <c r="M466" s="318"/>
      <c r="N466" s="318"/>
      <c r="O466" s="318"/>
      <c r="P466" s="318"/>
      <c r="Q466" s="318"/>
      <c r="R466" s="318"/>
      <c r="S466" s="318"/>
      <c r="T466" s="318"/>
      <c r="U466" s="318"/>
      <c r="V466" s="318"/>
      <c r="W466" s="318"/>
      <c r="X466" s="318"/>
      <c r="Y466" s="318"/>
      <c r="Z466" s="318"/>
      <c r="AA466" s="318"/>
      <c r="AB466" s="220">
        <f>H466-I466</f>
        <v>611</v>
      </c>
      <c r="AC466" s="265"/>
      <c r="AD466" s="220"/>
      <c r="AE466" s="220"/>
      <c r="AF466" s="220"/>
      <c r="AG466" s="252"/>
    </row>
    <row r="467" spans="1:33" s="73" customFormat="1" ht="21" customHeight="1">
      <c r="A467" s="88">
        <v>13</v>
      </c>
      <c r="B467" s="94" t="s">
        <v>332</v>
      </c>
      <c r="C467" s="94"/>
      <c r="D467" s="51"/>
      <c r="E467" s="51"/>
      <c r="F467" s="51"/>
      <c r="G467" s="51"/>
      <c r="H467" s="96">
        <f>SUM(H468:H472)</f>
        <v>6500</v>
      </c>
      <c r="I467" s="96">
        <f>SUM(I468:I472)</f>
        <v>6500</v>
      </c>
      <c r="J467" s="309"/>
      <c r="K467" s="309"/>
      <c r="L467" s="309"/>
      <c r="M467" s="309"/>
      <c r="N467" s="309"/>
      <c r="O467" s="309"/>
      <c r="P467" s="309"/>
      <c r="Q467" s="309"/>
      <c r="R467" s="309"/>
      <c r="S467" s="309"/>
      <c r="T467" s="309"/>
      <c r="U467" s="309"/>
      <c r="V467" s="309"/>
      <c r="W467" s="309"/>
      <c r="X467" s="309"/>
      <c r="Y467" s="309"/>
      <c r="Z467" s="309"/>
      <c r="AA467" s="309"/>
      <c r="AB467" s="96">
        <f>SUM(AB468:AB472)</f>
        <v>0</v>
      </c>
      <c r="AC467" s="96">
        <f>SUM(AC468:AC472)</f>
        <v>0</v>
      </c>
      <c r="AD467" s="96">
        <f>SUM(AD468:AD472)</f>
        <v>0</v>
      </c>
      <c r="AE467" s="96">
        <f>SUM(AE468:AE472)</f>
        <v>0</v>
      </c>
      <c r="AF467" s="96">
        <f>SUM(AF468:AF472)</f>
        <v>0</v>
      </c>
      <c r="AG467" s="27"/>
    </row>
    <row r="468" spans="1:33" s="222" customFormat="1" ht="21" customHeight="1">
      <c r="A468" s="239"/>
      <c r="B468" s="240" t="s">
        <v>333</v>
      </c>
      <c r="C468" s="240"/>
      <c r="D468" s="241"/>
      <c r="E468" s="242" t="s">
        <v>533</v>
      </c>
      <c r="F468" s="242"/>
      <c r="G468" s="242"/>
      <c r="H468" s="243">
        <v>1000</v>
      </c>
      <c r="I468" s="243">
        <v>1000</v>
      </c>
      <c r="J468" s="318"/>
      <c r="K468" s="318"/>
      <c r="L468" s="318"/>
      <c r="M468" s="318"/>
      <c r="N468" s="318"/>
      <c r="O468" s="318"/>
      <c r="P468" s="318"/>
      <c r="Q468" s="318"/>
      <c r="R468" s="318"/>
      <c r="S468" s="318"/>
      <c r="T468" s="318"/>
      <c r="U468" s="318"/>
      <c r="V468" s="318"/>
      <c r="W468" s="318"/>
      <c r="X468" s="318"/>
      <c r="Y468" s="318"/>
      <c r="Z468" s="318"/>
      <c r="AA468" s="318"/>
      <c r="AB468" s="243"/>
      <c r="AC468" s="244"/>
      <c r="AD468" s="235"/>
      <c r="AE468" s="236"/>
      <c r="AF468" s="236"/>
      <c r="AG468" s="245"/>
    </row>
    <row r="469" spans="1:33" s="222" customFormat="1" ht="21" customHeight="1">
      <c r="A469" s="239"/>
      <c r="B469" s="240" t="s">
        <v>121</v>
      </c>
      <c r="C469" s="240"/>
      <c r="D469" s="241"/>
      <c r="E469" s="242" t="s">
        <v>533</v>
      </c>
      <c r="F469" s="242"/>
      <c r="G469" s="242"/>
      <c r="H469" s="243">
        <v>3000</v>
      </c>
      <c r="I469" s="243">
        <v>3000</v>
      </c>
      <c r="J469" s="318"/>
      <c r="K469" s="318"/>
      <c r="L469" s="318"/>
      <c r="M469" s="318"/>
      <c r="N469" s="318"/>
      <c r="O469" s="318"/>
      <c r="P469" s="318"/>
      <c r="Q469" s="318"/>
      <c r="R469" s="318"/>
      <c r="S469" s="318"/>
      <c r="T469" s="318"/>
      <c r="U469" s="318"/>
      <c r="V469" s="318"/>
      <c r="W469" s="318"/>
      <c r="X469" s="318"/>
      <c r="Y469" s="318"/>
      <c r="Z469" s="318"/>
      <c r="AA469" s="318"/>
      <c r="AB469" s="243"/>
      <c r="AC469" s="244"/>
      <c r="AD469" s="235"/>
      <c r="AE469" s="236"/>
      <c r="AF469" s="236"/>
      <c r="AG469" s="245"/>
    </row>
    <row r="470" spans="1:33" s="222" customFormat="1" ht="21" customHeight="1">
      <c r="A470" s="239"/>
      <c r="B470" s="266" t="s">
        <v>334</v>
      </c>
      <c r="C470" s="266"/>
      <c r="D470" s="482"/>
      <c r="E470" s="242" t="s">
        <v>335</v>
      </c>
      <c r="F470" s="242"/>
      <c r="G470" s="242"/>
      <c r="H470" s="483">
        <v>2500</v>
      </c>
      <c r="I470" s="483">
        <v>2500</v>
      </c>
      <c r="J470" s="318"/>
      <c r="K470" s="318"/>
      <c r="L470" s="318"/>
      <c r="M470" s="318"/>
      <c r="N470" s="318"/>
      <c r="O470" s="318"/>
      <c r="P470" s="318"/>
      <c r="Q470" s="318"/>
      <c r="R470" s="318"/>
      <c r="S470" s="318"/>
      <c r="T470" s="318"/>
      <c r="U470" s="318"/>
      <c r="V470" s="318"/>
      <c r="W470" s="318"/>
      <c r="X470" s="318"/>
      <c r="Y470" s="318"/>
      <c r="Z470" s="318"/>
      <c r="AA470" s="318"/>
      <c r="AB470" s="244"/>
      <c r="AC470" s="244"/>
      <c r="AD470" s="235"/>
      <c r="AE470" s="236"/>
      <c r="AF470" s="236"/>
      <c r="AG470" s="245"/>
    </row>
    <row r="471" spans="1:33" s="222" customFormat="1" ht="21" customHeight="1">
      <c r="A471" s="239"/>
      <c r="B471" s="240" t="s">
        <v>338</v>
      </c>
      <c r="C471" s="240"/>
      <c r="D471" s="484"/>
      <c r="E471" s="242" t="s">
        <v>710</v>
      </c>
      <c r="F471" s="242"/>
      <c r="G471" s="242"/>
      <c r="H471" s="243" t="s">
        <v>337</v>
      </c>
      <c r="I471" s="243" t="s">
        <v>337</v>
      </c>
      <c r="J471" s="318"/>
      <c r="K471" s="318"/>
      <c r="L471" s="318"/>
      <c r="M471" s="318"/>
      <c r="N471" s="318"/>
      <c r="O471" s="318"/>
      <c r="P471" s="318"/>
      <c r="Q471" s="318"/>
      <c r="R471" s="318"/>
      <c r="S471" s="318"/>
      <c r="T471" s="318"/>
      <c r="U471" s="318"/>
      <c r="V471" s="318"/>
      <c r="W471" s="318"/>
      <c r="X471" s="318"/>
      <c r="Y471" s="318"/>
      <c r="Z471" s="318"/>
      <c r="AA471" s="318"/>
      <c r="AB471" s="485"/>
      <c r="AC471" s="485"/>
      <c r="AD471" s="244"/>
      <c r="AE471" s="485"/>
      <c r="AF471" s="244"/>
      <c r="AG471" s="486"/>
    </row>
    <row r="472" spans="1:33" s="222" customFormat="1" ht="21" customHeight="1">
      <c r="A472" s="239"/>
      <c r="B472" s="240" t="s">
        <v>339</v>
      </c>
      <c r="C472" s="240"/>
      <c r="D472" s="484"/>
      <c r="E472" s="242" t="s">
        <v>710</v>
      </c>
      <c r="F472" s="242"/>
      <c r="G472" s="242"/>
      <c r="H472" s="243" t="s">
        <v>337</v>
      </c>
      <c r="I472" s="243" t="s">
        <v>337</v>
      </c>
      <c r="J472" s="318"/>
      <c r="K472" s="318"/>
      <c r="L472" s="318"/>
      <c r="M472" s="318"/>
      <c r="N472" s="318"/>
      <c r="O472" s="318"/>
      <c r="P472" s="318"/>
      <c r="Q472" s="318"/>
      <c r="R472" s="318"/>
      <c r="S472" s="318"/>
      <c r="T472" s="318"/>
      <c r="U472" s="318"/>
      <c r="V472" s="318"/>
      <c r="W472" s="318"/>
      <c r="X472" s="318"/>
      <c r="Y472" s="318"/>
      <c r="Z472" s="318"/>
      <c r="AA472" s="318"/>
      <c r="AB472" s="485"/>
      <c r="AC472" s="485"/>
      <c r="AD472" s="244"/>
      <c r="AE472" s="485"/>
      <c r="AF472" s="244"/>
      <c r="AG472" s="487"/>
    </row>
    <row r="473" spans="1:33" s="474" customFormat="1" ht="21" customHeight="1">
      <c r="A473" s="163"/>
      <c r="B473" s="466" t="s">
        <v>336</v>
      </c>
      <c r="C473" s="466"/>
      <c r="D473" s="467"/>
      <c r="E473" s="468" t="s">
        <v>335</v>
      </c>
      <c r="F473" s="468"/>
      <c r="G473" s="468"/>
      <c r="H473" s="469">
        <v>2000</v>
      </c>
      <c r="I473" s="469">
        <v>2000</v>
      </c>
      <c r="J473" s="470"/>
      <c r="K473" s="470"/>
      <c r="L473" s="470"/>
      <c r="M473" s="470"/>
      <c r="N473" s="470"/>
      <c r="O473" s="470"/>
      <c r="P473" s="470"/>
      <c r="Q473" s="470"/>
      <c r="R473" s="470"/>
      <c r="S473" s="470"/>
      <c r="T473" s="470"/>
      <c r="U473" s="470"/>
      <c r="V473" s="470"/>
      <c r="W473" s="470"/>
      <c r="X473" s="470"/>
      <c r="Y473" s="470"/>
      <c r="Z473" s="470"/>
      <c r="AA473" s="470"/>
      <c r="AB473" s="165"/>
      <c r="AC473" s="165"/>
      <c r="AD473" s="471"/>
      <c r="AE473" s="472"/>
      <c r="AF473" s="472"/>
      <c r="AG473" s="473"/>
    </row>
    <row r="474" spans="1:33" s="73" customFormat="1" ht="21" customHeight="1">
      <c r="A474" s="88">
        <v>14</v>
      </c>
      <c r="B474" s="92" t="s">
        <v>340</v>
      </c>
      <c r="C474" s="92"/>
      <c r="D474" s="51"/>
      <c r="E474" s="52"/>
      <c r="F474" s="52"/>
      <c r="G474" s="52"/>
      <c r="H474" s="96">
        <f>SUM(H475:H482)</f>
        <v>7650</v>
      </c>
      <c r="I474" s="96">
        <f>SUM(I475:I482)</f>
        <v>6900</v>
      </c>
      <c r="J474" s="309"/>
      <c r="K474" s="309"/>
      <c r="L474" s="309"/>
      <c r="M474" s="309"/>
      <c r="N474" s="309"/>
      <c r="O474" s="309"/>
      <c r="P474" s="309"/>
      <c r="Q474" s="309"/>
      <c r="R474" s="309"/>
      <c r="S474" s="309"/>
      <c r="T474" s="309"/>
      <c r="U474" s="309"/>
      <c r="V474" s="309"/>
      <c r="W474" s="309"/>
      <c r="X474" s="309"/>
      <c r="Y474" s="309"/>
      <c r="Z474" s="309"/>
      <c r="AA474" s="309"/>
      <c r="AB474" s="96">
        <f>SUM(AB475:AB482)</f>
        <v>0</v>
      </c>
      <c r="AC474" s="96">
        <f>SUM(AC475:AC482)</f>
        <v>0</v>
      </c>
      <c r="AD474" s="96">
        <f>SUM(AD475:AD482)</f>
        <v>0</v>
      </c>
      <c r="AE474" s="96">
        <f>SUM(AE475:AE482)</f>
        <v>200</v>
      </c>
      <c r="AF474" s="96">
        <f>SUM(AF475:AF482)</f>
        <v>550</v>
      </c>
      <c r="AG474" s="27"/>
    </row>
    <row r="475" spans="1:33" s="222" customFormat="1" ht="21" customHeight="1">
      <c r="A475" s="233"/>
      <c r="B475" s="171" t="s">
        <v>341</v>
      </c>
      <c r="C475" s="171"/>
      <c r="D475" s="172"/>
      <c r="E475" s="234">
        <v>2017</v>
      </c>
      <c r="F475" s="234"/>
      <c r="G475" s="234"/>
      <c r="H475" s="235">
        <v>1000</v>
      </c>
      <c r="I475" s="235">
        <f>H475</f>
        <v>1000</v>
      </c>
      <c r="J475" s="318"/>
      <c r="K475" s="318"/>
      <c r="L475" s="318"/>
      <c r="M475" s="318"/>
      <c r="N475" s="318"/>
      <c r="O475" s="318"/>
      <c r="P475" s="318"/>
      <c r="Q475" s="318"/>
      <c r="R475" s="318"/>
      <c r="S475" s="318"/>
      <c r="T475" s="318"/>
      <c r="U475" s="318"/>
      <c r="V475" s="318"/>
      <c r="W475" s="318"/>
      <c r="X475" s="318"/>
      <c r="Y475" s="318"/>
      <c r="Z475" s="318"/>
      <c r="AA475" s="318"/>
      <c r="AB475" s="236"/>
      <c r="AC475" s="236"/>
      <c r="AD475" s="235"/>
      <c r="AE475" s="236"/>
      <c r="AF475" s="236"/>
      <c r="AG475" s="221"/>
    </row>
    <row r="476" spans="1:33" s="222" customFormat="1" ht="21" customHeight="1">
      <c r="A476" s="233"/>
      <c r="B476" s="171" t="s">
        <v>342</v>
      </c>
      <c r="C476" s="171"/>
      <c r="D476" s="172"/>
      <c r="E476" s="234">
        <v>2017</v>
      </c>
      <c r="F476" s="234"/>
      <c r="G476" s="234"/>
      <c r="H476" s="235">
        <v>600</v>
      </c>
      <c r="I476" s="235">
        <v>500</v>
      </c>
      <c r="J476" s="318"/>
      <c r="K476" s="318"/>
      <c r="L476" s="318"/>
      <c r="M476" s="318"/>
      <c r="N476" s="318"/>
      <c r="O476" s="318"/>
      <c r="P476" s="318"/>
      <c r="Q476" s="318"/>
      <c r="R476" s="318"/>
      <c r="S476" s="318"/>
      <c r="T476" s="318"/>
      <c r="U476" s="318"/>
      <c r="V476" s="318"/>
      <c r="W476" s="318"/>
      <c r="X476" s="318"/>
      <c r="Y476" s="318"/>
      <c r="Z476" s="318"/>
      <c r="AA476" s="318"/>
      <c r="AB476" s="235"/>
      <c r="AC476" s="236"/>
      <c r="AD476" s="244"/>
      <c r="AE476" s="236">
        <v>100</v>
      </c>
      <c r="AF476" s="236"/>
      <c r="AG476" s="245"/>
    </row>
    <row r="477" spans="1:33" s="222" customFormat="1" ht="21" customHeight="1">
      <c r="A477" s="233"/>
      <c r="B477" s="171" t="s">
        <v>343</v>
      </c>
      <c r="C477" s="171"/>
      <c r="D477" s="172"/>
      <c r="E477" s="234">
        <v>2017</v>
      </c>
      <c r="F477" s="234"/>
      <c r="G477" s="234"/>
      <c r="H477" s="235">
        <v>450</v>
      </c>
      <c r="I477" s="235">
        <v>450</v>
      </c>
      <c r="J477" s="318"/>
      <c r="K477" s="318"/>
      <c r="L477" s="318"/>
      <c r="M477" s="318"/>
      <c r="N477" s="318"/>
      <c r="O477" s="318"/>
      <c r="P477" s="318"/>
      <c r="Q477" s="318"/>
      <c r="R477" s="318"/>
      <c r="S477" s="318"/>
      <c r="T477" s="318"/>
      <c r="U477" s="318"/>
      <c r="V477" s="318"/>
      <c r="W477" s="318"/>
      <c r="X477" s="318"/>
      <c r="Y477" s="318"/>
      <c r="Z477" s="318"/>
      <c r="AA477" s="318"/>
      <c r="AB477" s="235"/>
      <c r="AC477" s="236"/>
      <c r="AD477" s="244"/>
      <c r="AE477" s="235"/>
      <c r="AF477" s="235"/>
      <c r="AG477" s="245"/>
    </row>
    <row r="478" spans="1:33" s="222" customFormat="1" ht="21" customHeight="1">
      <c r="A478" s="233"/>
      <c r="B478" s="171" t="s">
        <v>344</v>
      </c>
      <c r="C478" s="171"/>
      <c r="D478" s="172"/>
      <c r="E478" s="234">
        <v>2018</v>
      </c>
      <c r="F478" s="234"/>
      <c r="G478" s="234"/>
      <c r="H478" s="235">
        <v>1000</v>
      </c>
      <c r="I478" s="235">
        <v>750</v>
      </c>
      <c r="J478" s="318"/>
      <c r="K478" s="318"/>
      <c r="L478" s="318"/>
      <c r="M478" s="318"/>
      <c r="N478" s="318"/>
      <c r="O478" s="318"/>
      <c r="P478" s="318"/>
      <c r="Q478" s="318"/>
      <c r="R478" s="318"/>
      <c r="S478" s="318"/>
      <c r="T478" s="318"/>
      <c r="U478" s="318"/>
      <c r="V478" s="318"/>
      <c r="W478" s="318"/>
      <c r="X478" s="318"/>
      <c r="Y478" s="318"/>
      <c r="Z478" s="318"/>
      <c r="AA478" s="318"/>
      <c r="AB478" s="236"/>
      <c r="AC478" s="236"/>
      <c r="AD478" s="235"/>
      <c r="AE478" s="235">
        <v>100</v>
      </c>
      <c r="AF478" s="235">
        <v>150</v>
      </c>
      <c r="AG478" s="245"/>
    </row>
    <row r="479" spans="1:33" s="222" customFormat="1" ht="21" customHeight="1">
      <c r="A479" s="233"/>
      <c r="B479" s="171" t="s">
        <v>345</v>
      </c>
      <c r="C479" s="171"/>
      <c r="D479" s="172"/>
      <c r="E479" s="234">
        <v>2018</v>
      </c>
      <c r="F479" s="234"/>
      <c r="G479" s="234"/>
      <c r="H479" s="235">
        <v>800</v>
      </c>
      <c r="I479" s="235">
        <v>600</v>
      </c>
      <c r="J479" s="318"/>
      <c r="K479" s="318"/>
      <c r="L479" s="318"/>
      <c r="M479" s="318"/>
      <c r="N479" s="318"/>
      <c r="O479" s="318"/>
      <c r="P479" s="318"/>
      <c r="Q479" s="318"/>
      <c r="R479" s="318"/>
      <c r="S479" s="318"/>
      <c r="T479" s="318"/>
      <c r="U479" s="318"/>
      <c r="V479" s="318"/>
      <c r="W479" s="318"/>
      <c r="X479" s="318"/>
      <c r="Y479" s="318"/>
      <c r="Z479" s="318"/>
      <c r="AA479" s="318"/>
      <c r="AB479" s="236"/>
      <c r="AC479" s="236"/>
      <c r="AD479" s="235"/>
      <c r="AE479" s="235"/>
      <c r="AF479" s="235">
        <v>200</v>
      </c>
      <c r="AG479" s="245"/>
    </row>
    <row r="480" spans="1:33" s="222" customFormat="1" ht="21" customHeight="1">
      <c r="A480" s="233"/>
      <c r="B480" s="171" t="s">
        <v>346</v>
      </c>
      <c r="C480" s="171"/>
      <c r="D480" s="172"/>
      <c r="E480" s="234">
        <v>2018</v>
      </c>
      <c r="F480" s="234"/>
      <c r="G480" s="234"/>
      <c r="H480" s="235">
        <v>1200</v>
      </c>
      <c r="I480" s="235">
        <v>1000</v>
      </c>
      <c r="J480" s="318"/>
      <c r="K480" s="318"/>
      <c r="L480" s="318"/>
      <c r="M480" s="318"/>
      <c r="N480" s="318"/>
      <c r="O480" s="318"/>
      <c r="P480" s="318"/>
      <c r="Q480" s="318"/>
      <c r="R480" s="318"/>
      <c r="S480" s="318"/>
      <c r="T480" s="318"/>
      <c r="U480" s="318"/>
      <c r="V480" s="318"/>
      <c r="W480" s="318"/>
      <c r="X480" s="318"/>
      <c r="Y480" s="318"/>
      <c r="Z480" s="318"/>
      <c r="AA480" s="318"/>
      <c r="AB480" s="236"/>
      <c r="AC480" s="236"/>
      <c r="AD480" s="235"/>
      <c r="AE480" s="235"/>
      <c r="AF480" s="235">
        <v>200</v>
      </c>
      <c r="AG480" s="245"/>
    </row>
    <row r="481" spans="1:34" s="222" customFormat="1" ht="21" customHeight="1">
      <c r="A481" s="233"/>
      <c r="B481" s="171" t="s">
        <v>347</v>
      </c>
      <c r="C481" s="171"/>
      <c r="D481" s="172"/>
      <c r="E481" s="234">
        <v>2019</v>
      </c>
      <c r="F481" s="234"/>
      <c r="G481" s="234"/>
      <c r="H481" s="235">
        <v>600</v>
      </c>
      <c r="I481" s="235">
        <v>600</v>
      </c>
      <c r="J481" s="318"/>
      <c r="K481" s="318"/>
      <c r="L481" s="318"/>
      <c r="M481" s="318"/>
      <c r="N481" s="318"/>
      <c r="O481" s="318"/>
      <c r="P481" s="318"/>
      <c r="Q481" s="318"/>
      <c r="R481" s="318"/>
      <c r="S481" s="318"/>
      <c r="T481" s="318"/>
      <c r="U481" s="318"/>
      <c r="V481" s="318"/>
      <c r="W481" s="318"/>
      <c r="X481" s="318"/>
      <c r="Y481" s="318"/>
      <c r="Z481" s="318"/>
      <c r="AA481" s="318"/>
      <c r="AB481" s="235"/>
      <c r="AC481" s="236"/>
      <c r="AD481" s="235"/>
      <c r="AE481" s="235"/>
      <c r="AF481" s="235"/>
      <c r="AG481" s="245"/>
    </row>
    <row r="482" spans="1:34" s="222" customFormat="1" ht="21" customHeight="1">
      <c r="A482" s="233"/>
      <c r="B482" s="492" t="s">
        <v>349</v>
      </c>
      <c r="C482" s="171"/>
      <c r="D482" s="172"/>
      <c r="E482" s="234">
        <v>2019</v>
      </c>
      <c r="F482" s="234"/>
      <c r="G482" s="234"/>
      <c r="H482" s="235">
        <v>2000</v>
      </c>
      <c r="I482" s="235">
        <v>2000</v>
      </c>
      <c r="J482" s="318"/>
      <c r="K482" s="318"/>
      <c r="L482" s="318"/>
      <c r="M482" s="318"/>
      <c r="N482" s="318"/>
      <c r="O482" s="318"/>
      <c r="P482" s="318"/>
      <c r="Q482" s="318"/>
      <c r="R482" s="318"/>
      <c r="S482" s="318"/>
      <c r="T482" s="318"/>
      <c r="U482" s="318"/>
      <c r="V482" s="318"/>
      <c r="W482" s="318"/>
      <c r="X482" s="318"/>
      <c r="Y482" s="318"/>
      <c r="Z482" s="318"/>
      <c r="AA482" s="318"/>
      <c r="AB482" s="236"/>
      <c r="AC482" s="235"/>
      <c r="AD482" s="235"/>
      <c r="AE482" s="235"/>
      <c r="AF482" s="235"/>
      <c r="AG482" s="245"/>
    </row>
    <row r="483" spans="1:34" s="474" customFormat="1" ht="21" customHeight="1">
      <c r="A483" s="488"/>
      <c r="B483" s="489" t="s">
        <v>348</v>
      </c>
      <c r="C483" s="489"/>
      <c r="D483" s="490"/>
      <c r="E483" s="491">
        <v>2019</v>
      </c>
      <c r="F483" s="491"/>
      <c r="G483" s="491"/>
      <c r="H483" s="471">
        <v>500</v>
      </c>
      <c r="I483" s="471">
        <v>500</v>
      </c>
      <c r="J483" s="470"/>
      <c r="K483" s="470"/>
      <c r="L483" s="470"/>
      <c r="M483" s="470"/>
      <c r="N483" s="470"/>
      <c r="O483" s="470"/>
      <c r="P483" s="470"/>
      <c r="Q483" s="470"/>
      <c r="R483" s="470"/>
      <c r="S483" s="470"/>
      <c r="T483" s="470"/>
      <c r="U483" s="470"/>
      <c r="V483" s="470"/>
      <c r="W483" s="470"/>
      <c r="X483" s="470"/>
      <c r="Y483" s="470"/>
      <c r="Z483" s="470"/>
      <c r="AA483" s="470"/>
      <c r="AB483" s="472"/>
      <c r="AC483" s="471"/>
      <c r="AD483" s="165"/>
      <c r="AE483" s="471"/>
      <c r="AF483" s="471"/>
      <c r="AG483" s="473"/>
    </row>
    <row r="484" spans="1:34" s="73" customFormat="1" ht="21" customHeight="1">
      <c r="A484" s="88">
        <v>15</v>
      </c>
      <c r="B484" s="92" t="s">
        <v>350</v>
      </c>
      <c r="C484" s="92"/>
      <c r="D484" s="51"/>
      <c r="E484" s="51"/>
      <c r="F484" s="51"/>
      <c r="G484" s="51"/>
      <c r="H484" s="96">
        <f>SUM(H485:H494)</f>
        <v>8600</v>
      </c>
      <c r="I484" s="96">
        <f>SUM(I485:I494)</f>
        <v>8100</v>
      </c>
      <c r="J484" s="309"/>
      <c r="K484" s="309"/>
      <c r="L484" s="309"/>
      <c r="M484" s="309"/>
      <c r="N484" s="309"/>
      <c r="O484" s="309"/>
      <c r="P484" s="309"/>
      <c r="Q484" s="309"/>
      <c r="R484" s="309"/>
      <c r="S484" s="309"/>
      <c r="T484" s="309"/>
      <c r="U484" s="309"/>
      <c r="V484" s="309"/>
      <c r="W484" s="309"/>
      <c r="X484" s="309"/>
      <c r="Y484" s="309"/>
      <c r="Z484" s="309"/>
      <c r="AA484" s="309"/>
      <c r="AB484" s="96">
        <f>SUM(AB485:AB494)</f>
        <v>0</v>
      </c>
      <c r="AC484" s="96">
        <f>SUM(AC485:AC494)</f>
        <v>500</v>
      </c>
      <c r="AD484" s="96">
        <f>SUM(AD485:AD494)</f>
        <v>0</v>
      </c>
      <c r="AE484" s="96">
        <f>SUM(AE485:AE494)</f>
        <v>0</v>
      </c>
      <c r="AF484" s="96">
        <f>SUM(AF485:AF494)</f>
        <v>0</v>
      </c>
      <c r="AG484" s="27"/>
    </row>
    <row r="485" spans="1:34" s="222" customFormat="1" ht="30" customHeight="1">
      <c r="A485" s="237"/>
      <c r="B485" s="238" t="s">
        <v>351</v>
      </c>
      <c r="C485" s="238"/>
      <c r="D485" s="172"/>
      <c r="E485" s="234" t="s">
        <v>352</v>
      </c>
      <c r="F485" s="234"/>
      <c r="G485" s="234"/>
      <c r="H485" s="235">
        <v>2000</v>
      </c>
      <c r="I485" s="235">
        <f>H485</f>
        <v>2000</v>
      </c>
      <c r="J485" s="318"/>
      <c r="K485" s="318"/>
      <c r="L485" s="318"/>
      <c r="M485" s="318"/>
      <c r="N485" s="318"/>
      <c r="O485" s="318"/>
      <c r="P485" s="318"/>
      <c r="Q485" s="318"/>
      <c r="R485" s="318"/>
      <c r="S485" s="318"/>
      <c r="T485" s="318"/>
      <c r="U485" s="318"/>
      <c r="V485" s="318"/>
      <c r="W485" s="318"/>
      <c r="X485" s="318"/>
      <c r="Y485" s="318"/>
      <c r="Z485" s="318"/>
      <c r="AA485" s="318"/>
      <c r="AB485" s="236"/>
      <c r="AC485" s="236"/>
      <c r="AD485" s="235"/>
      <c r="AE485" s="236"/>
      <c r="AF485" s="236"/>
      <c r="AG485" s="221"/>
      <c r="AH485" s="507" t="s">
        <v>105</v>
      </c>
    </row>
    <row r="486" spans="1:34" s="222" customFormat="1" ht="21" customHeight="1">
      <c r="A486" s="237"/>
      <c r="B486" s="171" t="s">
        <v>353</v>
      </c>
      <c r="C486" s="171"/>
      <c r="D486" s="172"/>
      <c r="E486" s="234">
        <v>2019</v>
      </c>
      <c r="F486" s="234"/>
      <c r="G486" s="234"/>
      <c r="H486" s="235">
        <v>1000</v>
      </c>
      <c r="I486" s="235">
        <v>1000</v>
      </c>
      <c r="J486" s="318"/>
      <c r="K486" s="318"/>
      <c r="L486" s="318"/>
      <c r="M486" s="318"/>
      <c r="N486" s="318"/>
      <c r="O486" s="318"/>
      <c r="P486" s="318"/>
      <c r="Q486" s="318"/>
      <c r="R486" s="318"/>
      <c r="S486" s="318"/>
      <c r="T486" s="318"/>
      <c r="U486" s="318"/>
      <c r="V486" s="318"/>
      <c r="W486" s="318"/>
      <c r="X486" s="318"/>
      <c r="Y486" s="318"/>
      <c r="Z486" s="318"/>
      <c r="AA486" s="318"/>
      <c r="AB486" s="235"/>
      <c r="AC486" s="236"/>
      <c r="AD486" s="235"/>
      <c r="AE486" s="236"/>
      <c r="AF486" s="236"/>
      <c r="AG486" s="221"/>
    </row>
    <row r="487" spans="1:34" s="222" customFormat="1" ht="21" customHeight="1">
      <c r="A487" s="237"/>
      <c r="B487" s="171" t="s">
        <v>354</v>
      </c>
      <c r="C487" s="171"/>
      <c r="D487" s="172"/>
      <c r="E487" s="234">
        <v>2020</v>
      </c>
      <c r="F487" s="234"/>
      <c r="G487" s="234"/>
      <c r="H487" s="235">
        <v>600</v>
      </c>
      <c r="I487" s="235">
        <f>H487</f>
        <v>600</v>
      </c>
      <c r="J487" s="318"/>
      <c r="K487" s="318"/>
      <c r="L487" s="318"/>
      <c r="M487" s="318"/>
      <c r="N487" s="318"/>
      <c r="O487" s="318"/>
      <c r="P487" s="318"/>
      <c r="Q487" s="318"/>
      <c r="R487" s="318"/>
      <c r="S487" s="318"/>
      <c r="T487" s="318"/>
      <c r="U487" s="318"/>
      <c r="V487" s="318"/>
      <c r="W487" s="318"/>
      <c r="X487" s="318"/>
      <c r="Y487" s="318"/>
      <c r="Z487" s="318"/>
      <c r="AA487" s="318"/>
      <c r="AB487" s="236"/>
      <c r="AC487" s="236"/>
      <c r="AD487" s="235"/>
      <c r="AE487" s="236"/>
      <c r="AF487" s="236"/>
      <c r="AG487" s="221"/>
    </row>
    <row r="488" spans="1:34" s="222" customFormat="1" ht="21" customHeight="1">
      <c r="A488" s="237"/>
      <c r="B488" s="238" t="s">
        <v>355</v>
      </c>
      <c r="C488" s="238"/>
      <c r="D488" s="172"/>
      <c r="E488" s="234">
        <v>2020</v>
      </c>
      <c r="F488" s="234"/>
      <c r="G488" s="234"/>
      <c r="H488" s="235">
        <v>400</v>
      </c>
      <c r="I488" s="235">
        <f>H488</f>
        <v>400</v>
      </c>
      <c r="J488" s="318"/>
      <c r="K488" s="318"/>
      <c r="L488" s="318"/>
      <c r="M488" s="318"/>
      <c r="N488" s="318"/>
      <c r="O488" s="318"/>
      <c r="P488" s="318"/>
      <c r="Q488" s="318"/>
      <c r="R488" s="318"/>
      <c r="S488" s="318"/>
      <c r="T488" s="318"/>
      <c r="U488" s="318"/>
      <c r="V488" s="318"/>
      <c r="W488" s="318"/>
      <c r="X488" s="318"/>
      <c r="Y488" s="318"/>
      <c r="Z488" s="318"/>
      <c r="AA488" s="318"/>
      <c r="AB488" s="236"/>
      <c r="AC488" s="236"/>
      <c r="AD488" s="235"/>
      <c r="AE488" s="236"/>
      <c r="AF488" s="236"/>
      <c r="AG488" s="221"/>
    </row>
    <row r="489" spans="1:34" s="222" customFormat="1" ht="21" customHeight="1">
      <c r="A489" s="237"/>
      <c r="B489" s="238" t="s">
        <v>356</v>
      </c>
      <c r="C489" s="238"/>
      <c r="D489" s="172"/>
      <c r="E489" s="234">
        <v>2017</v>
      </c>
      <c r="F489" s="234"/>
      <c r="G489" s="234"/>
      <c r="H489" s="235">
        <v>1500</v>
      </c>
      <c r="I489" s="235">
        <f>H489</f>
        <v>1500</v>
      </c>
      <c r="J489" s="318"/>
      <c r="K489" s="318"/>
      <c r="L489" s="318"/>
      <c r="M489" s="318"/>
      <c r="N489" s="318"/>
      <c r="O489" s="318"/>
      <c r="P489" s="318"/>
      <c r="Q489" s="318"/>
      <c r="R489" s="318"/>
      <c r="S489" s="318"/>
      <c r="T489" s="318"/>
      <c r="U489" s="318"/>
      <c r="V489" s="318"/>
      <c r="W489" s="318"/>
      <c r="X489" s="318"/>
      <c r="Y489" s="318"/>
      <c r="Z489" s="318"/>
      <c r="AA489" s="318"/>
      <c r="AB489" s="236"/>
      <c r="AC489" s="236"/>
      <c r="AD489" s="235"/>
      <c r="AE489" s="236"/>
      <c r="AF489" s="236"/>
      <c r="AG489" s="221"/>
    </row>
    <row r="490" spans="1:34" s="222" customFormat="1" ht="27.75" customHeight="1">
      <c r="A490" s="237"/>
      <c r="B490" s="171" t="s">
        <v>357</v>
      </c>
      <c r="C490" s="171"/>
      <c r="D490" s="172"/>
      <c r="E490" s="234">
        <v>2019</v>
      </c>
      <c r="F490" s="234"/>
      <c r="G490" s="234"/>
      <c r="H490" s="235">
        <v>400</v>
      </c>
      <c r="I490" s="235">
        <v>400</v>
      </c>
      <c r="J490" s="318"/>
      <c r="K490" s="318"/>
      <c r="L490" s="318"/>
      <c r="M490" s="318"/>
      <c r="N490" s="318"/>
      <c r="O490" s="318"/>
      <c r="P490" s="318"/>
      <c r="Q490" s="318"/>
      <c r="R490" s="318"/>
      <c r="S490" s="318"/>
      <c r="T490" s="318"/>
      <c r="U490" s="318"/>
      <c r="V490" s="318"/>
      <c r="W490" s="318"/>
      <c r="X490" s="318"/>
      <c r="Y490" s="318"/>
      <c r="Z490" s="318"/>
      <c r="AA490" s="318"/>
      <c r="AB490" s="235"/>
      <c r="AC490" s="236"/>
      <c r="AD490" s="235"/>
      <c r="AE490" s="236"/>
      <c r="AF490" s="236"/>
      <c r="AG490" s="221"/>
    </row>
    <row r="491" spans="1:34" s="222" customFormat="1" ht="27.75" customHeight="1">
      <c r="A491" s="237"/>
      <c r="B491" s="171" t="s">
        <v>358</v>
      </c>
      <c r="C491" s="171"/>
      <c r="D491" s="172"/>
      <c r="E491" s="234">
        <v>2018</v>
      </c>
      <c r="F491" s="234"/>
      <c r="G491" s="234"/>
      <c r="H491" s="235">
        <v>400</v>
      </c>
      <c r="I491" s="235">
        <v>400</v>
      </c>
      <c r="J491" s="318"/>
      <c r="K491" s="318"/>
      <c r="L491" s="318"/>
      <c r="M491" s="318"/>
      <c r="N491" s="318"/>
      <c r="O491" s="318"/>
      <c r="P491" s="318"/>
      <c r="Q491" s="318"/>
      <c r="R491" s="318"/>
      <c r="S491" s="318"/>
      <c r="T491" s="318"/>
      <c r="U491" s="318"/>
      <c r="V491" s="318"/>
      <c r="W491" s="318"/>
      <c r="X491" s="318"/>
      <c r="Y491" s="318"/>
      <c r="Z491" s="318"/>
      <c r="AA491" s="318"/>
      <c r="AB491" s="235"/>
      <c r="AC491" s="236"/>
      <c r="AD491" s="235"/>
      <c r="AE491" s="236"/>
      <c r="AF491" s="236"/>
      <c r="AG491" s="221"/>
    </row>
    <row r="492" spans="1:34" s="222" customFormat="1" ht="28.5" customHeight="1">
      <c r="A492" s="237"/>
      <c r="B492" s="171" t="s">
        <v>359</v>
      </c>
      <c r="C492" s="171"/>
      <c r="D492" s="172"/>
      <c r="E492" s="234">
        <v>2017</v>
      </c>
      <c r="F492" s="234"/>
      <c r="G492" s="234"/>
      <c r="H492" s="235">
        <v>1000</v>
      </c>
      <c r="I492" s="235">
        <v>1000</v>
      </c>
      <c r="J492" s="318"/>
      <c r="K492" s="318"/>
      <c r="L492" s="318"/>
      <c r="M492" s="318"/>
      <c r="N492" s="318"/>
      <c r="O492" s="318"/>
      <c r="P492" s="318"/>
      <c r="Q492" s="318"/>
      <c r="R492" s="318"/>
      <c r="S492" s="318"/>
      <c r="T492" s="318"/>
      <c r="U492" s="318"/>
      <c r="V492" s="318"/>
      <c r="W492" s="318"/>
      <c r="X492" s="318"/>
      <c r="Y492" s="318"/>
      <c r="Z492" s="318"/>
      <c r="AA492" s="318"/>
      <c r="AB492" s="236"/>
      <c r="AC492" s="235"/>
      <c r="AD492" s="235"/>
      <c r="AE492" s="236"/>
      <c r="AF492" s="236"/>
      <c r="AG492" s="221"/>
    </row>
    <row r="493" spans="1:34" s="222" customFormat="1" ht="28.5" customHeight="1">
      <c r="A493" s="237"/>
      <c r="B493" s="171" t="s">
        <v>360</v>
      </c>
      <c r="C493" s="171"/>
      <c r="D493" s="172"/>
      <c r="E493" s="234">
        <v>2018</v>
      </c>
      <c r="F493" s="234"/>
      <c r="G493" s="234"/>
      <c r="H493" s="235">
        <v>500</v>
      </c>
      <c r="I493" s="235"/>
      <c r="J493" s="318"/>
      <c r="K493" s="318"/>
      <c r="L493" s="318"/>
      <c r="M493" s="318"/>
      <c r="N493" s="318"/>
      <c r="O493" s="318"/>
      <c r="P493" s="318"/>
      <c r="Q493" s="318"/>
      <c r="R493" s="318"/>
      <c r="S493" s="318"/>
      <c r="T493" s="318"/>
      <c r="U493" s="318"/>
      <c r="V493" s="318"/>
      <c r="W493" s="318"/>
      <c r="X493" s="318"/>
      <c r="Y493" s="318"/>
      <c r="Z493" s="318"/>
      <c r="AA493" s="318"/>
      <c r="AB493" s="236"/>
      <c r="AC493" s="235">
        <v>500</v>
      </c>
      <c r="AD493" s="235"/>
      <c r="AE493" s="236"/>
      <c r="AF493" s="236"/>
      <c r="AG493" s="221"/>
    </row>
    <row r="494" spans="1:34" s="222" customFormat="1" ht="28.5" customHeight="1">
      <c r="A494" s="237"/>
      <c r="B494" s="171" t="s">
        <v>361</v>
      </c>
      <c r="C494" s="171"/>
      <c r="D494" s="172"/>
      <c r="E494" s="234">
        <v>2020</v>
      </c>
      <c r="F494" s="234"/>
      <c r="G494" s="234"/>
      <c r="H494" s="235">
        <v>800</v>
      </c>
      <c r="I494" s="235">
        <v>800</v>
      </c>
      <c r="J494" s="318"/>
      <c r="K494" s="318"/>
      <c r="L494" s="318"/>
      <c r="M494" s="318"/>
      <c r="N494" s="318"/>
      <c r="O494" s="318"/>
      <c r="P494" s="318"/>
      <c r="Q494" s="318"/>
      <c r="R494" s="318"/>
      <c r="S494" s="318"/>
      <c r="T494" s="318"/>
      <c r="U494" s="318"/>
      <c r="V494" s="318"/>
      <c r="W494" s="318"/>
      <c r="X494" s="318"/>
      <c r="Y494" s="318"/>
      <c r="Z494" s="318"/>
      <c r="AA494" s="318"/>
      <c r="AB494" s="236"/>
      <c r="AC494" s="235"/>
      <c r="AD494" s="235"/>
      <c r="AE494" s="236"/>
      <c r="AF494" s="236"/>
      <c r="AG494" s="221"/>
    </row>
    <row r="495" spans="1:34" s="73" customFormat="1" ht="21" customHeight="1">
      <c r="A495" s="88">
        <v>16</v>
      </c>
      <c r="B495" s="92" t="s">
        <v>362</v>
      </c>
      <c r="C495" s="92"/>
      <c r="D495" s="51"/>
      <c r="E495" s="51"/>
      <c r="F495" s="51"/>
      <c r="G495" s="51"/>
      <c r="H495" s="96">
        <f>SUM(H497:H516)</f>
        <v>16200</v>
      </c>
      <c r="I495" s="96">
        <f>SUM(I497:I516)</f>
        <v>15600</v>
      </c>
      <c r="J495" s="309"/>
      <c r="K495" s="309"/>
      <c r="L495" s="309"/>
      <c r="M495" s="309"/>
      <c r="N495" s="309"/>
      <c r="O495" s="309"/>
      <c r="P495" s="309"/>
      <c r="Q495" s="309"/>
      <c r="R495" s="309"/>
      <c r="S495" s="309"/>
      <c r="T495" s="309"/>
      <c r="U495" s="309"/>
      <c r="V495" s="309"/>
      <c r="W495" s="309"/>
      <c r="X495" s="309"/>
      <c r="Y495" s="309"/>
      <c r="Z495" s="309"/>
      <c r="AA495" s="309"/>
      <c r="AB495" s="96">
        <f>SUM(AB497:AB516)</f>
        <v>0</v>
      </c>
      <c r="AC495" s="96">
        <f>SUM(AC497:AC516)</f>
        <v>300</v>
      </c>
      <c r="AD495" s="96">
        <f>SUM(AD497:AD516)</f>
        <v>150</v>
      </c>
      <c r="AE495" s="96">
        <f>SUM(AE497:AE516)</f>
        <v>90</v>
      </c>
      <c r="AF495" s="96">
        <f>SUM(AF497:AF516)</f>
        <v>30</v>
      </c>
      <c r="AG495" s="27"/>
    </row>
    <row r="496" spans="1:34" s="222" customFormat="1" ht="21" customHeight="1">
      <c r="A496" s="217"/>
      <c r="B496" s="266" t="s">
        <v>122</v>
      </c>
      <c r="C496" s="266"/>
      <c r="D496" s="267"/>
      <c r="E496" s="268">
        <v>2017</v>
      </c>
      <c r="F496" s="268"/>
      <c r="G496" s="268"/>
      <c r="H496" s="226">
        <v>800</v>
      </c>
      <c r="I496" s="226">
        <v>600</v>
      </c>
      <c r="J496" s="318"/>
      <c r="K496" s="318"/>
      <c r="L496" s="318"/>
      <c r="M496" s="318"/>
      <c r="N496" s="318"/>
      <c r="O496" s="318"/>
      <c r="P496" s="318"/>
      <c r="Q496" s="318"/>
      <c r="R496" s="318"/>
      <c r="S496" s="318"/>
      <c r="T496" s="318"/>
      <c r="U496" s="318"/>
      <c r="V496" s="318"/>
      <c r="W496" s="318"/>
      <c r="X496" s="318"/>
      <c r="Y496" s="318"/>
      <c r="Z496" s="318"/>
      <c r="AA496" s="318"/>
      <c r="AB496" s="226"/>
      <c r="AC496" s="226">
        <v>100</v>
      </c>
      <c r="AD496" s="226">
        <v>50</v>
      </c>
      <c r="AE496" s="226">
        <v>30</v>
      </c>
      <c r="AF496" s="226">
        <v>10</v>
      </c>
      <c r="AG496" s="269"/>
    </row>
    <row r="497" spans="1:33" s="222" customFormat="1" ht="21" customHeight="1">
      <c r="A497" s="217"/>
      <c r="B497" s="266" t="s">
        <v>363</v>
      </c>
      <c r="C497" s="266"/>
      <c r="D497" s="267"/>
      <c r="E497" s="268">
        <v>2017</v>
      </c>
      <c r="F497" s="268"/>
      <c r="G497" s="268"/>
      <c r="H497" s="226">
        <v>800</v>
      </c>
      <c r="I497" s="226">
        <v>600</v>
      </c>
      <c r="J497" s="318"/>
      <c r="K497" s="318"/>
      <c r="L497" s="318"/>
      <c r="M497" s="318"/>
      <c r="N497" s="318"/>
      <c r="O497" s="318"/>
      <c r="P497" s="318"/>
      <c r="Q497" s="318"/>
      <c r="R497" s="318"/>
      <c r="S497" s="318"/>
      <c r="T497" s="318"/>
      <c r="U497" s="318"/>
      <c r="V497" s="318"/>
      <c r="W497" s="318"/>
      <c r="X497" s="318"/>
      <c r="Y497" s="318"/>
      <c r="Z497" s="318"/>
      <c r="AA497" s="318"/>
      <c r="AB497" s="226"/>
      <c r="AC497" s="226">
        <v>100</v>
      </c>
      <c r="AD497" s="226">
        <v>50</v>
      </c>
      <c r="AE497" s="226">
        <v>30</v>
      </c>
      <c r="AF497" s="226">
        <v>10</v>
      </c>
      <c r="AG497" s="493"/>
    </row>
    <row r="498" spans="1:33" s="222" customFormat="1" ht="21" customHeight="1">
      <c r="A498" s="217"/>
      <c r="B498" s="266" t="s">
        <v>364</v>
      </c>
      <c r="C498" s="266"/>
      <c r="D498" s="267"/>
      <c r="E498" s="268">
        <v>2017</v>
      </c>
      <c r="F498" s="268"/>
      <c r="G498" s="268"/>
      <c r="H498" s="226">
        <v>800</v>
      </c>
      <c r="I498" s="226">
        <v>600</v>
      </c>
      <c r="J498" s="318"/>
      <c r="K498" s="318"/>
      <c r="L498" s="318"/>
      <c r="M498" s="318"/>
      <c r="N498" s="318"/>
      <c r="O498" s="318"/>
      <c r="P498" s="318"/>
      <c r="Q498" s="318"/>
      <c r="R498" s="318"/>
      <c r="S498" s="318"/>
      <c r="T498" s="318"/>
      <c r="U498" s="318"/>
      <c r="V498" s="318"/>
      <c r="W498" s="318"/>
      <c r="X498" s="318"/>
      <c r="Y498" s="318"/>
      <c r="Z498" s="318"/>
      <c r="AA498" s="318"/>
      <c r="AB498" s="226"/>
      <c r="AC498" s="226">
        <v>100</v>
      </c>
      <c r="AD498" s="226">
        <v>50</v>
      </c>
      <c r="AE498" s="226">
        <v>30</v>
      </c>
      <c r="AF498" s="226">
        <v>10</v>
      </c>
      <c r="AG498" s="493"/>
    </row>
    <row r="499" spans="1:33" s="222" customFormat="1" ht="21" customHeight="1">
      <c r="A499" s="217"/>
      <c r="B499" s="266" t="s">
        <v>365</v>
      </c>
      <c r="C499" s="266"/>
      <c r="D499" s="267"/>
      <c r="E499" s="268">
        <v>2017</v>
      </c>
      <c r="F499" s="268"/>
      <c r="G499" s="268"/>
      <c r="H499" s="226">
        <v>800</v>
      </c>
      <c r="I499" s="226">
        <v>600</v>
      </c>
      <c r="J499" s="318"/>
      <c r="K499" s="318"/>
      <c r="L499" s="318"/>
      <c r="M499" s="318"/>
      <c r="N499" s="318"/>
      <c r="O499" s="318"/>
      <c r="P499" s="318"/>
      <c r="Q499" s="318"/>
      <c r="R499" s="318"/>
      <c r="S499" s="318"/>
      <c r="T499" s="318"/>
      <c r="U499" s="318"/>
      <c r="V499" s="318"/>
      <c r="W499" s="318"/>
      <c r="X499" s="318"/>
      <c r="Y499" s="318"/>
      <c r="Z499" s="318"/>
      <c r="AA499" s="318"/>
      <c r="AB499" s="226"/>
      <c r="AC499" s="226">
        <v>100</v>
      </c>
      <c r="AD499" s="226">
        <v>50</v>
      </c>
      <c r="AE499" s="226">
        <v>30</v>
      </c>
      <c r="AF499" s="226">
        <v>10</v>
      </c>
      <c r="AG499" s="493"/>
    </row>
    <row r="500" spans="1:33" s="222" customFormat="1" ht="33" customHeight="1">
      <c r="A500" s="217"/>
      <c r="B500" s="494" t="s">
        <v>366</v>
      </c>
      <c r="C500" s="494"/>
      <c r="D500" s="267"/>
      <c r="E500" s="268">
        <v>2017</v>
      </c>
      <c r="F500" s="268"/>
      <c r="G500" s="268"/>
      <c r="H500" s="495">
        <v>2500</v>
      </c>
      <c r="I500" s="495">
        <v>2500</v>
      </c>
      <c r="J500" s="318"/>
      <c r="K500" s="318"/>
      <c r="L500" s="318"/>
      <c r="M500" s="318"/>
      <c r="N500" s="318"/>
      <c r="O500" s="318"/>
      <c r="P500" s="318"/>
      <c r="Q500" s="318"/>
      <c r="R500" s="318"/>
      <c r="S500" s="318"/>
      <c r="T500" s="318"/>
      <c r="U500" s="318"/>
      <c r="V500" s="318"/>
      <c r="W500" s="318"/>
      <c r="X500" s="318"/>
      <c r="Y500" s="318"/>
      <c r="Z500" s="318"/>
      <c r="AA500" s="318"/>
      <c r="AB500" s="226"/>
      <c r="AC500" s="226"/>
      <c r="AD500" s="226"/>
      <c r="AE500" s="226"/>
      <c r="AF500" s="226"/>
      <c r="AG500" s="493"/>
    </row>
    <row r="501" spans="1:33" s="222" customFormat="1" ht="33" customHeight="1">
      <c r="A501" s="217"/>
      <c r="B501" s="494" t="s">
        <v>367</v>
      </c>
      <c r="C501" s="494"/>
      <c r="D501" s="267"/>
      <c r="E501" s="268">
        <v>2017</v>
      </c>
      <c r="F501" s="268"/>
      <c r="G501" s="268"/>
      <c r="H501" s="495">
        <v>1500</v>
      </c>
      <c r="I501" s="495">
        <v>1500</v>
      </c>
      <c r="J501" s="318"/>
      <c r="K501" s="318"/>
      <c r="L501" s="318"/>
      <c r="M501" s="318"/>
      <c r="N501" s="318"/>
      <c r="O501" s="318"/>
      <c r="P501" s="318"/>
      <c r="Q501" s="318"/>
      <c r="R501" s="318"/>
      <c r="S501" s="318"/>
      <c r="T501" s="318"/>
      <c r="U501" s="318"/>
      <c r="V501" s="318"/>
      <c r="W501" s="318"/>
      <c r="X501" s="318"/>
      <c r="Y501" s="318"/>
      <c r="Z501" s="318"/>
      <c r="AA501" s="318"/>
      <c r="AB501" s="226"/>
      <c r="AC501" s="226"/>
      <c r="AD501" s="226"/>
      <c r="AE501" s="226"/>
      <c r="AF501" s="226"/>
      <c r="AG501" s="493"/>
    </row>
    <row r="502" spans="1:33" s="222" customFormat="1" ht="33" customHeight="1">
      <c r="A502" s="217"/>
      <c r="B502" s="494" t="s">
        <v>368</v>
      </c>
      <c r="C502" s="494"/>
      <c r="D502" s="267"/>
      <c r="E502" s="268">
        <v>2017</v>
      </c>
      <c r="F502" s="268"/>
      <c r="G502" s="268"/>
      <c r="H502" s="495">
        <v>1400</v>
      </c>
      <c r="I502" s="495">
        <v>1400</v>
      </c>
      <c r="J502" s="318"/>
      <c r="K502" s="318"/>
      <c r="L502" s="318"/>
      <c r="M502" s="318"/>
      <c r="N502" s="318"/>
      <c r="O502" s="318"/>
      <c r="P502" s="318"/>
      <c r="Q502" s="318"/>
      <c r="R502" s="318"/>
      <c r="S502" s="318"/>
      <c r="T502" s="318"/>
      <c r="U502" s="318"/>
      <c r="V502" s="318"/>
      <c r="W502" s="318"/>
      <c r="X502" s="318"/>
      <c r="Y502" s="318"/>
      <c r="Z502" s="318"/>
      <c r="AA502" s="318"/>
      <c r="AB502" s="226"/>
      <c r="AC502" s="226"/>
      <c r="AD502" s="226"/>
      <c r="AE502" s="226"/>
      <c r="AF502" s="226"/>
      <c r="AG502" s="493"/>
    </row>
    <row r="503" spans="1:33" s="222" customFormat="1" ht="21" customHeight="1">
      <c r="A503" s="217"/>
      <c r="B503" s="496" t="s">
        <v>369</v>
      </c>
      <c r="C503" s="496"/>
      <c r="D503" s="267"/>
      <c r="E503" s="268">
        <v>2017</v>
      </c>
      <c r="F503" s="268"/>
      <c r="G503" s="268"/>
      <c r="H503" s="495">
        <v>1700</v>
      </c>
      <c r="I503" s="495">
        <v>1700</v>
      </c>
      <c r="J503" s="318"/>
      <c r="K503" s="318"/>
      <c r="L503" s="318"/>
      <c r="M503" s="318"/>
      <c r="N503" s="318"/>
      <c r="O503" s="318"/>
      <c r="P503" s="318"/>
      <c r="Q503" s="318"/>
      <c r="R503" s="318"/>
      <c r="S503" s="318"/>
      <c r="T503" s="318"/>
      <c r="U503" s="318"/>
      <c r="V503" s="318"/>
      <c r="W503" s="318"/>
      <c r="X503" s="318"/>
      <c r="Y503" s="318"/>
      <c r="Z503" s="318"/>
      <c r="AA503" s="318"/>
      <c r="AB503" s="226"/>
      <c r="AC503" s="226"/>
      <c r="AD503" s="226"/>
      <c r="AE503" s="226"/>
      <c r="AF503" s="226"/>
      <c r="AG503" s="493"/>
    </row>
    <row r="504" spans="1:33" s="222" customFormat="1" ht="21" customHeight="1">
      <c r="A504" s="217"/>
      <c r="B504" s="266" t="s">
        <v>370</v>
      </c>
      <c r="C504" s="266"/>
      <c r="D504" s="267"/>
      <c r="E504" s="268">
        <v>2017</v>
      </c>
      <c r="F504" s="268"/>
      <c r="G504" s="268"/>
      <c r="H504" s="495">
        <v>1500</v>
      </c>
      <c r="I504" s="495">
        <v>1500</v>
      </c>
      <c r="J504" s="318"/>
      <c r="K504" s="318"/>
      <c r="L504" s="318"/>
      <c r="M504" s="318"/>
      <c r="N504" s="318"/>
      <c r="O504" s="318"/>
      <c r="P504" s="318"/>
      <c r="Q504" s="318"/>
      <c r="R504" s="318"/>
      <c r="S504" s="318"/>
      <c r="T504" s="318"/>
      <c r="U504" s="318"/>
      <c r="V504" s="318"/>
      <c r="W504" s="318"/>
      <c r="X504" s="318"/>
      <c r="Y504" s="318"/>
      <c r="Z504" s="318"/>
      <c r="AA504" s="318"/>
      <c r="AB504" s="226"/>
      <c r="AC504" s="226"/>
      <c r="AD504" s="226"/>
      <c r="AE504" s="226"/>
      <c r="AF504" s="226"/>
      <c r="AG504" s="493"/>
    </row>
    <row r="505" spans="1:33" s="222" customFormat="1" ht="27.75" customHeight="1">
      <c r="A505" s="217"/>
      <c r="B505" s="496" t="s">
        <v>371</v>
      </c>
      <c r="C505" s="496"/>
      <c r="D505" s="267"/>
      <c r="E505" s="268">
        <v>2017</v>
      </c>
      <c r="F505" s="268"/>
      <c r="G505" s="268"/>
      <c r="H505" s="226">
        <v>400</v>
      </c>
      <c r="I505" s="226">
        <v>400</v>
      </c>
      <c r="J505" s="318"/>
      <c r="K505" s="318"/>
      <c r="L505" s="318"/>
      <c r="M505" s="318"/>
      <c r="N505" s="318"/>
      <c r="O505" s="318"/>
      <c r="P505" s="318"/>
      <c r="Q505" s="318"/>
      <c r="R505" s="318"/>
      <c r="S505" s="318"/>
      <c r="T505" s="318"/>
      <c r="U505" s="318"/>
      <c r="V505" s="318"/>
      <c r="W505" s="318"/>
      <c r="X505" s="318"/>
      <c r="Y505" s="318"/>
      <c r="Z505" s="318"/>
      <c r="AA505" s="318"/>
      <c r="AB505" s="226"/>
      <c r="AC505" s="226"/>
      <c r="AD505" s="226"/>
      <c r="AE505" s="226"/>
      <c r="AF505" s="226"/>
      <c r="AG505" s="493"/>
    </row>
    <row r="506" spans="1:33" s="222" customFormat="1" ht="21" customHeight="1">
      <c r="A506" s="217"/>
      <c r="B506" s="266" t="s">
        <v>372</v>
      </c>
      <c r="C506" s="266"/>
      <c r="D506" s="267"/>
      <c r="E506" s="268">
        <v>2017</v>
      </c>
      <c r="F506" s="268"/>
      <c r="G506" s="268"/>
      <c r="H506" s="226">
        <v>350</v>
      </c>
      <c r="I506" s="226">
        <v>350</v>
      </c>
      <c r="J506" s="318"/>
      <c r="K506" s="318"/>
      <c r="L506" s="318"/>
      <c r="M506" s="318"/>
      <c r="N506" s="318"/>
      <c r="O506" s="318"/>
      <c r="P506" s="318"/>
      <c r="Q506" s="318"/>
      <c r="R506" s="318"/>
      <c r="S506" s="318"/>
      <c r="T506" s="318"/>
      <c r="U506" s="318"/>
      <c r="V506" s="318"/>
      <c r="W506" s="318"/>
      <c r="X506" s="318"/>
      <c r="Y506" s="318"/>
      <c r="Z506" s="318"/>
      <c r="AA506" s="318"/>
      <c r="AB506" s="226"/>
      <c r="AC506" s="226"/>
      <c r="AD506" s="226"/>
      <c r="AE506" s="226"/>
      <c r="AF506" s="226"/>
      <c r="AG506" s="493"/>
    </row>
    <row r="507" spans="1:33" s="222" customFormat="1" ht="31.5" customHeight="1">
      <c r="A507" s="217"/>
      <c r="B507" s="266" t="s">
        <v>373</v>
      </c>
      <c r="C507" s="266"/>
      <c r="D507" s="267"/>
      <c r="E507" s="268">
        <v>2017</v>
      </c>
      <c r="F507" s="268"/>
      <c r="G507" s="268"/>
      <c r="H507" s="226">
        <v>400</v>
      </c>
      <c r="I507" s="226">
        <v>400</v>
      </c>
      <c r="J507" s="318"/>
      <c r="K507" s="318"/>
      <c r="L507" s="318"/>
      <c r="M507" s="318"/>
      <c r="N507" s="318"/>
      <c r="O507" s="318"/>
      <c r="P507" s="318"/>
      <c r="Q507" s="318"/>
      <c r="R507" s="318"/>
      <c r="S507" s="318"/>
      <c r="T507" s="318"/>
      <c r="U507" s="318"/>
      <c r="V507" s="318"/>
      <c r="W507" s="318"/>
      <c r="X507" s="318"/>
      <c r="Y507" s="318"/>
      <c r="Z507" s="318"/>
      <c r="AA507" s="318"/>
      <c r="AB507" s="226"/>
      <c r="AC507" s="226"/>
      <c r="AD507" s="226"/>
      <c r="AE507" s="226"/>
      <c r="AF507" s="226"/>
      <c r="AG507" s="493"/>
    </row>
    <row r="508" spans="1:33" s="222" customFormat="1" ht="21" customHeight="1">
      <c r="A508" s="217"/>
      <c r="B508" s="266" t="s">
        <v>374</v>
      </c>
      <c r="C508" s="266"/>
      <c r="D508" s="267"/>
      <c r="E508" s="268">
        <v>2017</v>
      </c>
      <c r="F508" s="268"/>
      <c r="G508" s="268"/>
      <c r="H508" s="226">
        <v>350</v>
      </c>
      <c r="I508" s="226">
        <v>350</v>
      </c>
      <c r="J508" s="318"/>
      <c r="K508" s="318"/>
      <c r="L508" s="318"/>
      <c r="M508" s="318"/>
      <c r="N508" s="318"/>
      <c r="O508" s="318"/>
      <c r="P508" s="318"/>
      <c r="Q508" s="318"/>
      <c r="R508" s="318"/>
      <c r="S508" s="318"/>
      <c r="T508" s="318"/>
      <c r="U508" s="318"/>
      <c r="V508" s="318"/>
      <c r="W508" s="318"/>
      <c r="X508" s="318"/>
      <c r="Y508" s="318"/>
      <c r="Z508" s="318"/>
      <c r="AA508" s="318"/>
      <c r="AB508" s="226"/>
      <c r="AC508" s="226"/>
      <c r="AD508" s="226"/>
      <c r="AE508" s="226"/>
      <c r="AF508" s="226"/>
      <c r="AG508" s="493"/>
    </row>
    <row r="509" spans="1:33" s="222" customFormat="1" ht="30.75" customHeight="1">
      <c r="A509" s="217"/>
      <c r="B509" s="266" t="s">
        <v>375</v>
      </c>
      <c r="C509" s="266"/>
      <c r="D509" s="267"/>
      <c r="E509" s="268">
        <v>2017</v>
      </c>
      <c r="F509" s="268"/>
      <c r="G509" s="268"/>
      <c r="H509" s="226">
        <v>350</v>
      </c>
      <c r="I509" s="226">
        <v>350</v>
      </c>
      <c r="J509" s="318"/>
      <c r="K509" s="318"/>
      <c r="L509" s="318"/>
      <c r="M509" s="318"/>
      <c r="N509" s="318"/>
      <c r="O509" s="318"/>
      <c r="P509" s="318"/>
      <c r="Q509" s="318"/>
      <c r="R509" s="318"/>
      <c r="S509" s="318"/>
      <c r="T509" s="318"/>
      <c r="U509" s="318"/>
      <c r="V509" s="318"/>
      <c r="W509" s="318"/>
      <c r="X509" s="318"/>
      <c r="Y509" s="318"/>
      <c r="Z509" s="318"/>
      <c r="AA509" s="318"/>
      <c r="AB509" s="226"/>
      <c r="AC509" s="226"/>
      <c r="AD509" s="226"/>
      <c r="AE509" s="226"/>
      <c r="AF509" s="226"/>
      <c r="AG509" s="493"/>
    </row>
    <row r="510" spans="1:33" s="222" customFormat="1" ht="30.75" customHeight="1">
      <c r="A510" s="217"/>
      <c r="B510" s="266" t="s">
        <v>376</v>
      </c>
      <c r="C510" s="266"/>
      <c r="D510" s="267"/>
      <c r="E510" s="268">
        <v>2018</v>
      </c>
      <c r="F510" s="268"/>
      <c r="G510" s="268"/>
      <c r="H510" s="235">
        <v>450</v>
      </c>
      <c r="I510" s="235">
        <v>450</v>
      </c>
      <c r="J510" s="318"/>
      <c r="K510" s="318"/>
      <c r="L510" s="318"/>
      <c r="M510" s="318"/>
      <c r="N510" s="318"/>
      <c r="O510" s="318"/>
      <c r="P510" s="318"/>
      <c r="Q510" s="318"/>
      <c r="R510" s="318"/>
      <c r="S510" s="318"/>
      <c r="T510" s="318"/>
      <c r="U510" s="318"/>
      <c r="V510" s="318"/>
      <c r="W510" s="318"/>
      <c r="X510" s="318"/>
      <c r="Y510" s="318"/>
      <c r="Z510" s="318"/>
      <c r="AA510" s="318"/>
      <c r="AB510" s="226"/>
      <c r="AC510" s="226"/>
      <c r="AD510" s="226"/>
      <c r="AE510" s="226"/>
      <c r="AF510" s="226"/>
      <c r="AG510" s="493"/>
    </row>
    <row r="511" spans="1:33" s="222" customFormat="1" ht="30.75" customHeight="1">
      <c r="A511" s="217"/>
      <c r="B511" s="496" t="s">
        <v>377</v>
      </c>
      <c r="C511" s="496"/>
      <c r="D511" s="267"/>
      <c r="E511" s="268">
        <v>2018</v>
      </c>
      <c r="F511" s="268"/>
      <c r="G511" s="268"/>
      <c r="H511" s="235">
        <v>1000</v>
      </c>
      <c r="I511" s="235">
        <v>1000</v>
      </c>
      <c r="J511" s="318"/>
      <c r="K511" s="318"/>
      <c r="L511" s="318"/>
      <c r="M511" s="318"/>
      <c r="N511" s="318"/>
      <c r="O511" s="318"/>
      <c r="P511" s="318"/>
      <c r="Q511" s="318"/>
      <c r="R511" s="318"/>
      <c r="S511" s="318"/>
      <c r="T511" s="318"/>
      <c r="U511" s="318"/>
      <c r="V511" s="318"/>
      <c r="W511" s="318"/>
      <c r="X511" s="318"/>
      <c r="Y511" s="318"/>
      <c r="Z511" s="318"/>
      <c r="AA511" s="318"/>
      <c r="AB511" s="226"/>
      <c r="AC511" s="226"/>
      <c r="AD511" s="226"/>
      <c r="AE511" s="226"/>
      <c r="AF511" s="226"/>
      <c r="AG511" s="493"/>
    </row>
    <row r="512" spans="1:33" s="222" customFormat="1" ht="31.5" customHeight="1">
      <c r="A512" s="217"/>
      <c r="B512" s="266" t="s">
        <v>378</v>
      </c>
      <c r="C512" s="266"/>
      <c r="D512" s="267"/>
      <c r="E512" s="268">
        <v>2018</v>
      </c>
      <c r="F512" s="268"/>
      <c r="G512" s="268"/>
      <c r="H512" s="235">
        <v>400</v>
      </c>
      <c r="I512" s="235">
        <v>400</v>
      </c>
      <c r="J512" s="318"/>
      <c r="K512" s="318"/>
      <c r="L512" s="318"/>
      <c r="M512" s="318"/>
      <c r="N512" s="318"/>
      <c r="O512" s="318"/>
      <c r="P512" s="318"/>
      <c r="Q512" s="318"/>
      <c r="R512" s="318"/>
      <c r="S512" s="318"/>
      <c r="T512" s="318"/>
      <c r="U512" s="318"/>
      <c r="V512" s="318"/>
      <c r="W512" s="318"/>
      <c r="X512" s="318"/>
      <c r="Y512" s="318"/>
      <c r="Z512" s="318"/>
      <c r="AA512" s="318"/>
      <c r="AB512" s="226"/>
      <c r="AC512" s="226"/>
      <c r="AD512" s="226"/>
      <c r="AE512" s="226"/>
      <c r="AF512" s="226"/>
      <c r="AG512" s="493"/>
    </row>
    <row r="513" spans="1:33" s="222" customFormat="1" ht="31.5" customHeight="1">
      <c r="A513" s="217"/>
      <c r="B513" s="266" t="s">
        <v>379</v>
      </c>
      <c r="C513" s="266"/>
      <c r="D513" s="267"/>
      <c r="E513" s="268">
        <v>2018</v>
      </c>
      <c r="F513" s="268"/>
      <c r="G513" s="268"/>
      <c r="H513" s="235">
        <v>500</v>
      </c>
      <c r="I513" s="235">
        <v>500</v>
      </c>
      <c r="J513" s="318"/>
      <c r="K513" s="318"/>
      <c r="L513" s="318"/>
      <c r="M513" s="318"/>
      <c r="N513" s="318"/>
      <c r="O513" s="318"/>
      <c r="P513" s="318"/>
      <c r="Q513" s="318"/>
      <c r="R513" s="318"/>
      <c r="S513" s="318"/>
      <c r="T513" s="318"/>
      <c r="U513" s="318"/>
      <c r="V513" s="318"/>
      <c r="W513" s="318"/>
      <c r="X513" s="318"/>
      <c r="Y513" s="318"/>
      <c r="Z513" s="318"/>
      <c r="AA513" s="318"/>
      <c r="AB513" s="226"/>
      <c r="AC513" s="226"/>
      <c r="AD513" s="226"/>
      <c r="AE513" s="226"/>
      <c r="AF513" s="226"/>
      <c r="AG513" s="493"/>
    </row>
    <row r="514" spans="1:33" s="222" customFormat="1" ht="31.5" customHeight="1">
      <c r="A514" s="217"/>
      <c r="B514" s="266" t="s">
        <v>380</v>
      </c>
      <c r="C514" s="266"/>
      <c r="D514" s="267"/>
      <c r="E514" s="268">
        <v>2018</v>
      </c>
      <c r="F514" s="268"/>
      <c r="G514" s="268"/>
      <c r="H514" s="235">
        <v>250</v>
      </c>
      <c r="I514" s="235">
        <v>250</v>
      </c>
      <c r="J514" s="318"/>
      <c r="K514" s="318"/>
      <c r="L514" s="318"/>
      <c r="M514" s="318"/>
      <c r="N514" s="318"/>
      <c r="O514" s="318"/>
      <c r="P514" s="318"/>
      <c r="Q514" s="318"/>
      <c r="R514" s="318"/>
      <c r="S514" s="318"/>
      <c r="T514" s="318"/>
      <c r="U514" s="318"/>
      <c r="V514" s="318"/>
      <c r="W514" s="318"/>
      <c r="X514" s="318"/>
      <c r="Y514" s="318"/>
      <c r="Z514" s="318"/>
      <c r="AA514" s="318"/>
      <c r="AB514" s="226"/>
      <c r="AC514" s="226"/>
      <c r="AD514" s="226"/>
      <c r="AE514" s="226"/>
      <c r="AF514" s="226"/>
      <c r="AG514" s="493"/>
    </row>
    <row r="515" spans="1:33" s="222" customFormat="1" ht="31.5" customHeight="1">
      <c r="A515" s="217"/>
      <c r="B515" s="266" t="s">
        <v>381</v>
      </c>
      <c r="C515" s="266"/>
      <c r="D515" s="267"/>
      <c r="E515" s="268">
        <v>2018</v>
      </c>
      <c r="F515" s="268"/>
      <c r="G515" s="268"/>
      <c r="H515" s="235">
        <v>350</v>
      </c>
      <c r="I515" s="235">
        <v>350</v>
      </c>
      <c r="J515" s="318"/>
      <c r="K515" s="318"/>
      <c r="L515" s="318"/>
      <c r="M515" s="318"/>
      <c r="N515" s="318"/>
      <c r="O515" s="318"/>
      <c r="P515" s="318"/>
      <c r="Q515" s="318"/>
      <c r="R515" s="318"/>
      <c r="S515" s="318"/>
      <c r="T515" s="318"/>
      <c r="U515" s="318"/>
      <c r="V515" s="318"/>
      <c r="W515" s="318"/>
      <c r="X515" s="318"/>
      <c r="Y515" s="318"/>
      <c r="Z515" s="318"/>
      <c r="AA515" s="318"/>
      <c r="AB515" s="226"/>
      <c r="AC515" s="226"/>
      <c r="AD515" s="226"/>
      <c r="AE515" s="226"/>
      <c r="AF515" s="226"/>
      <c r="AG515" s="493"/>
    </row>
    <row r="516" spans="1:33" s="222" customFormat="1" ht="31.5" customHeight="1">
      <c r="A516" s="217"/>
      <c r="B516" s="266" t="s">
        <v>382</v>
      </c>
      <c r="C516" s="266"/>
      <c r="D516" s="267"/>
      <c r="E516" s="268">
        <v>2018</v>
      </c>
      <c r="F516" s="268"/>
      <c r="G516" s="268"/>
      <c r="H516" s="235">
        <v>400</v>
      </c>
      <c r="I516" s="235">
        <v>400</v>
      </c>
      <c r="J516" s="318"/>
      <c r="K516" s="318"/>
      <c r="L516" s="318"/>
      <c r="M516" s="318"/>
      <c r="N516" s="318"/>
      <c r="O516" s="318"/>
      <c r="P516" s="318"/>
      <c r="Q516" s="318"/>
      <c r="R516" s="318"/>
      <c r="S516" s="318"/>
      <c r="T516" s="318"/>
      <c r="U516" s="318"/>
      <c r="V516" s="318"/>
      <c r="W516" s="318"/>
      <c r="X516" s="318"/>
      <c r="Y516" s="318"/>
      <c r="Z516" s="318"/>
      <c r="AA516" s="318"/>
      <c r="AB516" s="226"/>
      <c r="AC516" s="226"/>
      <c r="AD516" s="226"/>
      <c r="AE516" s="226"/>
      <c r="AF516" s="226"/>
      <c r="AG516" s="493"/>
    </row>
    <row r="517" spans="1:33" s="73" customFormat="1" ht="21" customHeight="1">
      <c r="A517" s="88">
        <v>17</v>
      </c>
      <c r="B517" s="95" t="s">
        <v>383</v>
      </c>
      <c r="C517" s="95"/>
      <c r="D517" s="51"/>
      <c r="E517" s="75"/>
      <c r="F517" s="75"/>
      <c r="G517" s="75"/>
      <c r="H517" s="96">
        <f>SUM(H518:H519)</f>
        <v>2800</v>
      </c>
      <c r="I517" s="96">
        <f>SUM(I518:I519)</f>
        <v>2800</v>
      </c>
      <c r="J517" s="309"/>
      <c r="K517" s="309"/>
      <c r="L517" s="309"/>
      <c r="M517" s="309"/>
      <c r="N517" s="309"/>
      <c r="O517" s="309"/>
      <c r="P517" s="309"/>
      <c r="Q517" s="309"/>
      <c r="R517" s="309"/>
      <c r="S517" s="309"/>
      <c r="T517" s="309"/>
      <c r="U517" s="309"/>
      <c r="V517" s="309"/>
      <c r="W517" s="309"/>
      <c r="X517" s="309"/>
      <c r="Y517" s="309"/>
      <c r="Z517" s="309"/>
      <c r="AA517" s="309"/>
      <c r="AB517" s="96">
        <f>SUM(AB518:AB519)</f>
        <v>0</v>
      </c>
      <c r="AC517" s="96">
        <f>SUM(AC518:AC519)</f>
        <v>0</v>
      </c>
      <c r="AD517" s="96">
        <f>SUM(AD518:AD519)</f>
        <v>0</v>
      </c>
      <c r="AE517" s="96">
        <f>SUM(AE518:AE519)</f>
        <v>0</v>
      </c>
      <c r="AF517" s="96">
        <f>SUM(AF518:AF519)</f>
        <v>0</v>
      </c>
      <c r="AG517" s="27"/>
    </row>
    <row r="518" spans="1:33" s="222" customFormat="1" ht="21" customHeight="1">
      <c r="A518" s="217"/>
      <c r="B518" s="218" t="s">
        <v>384</v>
      </c>
      <c r="C518" s="218"/>
      <c r="D518" s="248"/>
      <c r="E518" s="219" t="s">
        <v>440</v>
      </c>
      <c r="F518" s="219"/>
      <c r="G518" s="219"/>
      <c r="H518" s="347">
        <v>1600</v>
      </c>
      <c r="I518" s="244">
        <f>H518</f>
        <v>1600</v>
      </c>
      <c r="J518" s="318"/>
      <c r="K518" s="318"/>
      <c r="L518" s="318"/>
      <c r="M518" s="318"/>
      <c r="N518" s="318"/>
      <c r="O518" s="318"/>
      <c r="P518" s="318"/>
      <c r="Q518" s="318"/>
      <c r="R518" s="318"/>
      <c r="S518" s="318"/>
      <c r="T518" s="318"/>
      <c r="U518" s="318"/>
      <c r="V518" s="318"/>
      <c r="W518" s="318"/>
      <c r="X518" s="318"/>
      <c r="Y518" s="318"/>
      <c r="Z518" s="318"/>
      <c r="AA518" s="318"/>
      <c r="AB518" s="244"/>
      <c r="AC518" s="244"/>
      <c r="AD518" s="244"/>
      <c r="AE518" s="244"/>
      <c r="AF518" s="244"/>
      <c r="AG518" s="249"/>
    </row>
    <row r="519" spans="1:33" s="222" customFormat="1" ht="21" customHeight="1">
      <c r="A519" s="217"/>
      <c r="B519" s="218" t="s">
        <v>385</v>
      </c>
      <c r="C519" s="218"/>
      <c r="D519" s="248"/>
      <c r="E519" s="219">
        <v>2018</v>
      </c>
      <c r="F519" s="219"/>
      <c r="G519" s="219"/>
      <c r="H519" s="347">
        <v>1200</v>
      </c>
      <c r="I519" s="244">
        <f>H519</f>
        <v>1200</v>
      </c>
      <c r="J519" s="318"/>
      <c r="K519" s="318"/>
      <c r="L519" s="318"/>
      <c r="M519" s="318"/>
      <c r="N519" s="318"/>
      <c r="O519" s="318"/>
      <c r="P519" s="318"/>
      <c r="Q519" s="318"/>
      <c r="R519" s="318"/>
      <c r="S519" s="318"/>
      <c r="T519" s="318"/>
      <c r="U519" s="318"/>
      <c r="V519" s="318"/>
      <c r="W519" s="318"/>
      <c r="X519" s="318"/>
      <c r="Y519" s="318"/>
      <c r="Z519" s="318"/>
      <c r="AA519" s="318"/>
      <c r="AB519" s="244"/>
      <c r="AC519" s="244"/>
      <c r="AD519" s="244"/>
      <c r="AE519" s="244"/>
      <c r="AF519" s="244"/>
      <c r="AG519" s="249"/>
    </row>
    <row r="520" spans="1:33" s="44" customFormat="1" ht="21" customHeight="1">
      <c r="A520" s="112" t="s">
        <v>581</v>
      </c>
      <c r="B520" s="149" t="s">
        <v>605</v>
      </c>
      <c r="C520" s="149"/>
      <c r="D520" s="54"/>
      <c r="E520" s="54"/>
      <c r="F520" s="54"/>
      <c r="G520" s="54"/>
      <c r="H520" s="148" t="e">
        <f>H521+H526+H533+H539+H545+H553+H558+H565+H568+H574+H583+H590+H595+H601</f>
        <v>#REF!</v>
      </c>
      <c r="I520" s="100" t="e">
        <f>I521+I526+I533+I539+I545+I553+I558+I565+I568+I574+I583+I590+I595+I601</f>
        <v>#REF!</v>
      </c>
      <c r="J520" s="43"/>
      <c r="K520" s="43"/>
      <c r="L520" s="43"/>
      <c r="M520" s="43"/>
      <c r="N520" s="43"/>
      <c r="O520" s="43"/>
      <c r="P520" s="43"/>
      <c r="Q520" s="43"/>
      <c r="R520" s="43"/>
      <c r="S520" s="43"/>
      <c r="T520" s="43"/>
      <c r="U520" s="43"/>
      <c r="V520" s="43"/>
      <c r="W520" s="43"/>
      <c r="X520" s="43"/>
      <c r="Y520" s="43"/>
      <c r="Z520" s="43"/>
      <c r="AA520" s="43"/>
      <c r="AB520" s="100">
        <f>AB521+AB526+AB533+AB539+AB545+AB553+AB558+AB565+AB568+AB574+AB583+AB590+AB595+AB601</f>
        <v>0</v>
      </c>
      <c r="AC520" s="100">
        <f>AC521+AC526+AC533+AC539+AC545+AC553+AC558+AC565+AC568+AC574+AC583+AC590+AC595+AC601</f>
        <v>0</v>
      </c>
      <c r="AD520" s="100">
        <f>AD521+AD526+AD533+AD539+AD545+AD553+AD558+AD565+AD568+AD574+AD583+AD590+AD595+AD601</f>
        <v>0</v>
      </c>
      <c r="AE520" s="100">
        <f>AE521+AE526+AE533+AE539+AE545+AE553+AE558+AE565+AE568+AE574+AE583+AE590+AE595+AE601</f>
        <v>0</v>
      </c>
      <c r="AF520" s="100">
        <f>AF521+AF526+AF533+AF539+AF545+AF553+AF558+AF565+AF568+AF574+AF583+AF590+AF595+AF601</f>
        <v>0</v>
      </c>
      <c r="AG520" s="43"/>
    </row>
    <row r="521" spans="1:33" s="36" customFormat="1" ht="21" customHeight="1">
      <c r="A521" s="129">
        <v>1</v>
      </c>
      <c r="B521" s="130" t="s">
        <v>595</v>
      </c>
      <c r="C521" s="130"/>
      <c r="D521" s="113"/>
      <c r="E521" s="113"/>
      <c r="F521" s="113"/>
      <c r="G521" s="113"/>
      <c r="H521" s="131">
        <f>SUM(H522:H525)</f>
        <v>9600</v>
      </c>
      <c r="I521" s="131">
        <f>SUM(I522:I525)</f>
        <v>7951</v>
      </c>
      <c r="J521" s="135"/>
      <c r="K521" s="135"/>
      <c r="L521" s="135"/>
      <c r="M521" s="135"/>
      <c r="N521" s="135"/>
      <c r="O521" s="135"/>
      <c r="P521" s="135"/>
      <c r="Q521" s="135"/>
      <c r="R521" s="135"/>
      <c r="S521" s="135"/>
      <c r="T521" s="135"/>
      <c r="U521" s="135"/>
      <c r="V521" s="135"/>
      <c r="W521" s="135"/>
      <c r="X521" s="135"/>
      <c r="Y521" s="135"/>
      <c r="Z521" s="135"/>
      <c r="AA521" s="135"/>
      <c r="AB521" s="131"/>
      <c r="AC521" s="131"/>
      <c r="AD521" s="114"/>
      <c r="AE521" s="114"/>
      <c r="AF521" s="114"/>
      <c r="AG521" s="40"/>
    </row>
    <row r="522" spans="1:33" s="177" customFormat="1" ht="21" customHeight="1">
      <c r="A522" s="170"/>
      <c r="B522" s="195" t="s">
        <v>139</v>
      </c>
      <c r="C522" s="195"/>
      <c r="D522" s="196" t="s">
        <v>233</v>
      </c>
      <c r="E522" s="173" t="s">
        <v>555</v>
      </c>
      <c r="F522" s="173"/>
      <c r="G522" s="173"/>
      <c r="H522" s="174">
        <v>3000</v>
      </c>
      <c r="I522" s="174">
        <v>2110</v>
      </c>
      <c r="J522" s="205"/>
      <c r="K522" s="205"/>
      <c r="L522" s="205"/>
      <c r="M522" s="205"/>
      <c r="N522" s="205"/>
      <c r="O522" s="205"/>
      <c r="P522" s="205"/>
      <c r="Q522" s="205"/>
      <c r="R522" s="205"/>
      <c r="S522" s="205"/>
      <c r="T522" s="205"/>
      <c r="U522" s="205"/>
      <c r="V522" s="205"/>
      <c r="W522" s="205"/>
      <c r="X522" s="205"/>
      <c r="Y522" s="205"/>
      <c r="Z522" s="205"/>
      <c r="AA522" s="205"/>
      <c r="AB522" s="174"/>
      <c r="AC522" s="174"/>
      <c r="AD522" s="199"/>
      <c r="AE522" s="175"/>
      <c r="AF522" s="175"/>
      <c r="AG522" s="200"/>
    </row>
    <row r="523" spans="1:33" s="177" customFormat="1" ht="21" customHeight="1">
      <c r="A523" s="170"/>
      <c r="B523" s="195" t="s">
        <v>140</v>
      </c>
      <c r="C523" s="195"/>
      <c r="D523" s="196" t="s">
        <v>141</v>
      </c>
      <c r="E523" s="173" t="s">
        <v>435</v>
      </c>
      <c r="F523" s="173"/>
      <c r="G523" s="173"/>
      <c r="H523" s="174">
        <v>3000</v>
      </c>
      <c r="I523" s="174">
        <v>3000</v>
      </c>
      <c r="J523" s="205"/>
      <c r="K523" s="205"/>
      <c r="L523" s="205"/>
      <c r="M523" s="205"/>
      <c r="N523" s="205"/>
      <c r="O523" s="205"/>
      <c r="P523" s="205"/>
      <c r="Q523" s="205"/>
      <c r="R523" s="205"/>
      <c r="S523" s="205"/>
      <c r="T523" s="205"/>
      <c r="U523" s="205"/>
      <c r="V523" s="205"/>
      <c r="W523" s="205"/>
      <c r="X523" s="205"/>
      <c r="Y523" s="205"/>
      <c r="Z523" s="205"/>
      <c r="AA523" s="205"/>
      <c r="AB523" s="174"/>
      <c r="AC523" s="174"/>
      <c r="AD523" s="174"/>
      <c r="AE523" s="175"/>
      <c r="AF523" s="175"/>
      <c r="AG523" s="200"/>
    </row>
    <row r="524" spans="1:33" s="177" customFormat="1" ht="21" customHeight="1">
      <c r="A524" s="170"/>
      <c r="B524" s="195" t="s">
        <v>142</v>
      </c>
      <c r="C524" s="195"/>
      <c r="D524" s="196" t="s">
        <v>143</v>
      </c>
      <c r="E524" s="173">
        <v>2019</v>
      </c>
      <c r="F524" s="173"/>
      <c r="G524" s="173"/>
      <c r="H524" s="174">
        <v>600</v>
      </c>
      <c r="I524" s="174">
        <v>600</v>
      </c>
      <c r="J524" s="205"/>
      <c r="K524" s="205"/>
      <c r="L524" s="205"/>
      <c r="M524" s="205"/>
      <c r="N524" s="205"/>
      <c r="O524" s="205"/>
      <c r="P524" s="205"/>
      <c r="Q524" s="205"/>
      <c r="R524" s="205"/>
      <c r="S524" s="205"/>
      <c r="T524" s="205"/>
      <c r="U524" s="205"/>
      <c r="V524" s="205"/>
      <c r="W524" s="205"/>
      <c r="X524" s="205"/>
      <c r="Y524" s="205"/>
      <c r="Z524" s="205"/>
      <c r="AA524" s="205"/>
      <c r="AB524" s="174"/>
      <c r="AC524" s="174"/>
      <c r="AD524" s="174"/>
      <c r="AE524" s="175"/>
      <c r="AF524" s="175"/>
      <c r="AG524" s="200"/>
    </row>
    <row r="525" spans="1:33" s="177" customFormat="1" ht="21" customHeight="1">
      <c r="A525" s="170"/>
      <c r="B525" s="195" t="s">
        <v>144</v>
      </c>
      <c r="C525" s="195"/>
      <c r="D525" s="196" t="s">
        <v>234</v>
      </c>
      <c r="E525" s="173" t="s">
        <v>586</v>
      </c>
      <c r="F525" s="173"/>
      <c r="G525" s="173"/>
      <c r="H525" s="174">
        <v>3000</v>
      </c>
      <c r="I525" s="174">
        <v>2241</v>
      </c>
      <c r="J525" s="205"/>
      <c r="K525" s="205"/>
      <c r="L525" s="205"/>
      <c r="M525" s="205"/>
      <c r="N525" s="205"/>
      <c r="O525" s="205"/>
      <c r="P525" s="205"/>
      <c r="Q525" s="205"/>
      <c r="R525" s="205"/>
      <c r="S525" s="205"/>
      <c r="T525" s="205"/>
      <c r="U525" s="205"/>
      <c r="V525" s="205"/>
      <c r="W525" s="205"/>
      <c r="X525" s="205"/>
      <c r="Y525" s="205"/>
      <c r="Z525" s="205"/>
      <c r="AA525" s="205"/>
      <c r="AB525" s="174"/>
      <c r="AC525" s="174"/>
      <c r="AD525" s="174"/>
      <c r="AE525" s="175"/>
      <c r="AF525" s="175"/>
      <c r="AG525" s="200"/>
    </row>
    <row r="526" spans="1:33" s="36" customFormat="1" ht="21" customHeight="1">
      <c r="A526" s="129">
        <v>2</v>
      </c>
      <c r="B526" s="130" t="s">
        <v>617</v>
      </c>
      <c r="C526" s="130"/>
      <c r="D526" s="113"/>
      <c r="E526" s="113"/>
      <c r="F526" s="113"/>
      <c r="G526" s="113"/>
      <c r="H526" s="131">
        <f>SUM(H527:H532)</f>
        <v>10200</v>
      </c>
      <c r="I526" s="131">
        <f>SUM(I527:I532)</f>
        <v>7951</v>
      </c>
      <c r="J526" s="135"/>
      <c r="K526" s="135"/>
      <c r="L526" s="135"/>
      <c r="M526" s="135"/>
      <c r="N526" s="135"/>
      <c r="O526" s="135"/>
      <c r="P526" s="135"/>
      <c r="Q526" s="135"/>
      <c r="R526" s="135"/>
      <c r="S526" s="135"/>
      <c r="T526" s="135"/>
      <c r="U526" s="135"/>
      <c r="V526" s="135"/>
      <c r="W526" s="135"/>
      <c r="X526" s="135"/>
      <c r="Y526" s="135"/>
      <c r="Z526" s="135"/>
      <c r="AA526" s="135"/>
      <c r="AB526" s="131"/>
      <c r="AC526" s="114"/>
      <c r="AD526" s="114"/>
      <c r="AE526" s="114"/>
      <c r="AF526" s="114"/>
      <c r="AG526" s="132" t="s">
        <v>598</v>
      </c>
    </row>
    <row r="527" spans="1:33" s="177" customFormat="1" ht="21" customHeight="1">
      <c r="A527" s="170"/>
      <c r="B527" s="195" t="s">
        <v>145</v>
      </c>
      <c r="C527" s="195"/>
      <c r="D527" s="172" t="s">
        <v>146</v>
      </c>
      <c r="E527" s="173">
        <v>2016</v>
      </c>
      <c r="F527" s="173"/>
      <c r="G527" s="173"/>
      <c r="H527" s="174">
        <v>800</v>
      </c>
      <c r="I527" s="174">
        <v>500</v>
      </c>
      <c r="J527" s="205"/>
      <c r="K527" s="205"/>
      <c r="L527" s="205"/>
      <c r="M527" s="205"/>
      <c r="N527" s="205"/>
      <c r="O527" s="205"/>
      <c r="P527" s="205"/>
      <c r="Q527" s="205"/>
      <c r="R527" s="205"/>
      <c r="S527" s="205"/>
      <c r="T527" s="205"/>
      <c r="U527" s="205"/>
      <c r="V527" s="205"/>
      <c r="W527" s="205"/>
      <c r="X527" s="205"/>
      <c r="Y527" s="205"/>
      <c r="Z527" s="205"/>
      <c r="AA527" s="205"/>
      <c r="AB527" s="174"/>
      <c r="AC527" s="174"/>
      <c r="AD527" s="174"/>
      <c r="AE527" s="175"/>
      <c r="AF527" s="174"/>
      <c r="AG527" s="201"/>
    </row>
    <row r="528" spans="1:33" s="177" customFormat="1" ht="21" customHeight="1">
      <c r="A528" s="170"/>
      <c r="B528" s="195" t="s">
        <v>147</v>
      </c>
      <c r="C528" s="195"/>
      <c r="D528" s="172" t="s">
        <v>146</v>
      </c>
      <c r="E528" s="173">
        <v>2016</v>
      </c>
      <c r="F528" s="173"/>
      <c r="G528" s="173"/>
      <c r="H528" s="174">
        <v>800</v>
      </c>
      <c r="I528" s="174">
        <v>505</v>
      </c>
      <c r="J528" s="205"/>
      <c r="K528" s="205"/>
      <c r="L528" s="205"/>
      <c r="M528" s="205"/>
      <c r="N528" s="205"/>
      <c r="O528" s="205"/>
      <c r="P528" s="205"/>
      <c r="Q528" s="205"/>
      <c r="R528" s="205"/>
      <c r="S528" s="205"/>
      <c r="T528" s="205"/>
      <c r="U528" s="205"/>
      <c r="V528" s="205"/>
      <c r="W528" s="205"/>
      <c r="X528" s="205"/>
      <c r="Y528" s="205"/>
      <c r="Z528" s="205"/>
      <c r="AA528" s="205"/>
      <c r="AB528" s="174"/>
      <c r="AC528" s="174"/>
      <c r="AD528" s="174"/>
      <c r="AE528" s="175"/>
      <c r="AF528" s="174"/>
      <c r="AG528" s="201"/>
    </row>
    <row r="529" spans="1:33" s="177" customFormat="1" ht="21" customHeight="1">
      <c r="A529" s="170"/>
      <c r="B529" s="195" t="s">
        <v>148</v>
      </c>
      <c r="C529" s="195"/>
      <c r="D529" s="172" t="s">
        <v>146</v>
      </c>
      <c r="E529" s="173">
        <v>2017</v>
      </c>
      <c r="F529" s="173"/>
      <c r="G529" s="173"/>
      <c r="H529" s="174">
        <v>800</v>
      </c>
      <c r="I529" s="174">
        <v>800</v>
      </c>
      <c r="J529" s="205"/>
      <c r="K529" s="205"/>
      <c r="L529" s="205"/>
      <c r="M529" s="205"/>
      <c r="N529" s="205"/>
      <c r="O529" s="205"/>
      <c r="P529" s="205"/>
      <c r="Q529" s="205"/>
      <c r="R529" s="205"/>
      <c r="S529" s="205"/>
      <c r="T529" s="205"/>
      <c r="U529" s="205"/>
      <c r="V529" s="205"/>
      <c r="W529" s="205"/>
      <c r="X529" s="205"/>
      <c r="Y529" s="205"/>
      <c r="Z529" s="205"/>
      <c r="AA529" s="205"/>
      <c r="AB529" s="174"/>
      <c r="AC529" s="174"/>
      <c r="AD529" s="174"/>
      <c r="AE529" s="175"/>
      <c r="AF529" s="174"/>
      <c r="AG529" s="176"/>
    </row>
    <row r="530" spans="1:33" s="177" customFormat="1" ht="21" customHeight="1">
      <c r="A530" s="170"/>
      <c r="B530" s="195" t="s">
        <v>149</v>
      </c>
      <c r="C530" s="195"/>
      <c r="D530" s="172" t="s">
        <v>146</v>
      </c>
      <c r="E530" s="173">
        <v>2017</v>
      </c>
      <c r="F530" s="173"/>
      <c r="G530" s="173"/>
      <c r="H530" s="174">
        <v>800</v>
      </c>
      <c r="I530" s="174">
        <v>800</v>
      </c>
      <c r="J530" s="205"/>
      <c r="K530" s="205"/>
      <c r="L530" s="205"/>
      <c r="M530" s="205"/>
      <c r="N530" s="205"/>
      <c r="O530" s="205"/>
      <c r="P530" s="205"/>
      <c r="Q530" s="205"/>
      <c r="R530" s="205"/>
      <c r="S530" s="205"/>
      <c r="T530" s="205"/>
      <c r="U530" s="205"/>
      <c r="V530" s="205"/>
      <c r="W530" s="205"/>
      <c r="X530" s="205"/>
      <c r="Y530" s="205"/>
      <c r="Z530" s="205"/>
      <c r="AA530" s="205"/>
      <c r="AB530" s="174"/>
      <c r="AC530" s="174"/>
      <c r="AD530" s="174"/>
      <c r="AE530" s="175"/>
      <c r="AF530" s="174"/>
      <c r="AG530" s="176"/>
    </row>
    <row r="531" spans="1:33" s="177" customFormat="1" ht="21" customHeight="1">
      <c r="A531" s="170"/>
      <c r="B531" s="195" t="s">
        <v>150</v>
      </c>
      <c r="C531" s="195"/>
      <c r="D531" s="172" t="s">
        <v>151</v>
      </c>
      <c r="E531" s="173" t="s">
        <v>443</v>
      </c>
      <c r="F531" s="173"/>
      <c r="G531" s="173"/>
      <c r="H531" s="174">
        <v>3000</v>
      </c>
      <c r="I531" s="174">
        <v>3000</v>
      </c>
      <c r="J531" s="205"/>
      <c r="K531" s="205"/>
      <c r="L531" s="205"/>
      <c r="M531" s="205"/>
      <c r="N531" s="205"/>
      <c r="O531" s="205"/>
      <c r="P531" s="205"/>
      <c r="Q531" s="205"/>
      <c r="R531" s="205"/>
      <c r="S531" s="205"/>
      <c r="T531" s="205"/>
      <c r="U531" s="205"/>
      <c r="V531" s="205"/>
      <c r="W531" s="205"/>
      <c r="X531" s="205"/>
      <c r="Y531" s="205"/>
      <c r="Z531" s="205"/>
      <c r="AA531" s="205"/>
      <c r="AB531" s="174"/>
      <c r="AC531" s="174"/>
      <c r="AD531" s="174"/>
      <c r="AE531" s="175"/>
      <c r="AF531" s="174"/>
      <c r="AG531" s="176"/>
    </row>
    <row r="532" spans="1:33" s="177" customFormat="1" ht="21" customHeight="1">
      <c r="A532" s="170"/>
      <c r="B532" s="195" t="s">
        <v>618</v>
      </c>
      <c r="C532" s="195"/>
      <c r="D532" s="196" t="s">
        <v>152</v>
      </c>
      <c r="E532" s="173" t="s">
        <v>586</v>
      </c>
      <c r="F532" s="173"/>
      <c r="G532" s="173"/>
      <c r="H532" s="174">
        <v>4000</v>
      </c>
      <c r="I532" s="174">
        <f>2846-500</f>
        <v>2346</v>
      </c>
      <c r="J532" s="205"/>
      <c r="K532" s="205"/>
      <c r="L532" s="205"/>
      <c r="M532" s="205"/>
      <c r="N532" s="205"/>
      <c r="O532" s="205"/>
      <c r="P532" s="205"/>
      <c r="Q532" s="205"/>
      <c r="R532" s="205"/>
      <c r="S532" s="205"/>
      <c r="T532" s="205"/>
      <c r="U532" s="205"/>
      <c r="V532" s="205"/>
      <c r="W532" s="205"/>
      <c r="X532" s="205"/>
      <c r="Y532" s="205"/>
      <c r="Z532" s="205"/>
      <c r="AA532" s="205"/>
      <c r="AB532" s="174"/>
      <c r="AC532" s="174"/>
      <c r="AD532" s="174"/>
      <c r="AE532" s="175"/>
      <c r="AF532" s="174"/>
      <c r="AG532" s="176"/>
    </row>
    <row r="533" spans="1:33" s="36" customFormat="1" ht="21" customHeight="1">
      <c r="A533" s="129">
        <v>3</v>
      </c>
      <c r="B533" s="130" t="s">
        <v>592</v>
      </c>
      <c r="C533" s="130"/>
      <c r="D533" s="113"/>
      <c r="E533" s="113"/>
      <c r="F533" s="113"/>
      <c r="G533" s="113"/>
      <c r="H533" s="131">
        <f>SUM(H534:H538)</f>
        <v>8700</v>
      </c>
      <c r="I533" s="131">
        <f>SUM(I534:I538)</f>
        <v>7951</v>
      </c>
      <c r="J533" s="135"/>
      <c r="K533" s="135"/>
      <c r="L533" s="135"/>
      <c r="M533" s="135"/>
      <c r="N533" s="135"/>
      <c r="O533" s="135"/>
      <c r="P533" s="135"/>
      <c r="Q533" s="135"/>
      <c r="R533" s="135"/>
      <c r="S533" s="135"/>
      <c r="T533" s="135"/>
      <c r="U533" s="135"/>
      <c r="V533" s="135"/>
      <c r="W533" s="135"/>
      <c r="X533" s="135"/>
      <c r="Y533" s="135"/>
      <c r="Z533" s="135"/>
      <c r="AA533" s="135"/>
      <c r="AB533" s="131"/>
      <c r="AC533" s="131"/>
      <c r="AD533" s="131"/>
      <c r="AE533" s="131"/>
      <c r="AF533" s="131"/>
      <c r="AG533" s="40"/>
    </row>
    <row r="534" spans="1:33" s="177" customFormat="1" ht="21" customHeight="1">
      <c r="A534" s="170"/>
      <c r="B534" s="195" t="s">
        <v>153</v>
      </c>
      <c r="C534" s="195"/>
      <c r="D534" s="196" t="s">
        <v>151</v>
      </c>
      <c r="E534" s="173" t="s">
        <v>446</v>
      </c>
      <c r="F534" s="173"/>
      <c r="G534" s="173"/>
      <c r="H534" s="174">
        <v>3000</v>
      </c>
      <c r="I534" s="174">
        <v>3000</v>
      </c>
      <c r="J534" s="205"/>
      <c r="K534" s="205"/>
      <c r="L534" s="205"/>
      <c r="M534" s="205"/>
      <c r="N534" s="205"/>
      <c r="O534" s="205"/>
      <c r="P534" s="205"/>
      <c r="Q534" s="205"/>
      <c r="R534" s="205"/>
      <c r="S534" s="205"/>
      <c r="T534" s="205"/>
      <c r="U534" s="205"/>
      <c r="V534" s="205"/>
      <c r="W534" s="205"/>
      <c r="X534" s="205"/>
      <c r="Y534" s="205"/>
      <c r="Z534" s="205"/>
      <c r="AA534" s="205"/>
      <c r="AB534" s="174"/>
      <c r="AC534" s="174"/>
      <c r="AD534" s="199"/>
      <c r="AE534" s="174"/>
      <c r="AF534" s="174"/>
      <c r="AG534" s="176"/>
    </row>
    <row r="535" spans="1:33" s="177" customFormat="1" ht="21" customHeight="1">
      <c r="A535" s="170"/>
      <c r="B535" s="213" t="s">
        <v>154</v>
      </c>
      <c r="C535" s="213"/>
      <c r="D535" s="196" t="s">
        <v>155</v>
      </c>
      <c r="E535" s="173" t="s">
        <v>443</v>
      </c>
      <c r="F535" s="173"/>
      <c r="G535" s="173"/>
      <c r="H535" s="174">
        <v>2000</v>
      </c>
      <c r="I535" s="174">
        <v>2000</v>
      </c>
      <c r="J535" s="205"/>
      <c r="K535" s="205"/>
      <c r="L535" s="205"/>
      <c r="M535" s="205"/>
      <c r="N535" s="205"/>
      <c r="O535" s="205"/>
      <c r="P535" s="205"/>
      <c r="Q535" s="205"/>
      <c r="R535" s="205"/>
      <c r="S535" s="205"/>
      <c r="T535" s="205"/>
      <c r="U535" s="205"/>
      <c r="V535" s="205"/>
      <c r="W535" s="205"/>
      <c r="X535" s="205"/>
      <c r="Y535" s="205"/>
      <c r="Z535" s="205"/>
      <c r="AA535" s="205"/>
      <c r="AB535" s="174"/>
      <c r="AC535" s="174"/>
      <c r="AD535" s="199"/>
      <c r="AE535" s="174"/>
      <c r="AF535" s="174"/>
      <c r="AG535" s="200"/>
    </row>
    <row r="536" spans="1:33" s="177" customFormat="1" ht="21" customHeight="1">
      <c r="A536" s="170"/>
      <c r="B536" s="195" t="s">
        <v>156</v>
      </c>
      <c r="C536" s="195"/>
      <c r="D536" s="196" t="s">
        <v>157</v>
      </c>
      <c r="E536" s="173" t="s">
        <v>453</v>
      </c>
      <c r="F536" s="173"/>
      <c r="G536" s="173"/>
      <c r="H536" s="174">
        <v>1000</v>
      </c>
      <c r="I536" s="174">
        <v>1000</v>
      </c>
      <c r="J536" s="205"/>
      <c r="K536" s="205"/>
      <c r="L536" s="205"/>
      <c r="M536" s="205"/>
      <c r="N536" s="205"/>
      <c r="O536" s="205"/>
      <c r="P536" s="205"/>
      <c r="Q536" s="205"/>
      <c r="R536" s="205"/>
      <c r="S536" s="205"/>
      <c r="T536" s="205"/>
      <c r="U536" s="205"/>
      <c r="V536" s="205"/>
      <c r="W536" s="205"/>
      <c r="X536" s="205"/>
      <c r="Y536" s="205"/>
      <c r="Z536" s="205"/>
      <c r="AA536" s="205"/>
      <c r="AB536" s="174"/>
      <c r="AC536" s="174"/>
      <c r="AD536" s="199"/>
      <c r="AE536" s="174"/>
      <c r="AF536" s="174"/>
      <c r="AG536" s="176"/>
    </row>
    <row r="537" spans="1:33" s="177" customFormat="1" ht="21" customHeight="1">
      <c r="A537" s="170"/>
      <c r="B537" s="195" t="s">
        <v>158</v>
      </c>
      <c r="C537" s="195"/>
      <c r="D537" s="196" t="s">
        <v>159</v>
      </c>
      <c r="E537" s="173">
        <v>2019</v>
      </c>
      <c r="F537" s="173"/>
      <c r="G537" s="173"/>
      <c r="H537" s="174">
        <v>700</v>
      </c>
      <c r="I537" s="174">
        <v>700</v>
      </c>
      <c r="J537" s="205"/>
      <c r="K537" s="205"/>
      <c r="L537" s="205"/>
      <c r="M537" s="205"/>
      <c r="N537" s="205"/>
      <c r="O537" s="205"/>
      <c r="P537" s="205"/>
      <c r="Q537" s="205"/>
      <c r="R537" s="205"/>
      <c r="S537" s="205"/>
      <c r="T537" s="205"/>
      <c r="U537" s="205"/>
      <c r="V537" s="205"/>
      <c r="W537" s="205"/>
      <c r="X537" s="205"/>
      <c r="Y537" s="205"/>
      <c r="Z537" s="205"/>
      <c r="AA537" s="205"/>
      <c r="AB537" s="174"/>
      <c r="AC537" s="174"/>
      <c r="AD537" s="174"/>
      <c r="AE537" s="175"/>
      <c r="AF537" s="174"/>
      <c r="AG537" s="176"/>
    </row>
    <row r="538" spans="1:33" s="177" customFormat="1" ht="21" customHeight="1">
      <c r="A538" s="170"/>
      <c r="B538" s="195" t="s">
        <v>160</v>
      </c>
      <c r="C538" s="195"/>
      <c r="D538" s="196" t="s">
        <v>161</v>
      </c>
      <c r="E538" s="173" t="s">
        <v>586</v>
      </c>
      <c r="F538" s="173"/>
      <c r="G538" s="173"/>
      <c r="H538" s="174">
        <v>2000</v>
      </c>
      <c r="I538" s="174">
        <v>1251</v>
      </c>
      <c r="J538" s="205"/>
      <c r="K538" s="205"/>
      <c r="L538" s="205"/>
      <c r="M538" s="205"/>
      <c r="N538" s="205"/>
      <c r="O538" s="205"/>
      <c r="P538" s="205"/>
      <c r="Q538" s="205"/>
      <c r="R538" s="205"/>
      <c r="S538" s="205"/>
      <c r="T538" s="205"/>
      <c r="U538" s="205"/>
      <c r="V538" s="205"/>
      <c r="W538" s="205"/>
      <c r="X538" s="205"/>
      <c r="Y538" s="205"/>
      <c r="Z538" s="205"/>
      <c r="AA538" s="205"/>
      <c r="AB538" s="174"/>
      <c r="AC538" s="174"/>
      <c r="AD538" s="174"/>
      <c r="AE538" s="175"/>
      <c r="AF538" s="174"/>
      <c r="AG538" s="176"/>
    </row>
    <row r="539" spans="1:33" s="36" customFormat="1" ht="21" customHeight="1">
      <c r="A539" s="129">
        <v>4</v>
      </c>
      <c r="B539" s="130" t="s">
        <v>602</v>
      </c>
      <c r="C539" s="130"/>
      <c r="D539" s="113"/>
      <c r="E539" s="113"/>
      <c r="F539" s="113"/>
      <c r="G539" s="113"/>
      <c r="H539" s="131">
        <f>SUM(H540:H543)</f>
        <v>6350</v>
      </c>
      <c r="I539" s="131">
        <f>SUM(I540:I543)</f>
        <v>4951</v>
      </c>
      <c r="J539" s="135"/>
      <c r="K539" s="135"/>
      <c r="L539" s="135"/>
      <c r="M539" s="135"/>
      <c r="N539" s="135"/>
      <c r="O539" s="135"/>
      <c r="P539" s="135"/>
      <c r="Q539" s="135"/>
      <c r="R539" s="135"/>
      <c r="S539" s="135"/>
      <c r="T539" s="135"/>
      <c r="U539" s="135"/>
      <c r="V539" s="135"/>
      <c r="W539" s="135"/>
      <c r="X539" s="135"/>
      <c r="Y539" s="135"/>
      <c r="Z539" s="135"/>
      <c r="AA539" s="135"/>
      <c r="AB539" s="131"/>
      <c r="AC539" s="131"/>
      <c r="AD539" s="131"/>
      <c r="AE539" s="131"/>
      <c r="AF539" s="131"/>
      <c r="AG539" s="40"/>
    </row>
    <row r="540" spans="1:33" s="177" customFormat="1" ht="21" customHeight="1">
      <c r="A540" s="170"/>
      <c r="B540" s="195" t="s">
        <v>129</v>
      </c>
      <c r="C540" s="195"/>
      <c r="D540" s="196" t="s">
        <v>163</v>
      </c>
      <c r="E540" s="173" t="s">
        <v>555</v>
      </c>
      <c r="F540" s="173"/>
      <c r="G540" s="173"/>
      <c r="H540" s="174">
        <v>2500</v>
      </c>
      <c r="I540" s="174">
        <v>2044</v>
      </c>
      <c r="J540" s="205"/>
      <c r="K540" s="205"/>
      <c r="L540" s="205"/>
      <c r="M540" s="205"/>
      <c r="N540" s="205"/>
      <c r="O540" s="205"/>
      <c r="P540" s="205"/>
      <c r="Q540" s="205"/>
      <c r="R540" s="205"/>
      <c r="S540" s="205"/>
      <c r="T540" s="205"/>
      <c r="U540" s="205"/>
      <c r="V540" s="205"/>
      <c r="W540" s="205"/>
      <c r="X540" s="205"/>
      <c r="Y540" s="205"/>
      <c r="Z540" s="205"/>
      <c r="AA540" s="205"/>
      <c r="AB540" s="174"/>
      <c r="AC540" s="174"/>
      <c r="AD540" s="174"/>
      <c r="AE540" s="175"/>
      <c r="AF540" s="175"/>
      <c r="AG540" s="216"/>
    </row>
    <row r="541" spans="1:33" s="177" customFormat="1" ht="21" customHeight="1">
      <c r="A541" s="170"/>
      <c r="B541" s="195" t="s">
        <v>164</v>
      </c>
      <c r="C541" s="195"/>
      <c r="D541" s="196" t="s">
        <v>165</v>
      </c>
      <c r="E541" s="173" t="s">
        <v>446</v>
      </c>
      <c r="F541" s="173"/>
      <c r="G541" s="173"/>
      <c r="H541" s="174">
        <v>2000</v>
      </c>
      <c r="I541" s="174">
        <v>2000</v>
      </c>
      <c r="J541" s="205"/>
      <c r="K541" s="205"/>
      <c r="L541" s="205"/>
      <c r="M541" s="205"/>
      <c r="N541" s="205"/>
      <c r="O541" s="205"/>
      <c r="P541" s="205"/>
      <c r="Q541" s="205"/>
      <c r="R541" s="205"/>
      <c r="S541" s="205"/>
      <c r="T541" s="205"/>
      <c r="U541" s="205"/>
      <c r="V541" s="205"/>
      <c r="W541" s="205"/>
      <c r="X541" s="205"/>
      <c r="Y541" s="205"/>
      <c r="Z541" s="205"/>
      <c r="AA541" s="205"/>
      <c r="AB541" s="174"/>
      <c r="AC541" s="174"/>
      <c r="AD541" s="174"/>
      <c r="AE541" s="175"/>
      <c r="AF541" s="175"/>
      <c r="AG541" s="216"/>
    </row>
    <row r="542" spans="1:33" s="177" customFormat="1" ht="21" customHeight="1">
      <c r="A542" s="170"/>
      <c r="B542" s="195" t="s">
        <v>168</v>
      </c>
      <c r="C542" s="195"/>
      <c r="D542" s="196" t="s">
        <v>169</v>
      </c>
      <c r="E542" s="173" t="s">
        <v>453</v>
      </c>
      <c r="F542" s="173"/>
      <c r="G542" s="173"/>
      <c r="H542" s="174">
        <v>850</v>
      </c>
      <c r="I542" s="174">
        <v>850</v>
      </c>
      <c r="J542" s="205"/>
      <c r="K542" s="205"/>
      <c r="L542" s="205"/>
      <c r="M542" s="205"/>
      <c r="N542" s="205"/>
      <c r="O542" s="205"/>
      <c r="P542" s="205"/>
      <c r="Q542" s="205"/>
      <c r="R542" s="205"/>
      <c r="S542" s="205"/>
      <c r="T542" s="205"/>
      <c r="U542" s="205"/>
      <c r="V542" s="205"/>
      <c r="W542" s="205"/>
      <c r="X542" s="205"/>
      <c r="Y542" s="205"/>
      <c r="Z542" s="205"/>
      <c r="AA542" s="205"/>
      <c r="AB542" s="174"/>
      <c r="AC542" s="174"/>
      <c r="AD542" s="174"/>
      <c r="AE542" s="175"/>
      <c r="AF542" s="175"/>
      <c r="AG542" s="216"/>
    </row>
    <row r="543" spans="1:33" s="177" customFormat="1" ht="21" customHeight="1">
      <c r="A543" s="170"/>
      <c r="B543" s="195" t="s">
        <v>170</v>
      </c>
      <c r="C543" s="195"/>
      <c r="D543" s="196" t="s">
        <v>171</v>
      </c>
      <c r="E543" s="173" t="s">
        <v>172</v>
      </c>
      <c r="F543" s="173"/>
      <c r="G543" s="173"/>
      <c r="H543" s="174">
        <v>1000</v>
      </c>
      <c r="I543" s="174">
        <v>57</v>
      </c>
      <c r="J543" s="205"/>
      <c r="K543" s="205"/>
      <c r="L543" s="205"/>
      <c r="M543" s="205"/>
      <c r="N543" s="205"/>
      <c r="O543" s="205"/>
      <c r="P543" s="205"/>
      <c r="Q543" s="205"/>
      <c r="R543" s="205"/>
      <c r="S543" s="205"/>
      <c r="T543" s="205"/>
      <c r="U543" s="205"/>
      <c r="V543" s="205"/>
      <c r="W543" s="205"/>
      <c r="X543" s="205"/>
      <c r="Y543" s="205"/>
      <c r="Z543" s="205"/>
      <c r="AA543" s="205"/>
      <c r="AB543" s="174"/>
      <c r="AC543" s="174"/>
      <c r="AD543" s="174"/>
      <c r="AE543" s="175"/>
      <c r="AF543" s="175"/>
      <c r="AG543" s="216"/>
    </row>
    <row r="544" spans="1:33" s="446" customFormat="1" ht="21" customHeight="1">
      <c r="A544" s="438"/>
      <c r="B544" s="439" t="s">
        <v>166</v>
      </c>
      <c r="C544" s="439"/>
      <c r="D544" s="440" t="s">
        <v>167</v>
      </c>
      <c r="E544" s="441" t="s">
        <v>443</v>
      </c>
      <c r="F544" s="441"/>
      <c r="G544" s="441"/>
      <c r="H544" s="442">
        <v>3000</v>
      </c>
      <c r="I544" s="442">
        <v>3000</v>
      </c>
      <c r="J544" s="443"/>
      <c r="K544" s="443"/>
      <c r="L544" s="443"/>
      <c r="M544" s="443"/>
      <c r="N544" s="443"/>
      <c r="O544" s="443"/>
      <c r="P544" s="443"/>
      <c r="Q544" s="443"/>
      <c r="R544" s="443"/>
      <c r="S544" s="443"/>
      <c r="T544" s="443"/>
      <c r="U544" s="443"/>
      <c r="V544" s="443"/>
      <c r="W544" s="443"/>
      <c r="X544" s="443"/>
      <c r="Y544" s="443"/>
      <c r="Z544" s="443"/>
      <c r="AA544" s="443"/>
      <c r="AB544" s="442"/>
      <c r="AC544" s="442"/>
      <c r="AD544" s="442"/>
      <c r="AE544" s="444"/>
      <c r="AF544" s="444"/>
      <c r="AG544" s="445"/>
    </row>
    <row r="545" spans="1:33" s="36" customFormat="1" ht="21" customHeight="1">
      <c r="A545" s="129">
        <v>5</v>
      </c>
      <c r="B545" s="130" t="s">
        <v>601</v>
      </c>
      <c r="C545" s="130"/>
      <c r="D545" s="113"/>
      <c r="E545" s="113"/>
      <c r="F545" s="113"/>
      <c r="G545" s="113"/>
      <c r="H545" s="131">
        <f>SUM(H546:H552)</f>
        <v>9960</v>
      </c>
      <c r="I545" s="131">
        <f>SUM(I546:I552)</f>
        <v>7951</v>
      </c>
      <c r="J545" s="135"/>
      <c r="K545" s="135"/>
      <c r="L545" s="135"/>
      <c r="M545" s="135"/>
      <c r="N545" s="135"/>
      <c r="O545" s="135"/>
      <c r="P545" s="135"/>
      <c r="Q545" s="135"/>
      <c r="R545" s="135"/>
      <c r="S545" s="135"/>
      <c r="T545" s="135"/>
      <c r="U545" s="135"/>
      <c r="V545" s="135"/>
      <c r="W545" s="135"/>
      <c r="X545" s="135"/>
      <c r="Y545" s="135"/>
      <c r="Z545" s="135"/>
      <c r="AA545" s="135"/>
      <c r="AB545" s="131"/>
      <c r="AC545" s="114"/>
      <c r="AD545" s="114"/>
      <c r="AE545" s="114"/>
      <c r="AF545" s="114"/>
      <c r="AG545" s="29"/>
    </row>
    <row r="546" spans="1:33" s="177" customFormat="1" ht="30" customHeight="1">
      <c r="A546" s="170"/>
      <c r="B546" s="195" t="s">
        <v>173</v>
      </c>
      <c r="C546" s="195"/>
      <c r="D546" s="197" t="s">
        <v>174</v>
      </c>
      <c r="E546" s="173">
        <v>2017</v>
      </c>
      <c r="F546" s="173"/>
      <c r="G546" s="173"/>
      <c r="H546" s="174">
        <v>900</v>
      </c>
      <c r="I546" s="174">
        <v>900</v>
      </c>
      <c r="J546" s="205"/>
      <c r="K546" s="205"/>
      <c r="L546" s="205"/>
      <c r="M546" s="205"/>
      <c r="N546" s="205"/>
      <c r="O546" s="205"/>
      <c r="P546" s="205"/>
      <c r="Q546" s="205"/>
      <c r="R546" s="205"/>
      <c r="S546" s="205"/>
      <c r="T546" s="205"/>
      <c r="U546" s="205"/>
      <c r="V546" s="205"/>
      <c r="W546" s="205"/>
      <c r="X546" s="205"/>
      <c r="Y546" s="205"/>
      <c r="Z546" s="205"/>
      <c r="AA546" s="205"/>
      <c r="AB546" s="174"/>
      <c r="AC546" s="174"/>
      <c r="AD546" s="174"/>
      <c r="AE546" s="175"/>
      <c r="AF546" s="175"/>
      <c r="AG546" s="216"/>
    </row>
    <row r="547" spans="1:33" s="177" customFormat="1" ht="30" customHeight="1">
      <c r="A547" s="170"/>
      <c r="B547" s="195" t="s">
        <v>175</v>
      </c>
      <c r="C547" s="195"/>
      <c r="D547" s="197" t="s">
        <v>174</v>
      </c>
      <c r="E547" s="173">
        <v>2017</v>
      </c>
      <c r="F547" s="173"/>
      <c r="G547" s="173"/>
      <c r="H547" s="174">
        <v>850</v>
      </c>
      <c r="I547" s="174">
        <v>850</v>
      </c>
      <c r="J547" s="205"/>
      <c r="K547" s="205"/>
      <c r="L547" s="205"/>
      <c r="M547" s="205"/>
      <c r="N547" s="205"/>
      <c r="O547" s="205"/>
      <c r="P547" s="205"/>
      <c r="Q547" s="205"/>
      <c r="R547" s="205"/>
      <c r="S547" s="205"/>
      <c r="T547" s="205"/>
      <c r="U547" s="205"/>
      <c r="V547" s="205"/>
      <c r="W547" s="205"/>
      <c r="X547" s="205"/>
      <c r="Y547" s="205"/>
      <c r="Z547" s="205"/>
      <c r="AA547" s="205"/>
      <c r="AB547" s="174"/>
      <c r="AC547" s="174"/>
      <c r="AD547" s="174"/>
      <c r="AE547" s="175"/>
      <c r="AF547" s="175"/>
      <c r="AG547" s="216"/>
    </row>
    <row r="548" spans="1:33" s="177" customFormat="1" ht="30" customHeight="1">
      <c r="A548" s="170"/>
      <c r="B548" s="195" t="s">
        <v>176</v>
      </c>
      <c r="C548" s="195"/>
      <c r="D548" s="197" t="s">
        <v>177</v>
      </c>
      <c r="E548" s="173" t="s">
        <v>440</v>
      </c>
      <c r="F548" s="173"/>
      <c r="G548" s="173"/>
      <c r="H548" s="174">
        <v>2100</v>
      </c>
      <c r="I548" s="174">
        <v>2100</v>
      </c>
      <c r="J548" s="205"/>
      <c r="K548" s="205"/>
      <c r="L548" s="205"/>
      <c r="M548" s="205"/>
      <c r="N548" s="205"/>
      <c r="O548" s="205"/>
      <c r="P548" s="205"/>
      <c r="Q548" s="205"/>
      <c r="R548" s="205"/>
      <c r="S548" s="205"/>
      <c r="T548" s="205"/>
      <c r="U548" s="205"/>
      <c r="V548" s="205"/>
      <c r="W548" s="205"/>
      <c r="X548" s="205"/>
      <c r="Y548" s="205"/>
      <c r="Z548" s="205"/>
      <c r="AA548" s="205"/>
      <c r="AB548" s="174"/>
      <c r="AC548" s="174"/>
      <c r="AD548" s="174"/>
      <c r="AE548" s="175"/>
      <c r="AF548" s="175"/>
      <c r="AG548" s="216"/>
    </row>
    <row r="549" spans="1:33" s="177" customFormat="1" ht="30" customHeight="1">
      <c r="A549" s="170"/>
      <c r="B549" s="195" t="s">
        <v>178</v>
      </c>
      <c r="C549" s="195"/>
      <c r="D549" s="197" t="s">
        <v>179</v>
      </c>
      <c r="E549" s="173" t="s">
        <v>443</v>
      </c>
      <c r="F549" s="173"/>
      <c r="G549" s="173"/>
      <c r="H549" s="174">
        <v>2300</v>
      </c>
      <c r="I549" s="174">
        <v>2300</v>
      </c>
      <c r="J549" s="205"/>
      <c r="K549" s="205"/>
      <c r="L549" s="205"/>
      <c r="M549" s="205"/>
      <c r="N549" s="205"/>
      <c r="O549" s="205"/>
      <c r="P549" s="205"/>
      <c r="Q549" s="205"/>
      <c r="R549" s="205"/>
      <c r="S549" s="205"/>
      <c r="T549" s="205"/>
      <c r="U549" s="205"/>
      <c r="V549" s="205"/>
      <c r="W549" s="205"/>
      <c r="X549" s="205"/>
      <c r="Y549" s="205"/>
      <c r="Z549" s="205"/>
      <c r="AA549" s="205"/>
      <c r="AB549" s="174"/>
      <c r="AC549" s="174"/>
      <c r="AD549" s="174"/>
      <c r="AE549" s="175"/>
      <c r="AF549" s="175"/>
      <c r="AG549" s="200"/>
    </row>
    <row r="550" spans="1:33" s="177" customFormat="1" ht="30" customHeight="1">
      <c r="A550" s="170"/>
      <c r="B550" s="195" t="s">
        <v>180</v>
      </c>
      <c r="C550" s="195"/>
      <c r="D550" s="197" t="s">
        <v>174</v>
      </c>
      <c r="E550" s="173">
        <v>2019</v>
      </c>
      <c r="F550" s="173"/>
      <c r="G550" s="173"/>
      <c r="H550" s="174">
        <v>860</v>
      </c>
      <c r="I550" s="174">
        <v>860</v>
      </c>
      <c r="J550" s="205"/>
      <c r="K550" s="205"/>
      <c r="L550" s="205"/>
      <c r="M550" s="205"/>
      <c r="N550" s="205"/>
      <c r="O550" s="205"/>
      <c r="P550" s="205"/>
      <c r="Q550" s="205"/>
      <c r="R550" s="205"/>
      <c r="S550" s="205"/>
      <c r="T550" s="205"/>
      <c r="U550" s="205"/>
      <c r="V550" s="205"/>
      <c r="W550" s="205"/>
      <c r="X550" s="205"/>
      <c r="Y550" s="205"/>
      <c r="Z550" s="205"/>
      <c r="AA550" s="205"/>
      <c r="AB550" s="174"/>
      <c r="AC550" s="174"/>
      <c r="AD550" s="174"/>
      <c r="AE550" s="175"/>
      <c r="AF550" s="175"/>
      <c r="AG550" s="497"/>
    </row>
    <row r="551" spans="1:33" s="177" customFormat="1" ht="30" customHeight="1">
      <c r="A551" s="170"/>
      <c r="B551" s="195" t="s">
        <v>181</v>
      </c>
      <c r="C551" s="195"/>
      <c r="D551" s="197" t="s">
        <v>174</v>
      </c>
      <c r="E551" s="173">
        <v>2020</v>
      </c>
      <c r="F551" s="173"/>
      <c r="G551" s="173"/>
      <c r="H551" s="174">
        <v>850</v>
      </c>
      <c r="I551" s="174">
        <v>850</v>
      </c>
      <c r="J551" s="205"/>
      <c r="K551" s="205"/>
      <c r="L551" s="205"/>
      <c r="M551" s="205"/>
      <c r="N551" s="205"/>
      <c r="O551" s="205"/>
      <c r="P551" s="205"/>
      <c r="Q551" s="205"/>
      <c r="R551" s="205"/>
      <c r="S551" s="205"/>
      <c r="T551" s="205"/>
      <c r="U551" s="205"/>
      <c r="V551" s="205"/>
      <c r="W551" s="205"/>
      <c r="X551" s="205"/>
      <c r="Y551" s="205"/>
      <c r="Z551" s="205"/>
      <c r="AA551" s="205"/>
      <c r="AB551" s="174"/>
      <c r="AC551" s="174"/>
      <c r="AD551" s="174"/>
      <c r="AE551" s="175"/>
      <c r="AF551" s="175"/>
      <c r="AG551" s="219" t="s">
        <v>613</v>
      </c>
    </row>
    <row r="552" spans="1:33" s="177" customFormat="1" ht="30" customHeight="1">
      <c r="A552" s="170"/>
      <c r="B552" s="195" t="s">
        <v>182</v>
      </c>
      <c r="C552" s="195"/>
      <c r="D552" s="197" t="s">
        <v>179</v>
      </c>
      <c r="E552" s="173" t="s">
        <v>172</v>
      </c>
      <c r="F552" s="173"/>
      <c r="G552" s="173"/>
      <c r="H552" s="174">
        <v>2100</v>
      </c>
      <c r="I552" s="174">
        <v>91</v>
      </c>
      <c r="J552" s="205"/>
      <c r="K552" s="205"/>
      <c r="L552" s="205"/>
      <c r="M552" s="205"/>
      <c r="N552" s="205"/>
      <c r="O552" s="205"/>
      <c r="P552" s="205"/>
      <c r="Q552" s="205"/>
      <c r="R552" s="205"/>
      <c r="S552" s="205"/>
      <c r="T552" s="205"/>
      <c r="U552" s="205"/>
      <c r="V552" s="205"/>
      <c r="W552" s="205"/>
      <c r="X552" s="205"/>
      <c r="Y552" s="205"/>
      <c r="Z552" s="205"/>
      <c r="AA552" s="205"/>
      <c r="AB552" s="174"/>
      <c r="AC552" s="174"/>
      <c r="AD552" s="174"/>
      <c r="AE552" s="175"/>
      <c r="AF552" s="175"/>
      <c r="AG552" s="219" t="s">
        <v>615</v>
      </c>
    </row>
    <row r="553" spans="1:33" s="36" customFormat="1" ht="21" customHeight="1">
      <c r="A553" s="129">
        <v>6</v>
      </c>
      <c r="B553" s="130" t="s">
        <v>594</v>
      </c>
      <c r="C553" s="130"/>
      <c r="D553" s="113"/>
      <c r="E553" s="113"/>
      <c r="F553" s="113"/>
      <c r="G553" s="113"/>
      <c r="H553" s="131">
        <f>SUM(H554:H557)</f>
        <v>10055</v>
      </c>
      <c r="I553" s="131">
        <f>SUM(I554:I557)</f>
        <v>7951</v>
      </c>
      <c r="J553" s="135"/>
      <c r="K553" s="135"/>
      <c r="L553" s="135"/>
      <c r="M553" s="135"/>
      <c r="N553" s="135"/>
      <c r="O553" s="135"/>
      <c r="P553" s="135"/>
      <c r="Q553" s="135"/>
      <c r="R553" s="135"/>
      <c r="S553" s="135"/>
      <c r="T553" s="135"/>
      <c r="U553" s="135"/>
      <c r="V553" s="135"/>
      <c r="W553" s="135"/>
      <c r="X553" s="135"/>
      <c r="Y553" s="135"/>
      <c r="Z553" s="135"/>
      <c r="AA553" s="135"/>
      <c r="AB553" s="131"/>
      <c r="AC553" s="114"/>
      <c r="AD553" s="114"/>
      <c r="AE553" s="114"/>
      <c r="AF553" s="114"/>
      <c r="AG553" s="40"/>
    </row>
    <row r="554" spans="1:33" s="177" customFormat="1" ht="21" customHeight="1">
      <c r="A554" s="170"/>
      <c r="B554" s="195" t="s">
        <v>607</v>
      </c>
      <c r="C554" s="195"/>
      <c r="D554" s="197" t="s">
        <v>183</v>
      </c>
      <c r="E554" s="173" t="s">
        <v>608</v>
      </c>
      <c r="F554" s="173"/>
      <c r="G554" s="173"/>
      <c r="H554" s="174">
        <v>1560</v>
      </c>
      <c r="I554" s="174">
        <v>226</v>
      </c>
      <c r="J554" s="205"/>
      <c r="K554" s="205"/>
      <c r="L554" s="205"/>
      <c r="M554" s="205"/>
      <c r="N554" s="205"/>
      <c r="O554" s="205"/>
      <c r="P554" s="205"/>
      <c r="Q554" s="205"/>
      <c r="R554" s="205"/>
      <c r="S554" s="205"/>
      <c r="T554" s="205"/>
      <c r="U554" s="205"/>
      <c r="V554" s="205"/>
      <c r="W554" s="205"/>
      <c r="X554" s="205"/>
      <c r="Y554" s="205"/>
      <c r="Z554" s="205"/>
      <c r="AA554" s="205"/>
      <c r="AB554" s="174"/>
      <c r="AC554" s="174"/>
      <c r="AD554" s="174"/>
      <c r="AE554" s="175"/>
      <c r="AF554" s="174"/>
      <c r="AG554" s="198"/>
    </row>
    <row r="555" spans="1:33" s="190" customFormat="1" ht="21" customHeight="1">
      <c r="A555" s="187"/>
      <c r="B555" s="191" t="s">
        <v>609</v>
      </c>
      <c r="C555" s="191"/>
      <c r="D555" s="164" t="s">
        <v>261</v>
      </c>
      <c r="E555" s="192" t="s">
        <v>610</v>
      </c>
      <c r="F555" s="192"/>
      <c r="G555" s="192"/>
      <c r="H555" s="188">
        <v>1063</v>
      </c>
      <c r="I555" s="188">
        <v>293</v>
      </c>
      <c r="J555" s="319"/>
      <c r="K555" s="319"/>
      <c r="L555" s="319"/>
      <c r="M555" s="319"/>
      <c r="N555" s="319"/>
      <c r="O555" s="319"/>
      <c r="P555" s="319"/>
      <c r="Q555" s="319"/>
      <c r="R555" s="319"/>
      <c r="S555" s="319"/>
      <c r="T555" s="319"/>
      <c r="U555" s="319"/>
      <c r="V555" s="319"/>
      <c r="W555" s="319"/>
      <c r="X555" s="319"/>
      <c r="Y555" s="319"/>
      <c r="Z555" s="319"/>
      <c r="AA555" s="319"/>
      <c r="AB555" s="193"/>
      <c r="AC555" s="189"/>
      <c r="AD555" s="189"/>
      <c r="AE555" s="189"/>
      <c r="AF555" s="189"/>
      <c r="AG555" s="194"/>
    </row>
    <row r="556" spans="1:33" s="177" customFormat="1" ht="21" customHeight="1">
      <c r="A556" s="170"/>
      <c r="B556" s="195" t="s">
        <v>611</v>
      </c>
      <c r="C556" s="195"/>
      <c r="D556" s="197" t="s">
        <v>184</v>
      </c>
      <c r="E556" s="173" t="s">
        <v>185</v>
      </c>
      <c r="F556" s="173"/>
      <c r="G556" s="173"/>
      <c r="H556" s="174">
        <v>3000</v>
      </c>
      <c r="I556" s="174">
        <v>3000</v>
      </c>
      <c r="J556" s="205"/>
      <c r="K556" s="205"/>
      <c r="L556" s="205"/>
      <c r="M556" s="205"/>
      <c r="N556" s="205"/>
      <c r="O556" s="205"/>
      <c r="P556" s="205"/>
      <c r="Q556" s="205"/>
      <c r="R556" s="205"/>
      <c r="S556" s="205"/>
      <c r="T556" s="205"/>
      <c r="U556" s="205"/>
      <c r="V556" s="205"/>
      <c r="W556" s="205"/>
      <c r="X556" s="205"/>
      <c r="Y556" s="205"/>
      <c r="Z556" s="205"/>
      <c r="AA556" s="205"/>
      <c r="AB556" s="174"/>
      <c r="AC556" s="174"/>
      <c r="AD556" s="174"/>
      <c r="AE556" s="175"/>
      <c r="AF556" s="174"/>
      <c r="AG556" s="200"/>
    </row>
    <row r="557" spans="1:33" s="177" customFormat="1" ht="26.25" customHeight="1">
      <c r="A557" s="170"/>
      <c r="B557" s="498" t="s">
        <v>186</v>
      </c>
      <c r="C557" s="498"/>
      <c r="D557" s="197" t="s">
        <v>187</v>
      </c>
      <c r="E557" s="173" t="s">
        <v>188</v>
      </c>
      <c r="F557" s="173"/>
      <c r="G557" s="173"/>
      <c r="H557" s="174">
        <v>4432</v>
      </c>
      <c r="I557" s="174">
        <v>4432</v>
      </c>
      <c r="J557" s="205"/>
      <c r="K557" s="205"/>
      <c r="L557" s="205"/>
      <c r="M557" s="205"/>
      <c r="N557" s="205"/>
      <c r="O557" s="205"/>
      <c r="P557" s="205"/>
      <c r="Q557" s="205"/>
      <c r="R557" s="205"/>
      <c r="S557" s="205"/>
      <c r="T557" s="205"/>
      <c r="U557" s="205"/>
      <c r="V557" s="205"/>
      <c r="W557" s="205"/>
      <c r="X557" s="205"/>
      <c r="Y557" s="205"/>
      <c r="Z557" s="205"/>
      <c r="AA557" s="205"/>
      <c r="AB557" s="174"/>
      <c r="AC557" s="174"/>
      <c r="AD557" s="174"/>
      <c r="AE557" s="175"/>
      <c r="AF557" s="174"/>
      <c r="AG557" s="176"/>
    </row>
    <row r="558" spans="1:33" s="36" customFormat="1" ht="21" customHeight="1">
      <c r="A558" s="147">
        <v>7</v>
      </c>
      <c r="B558" s="130" t="s">
        <v>604</v>
      </c>
      <c r="C558" s="130"/>
      <c r="D558" s="113"/>
      <c r="E558" s="113"/>
      <c r="F558" s="113"/>
      <c r="G558" s="113"/>
      <c r="H558" s="131">
        <f>SUM(H559:H564)</f>
        <v>12362</v>
      </c>
      <c r="I558" s="131">
        <f>SUM(I559:I564)</f>
        <v>7951</v>
      </c>
      <c r="J558" s="135"/>
      <c r="K558" s="135"/>
      <c r="L558" s="135"/>
      <c r="M558" s="135"/>
      <c r="N558" s="135"/>
      <c r="O558" s="135"/>
      <c r="P558" s="135"/>
      <c r="Q558" s="135"/>
      <c r="R558" s="135"/>
      <c r="S558" s="135"/>
      <c r="T558" s="135"/>
      <c r="U558" s="135"/>
      <c r="V558" s="135"/>
      <c r="W558" s="135"/>
      <c r="X558" s="135"/>
      <c r="Y558" s="135"/>
      <c r="Z558" s="135"/>
      <c r="AA558" s="135"/>
      <c r="AB558" s="131"/>
      <c r="AC558" s="114"/>
      <c r="AD558" s="114"/>
      <c r="AE558" s="114"/>
      <c r="AF558" s="114"/>
      <c r="AG558" s="133"/>
    </row>
    <row r="559" spans="1:33" s="186" customFormat="1" ht="21" customHeight="1">
      <c r="A559" s="178"/>
      <c r="B559" s="179" t="s">
        <v>130</v>
      </c>
      <c r="C559" s="179"/>
      <c r="D559" s="180" t="s">
        <v>262</v>
      </c>
      <c r="E559" s="181" t="s">
        <v>408</v>
      </c>
      <c r="F559" s="181"/>
      <c r="G559" s="181"/>
      <c r="H559" s="182">
        <v>2062</v>
      </c>
      <c r="I559" s="182">
        <v>300</v>
      </c>
      <c r="J559" s="320"/>
      <c r="K559" s="320"/>
      <c r="L559" s="320"/>
      <c r="M559" s="320"/>
      <c r="N559" s="320"/>
      <c r="O559" s="320"/>
      <c r="P559" s="320"/>
      <c r="Q559" s="320"/>
      <c r="R559" s="320"/>
      <c r="S559" s="320"/>
      <c r="T559" s="320"/>
      <c r="U559" s="320"/>
      <c r="V559" s="320"/>
      <c r="W559" s="320"/>
      <c r="X559" s="320"/>
      <c r="Y559" s="320"/>
      <c r="Z559" s="320"/>
      <c r="AA559" s="320"/>
      <c r="AB559" s="183"/>
      <c r="AC559" s="184"/>
      <c r="AD559" s="184"/>
      <c r="AE559" s="184"/>
      <c r="AF559" s="184"/>
      <c r="AG559" s="185"/>
    </row>
    <row r="560" spans="1:33" s="190" customFormat="1" ht="21" customHeight="1">
      <c r="A560" s="187"/>
      <c r="B560" s="191" t="s">
        <v>131</v>
      </c>
      <c r="C560" s="191"/>
      <c r="D560" s="164" t="s">
        <v>132</v>
      </c>
      <c r="E560" s="192">
        <v>2017</v>
      </c>
      <c r="F560" s="192"/>
      <c r="G560" s="192"/>
      <c r="H560" s="188">
        <v>300</v>
      </c>
      <c r="I560" s="188">
        <v>250</v>
      </c>
      <c r="J560" s="319"/>
      <c r="K560" s="319"/>
      <c r="L560" s="319"/>
      <c r="M560" s="319"/>
      <c r="N560" s="319"/>
      <c r="O560" s="319"/>
      <c r="P560" s="319"/>
      <c r="Q560" s="319"/>
      <c r="R560" s="319"/>
      <c r="S560" s="319"/>
      <c r="T560" s="319"/>
      <c r="U560" s="319"/>
      <c r="V560" s="319"/>
      <c r="W560" s="319"/>
      <c r="X560" s="319"/>
      <c r="Y560" s="319"/>
      <c r="Z560" s="319"/>
      <c r="AA560" s="319"/>
      <c r="AB560" s="193"/>
      <c r="AC560" s="189"/>
      <c r="AD560" s="189"/>
      <c r="AE560" s="189"/>
      <c r="AF560" s="189"/>
      <c r="AG560" s="194"/>
    </row>
    <row r="561" spans="1:33" s="177" customFormat="1" ht="21" customHeight="1">
      <c r="A561" s="170"/>
      <c r="B561" s="195" t="s">
        <v>189</v>
      </c>
      <c r="C561" s="195"/>
      <c r="D561" s="196" t="s">
        <v>190</v>
      </c>
      <c r="E561" s="173" t="s">
        <v>446</v>
      </c>
      <c r="F561" s="173"/>
      <c r="G561" s="173"/>
      <c r="H561" s="174">
        <v>3000</v>
      </c>
      <c r="I561" s="174">
        <v>3000</v>
      </c>
      <c r="J561" s="205"/>
      <c r="K561" s="205"/>
      <c r="L561" s="205"/>
      <c r="M561" s="205"/>
      <c r="N561" s="205"/>
      <c r="O561" s="205"/>
      <c r="P561" s="205"/>
      <c r="Q561" s="205"/>
      <c r="R561" s="205"/>
      <c r="S561" s="205"/>
      <c r="T561" s="205"/>
      <c r="U561" s="205"/>
      <c r="V561" s="205"/>
      <c r="W561" s="205"/>
      <c r="X561" s="205"/>
      <c r="Y561" s="205"/>
      <c r="Z561" s="205"/>
      <c r="AA561" s="205"/>
      <c r="AB561" s="174"/>
      <c r="AC561" s="174"/>
      <c r="AD561" s="174"/>
      <c r="AE561" s="175"/>
      <c r="AF561" s="175"/>
      <c r="AG561" s="176"/>
    </row>
    <row r="562" spans="1:33" s="177" customFormat="1" ht="21" customHeight="1">
      <c r="A562" s="170"/>
      <c r="B562" s="498" t="s">
        <v>191</v>
      </c>
      <c r="C562" s="498"/>
      <c r="D562" s="196" t="s">
        <v>192</v>
      </c>
      <c r="E562" s="173" t="s">
        <v>443</v>
      </c>
      <c r="F562" s="173"/>
      <c r="G562" s="173"/>
      <c r="H562" s="174">
        <v>2000</v>
      </c>
      <c r="I562" s="174">
        <v>2000</v>
      </c>
      <c r="J562" s="205"/>
      <c r="K562" s="205"/>
      <c r="L562" s="205"/>
      <c r="M562" s="205"/>
      <c r="N562" s="205"/>
      <c r="O562" s="205"/>
      <c r="P562" s="205"/>
      <c r="Q562" s="205"/>
      <c r="R562" s="205"/>
      <c r="S562" s="205"/>
      <c r="T562" s="205"/>
      <c r="U562" s="205"/>
      <c r="V562" s="205"/>
      <c r="W562" s="205"/>
      <c r="X562" s="205"/>
      <c r="Y562" s="205"/>
      <c r="Z562" s="205"/>
      <c r="AA562" s="205"/>
      <c r="AB562" s="174"/>
      <c r="AC562" s="174"/>
      <c r="AD562" s="174"/>
      <c r="AE562" s="175"/>
      <c r="AF562" s="175"/>
      <c r="AG562" s="499"/>
    </row>
    <row r="563" spans="1:33" s="177" customFormat="1" ht="21" customHeight="1">
      <c r="A563" s="170"/>
      <c r="B563" s="195" t="s">
        <v>193</v>
      </c>
      <c r="C563" s="195"/>
      <c r="D563" s="196" t="s">
        <v>194</v>
      </c>
      <c r="E563" s="173" t="s">
        <v>440</v>
      </c>
      <c r="F563" s="173"/>
      <c r="G563" s="173"/>
      <c r="H563" s="174">
        <v>1000</v>
      </c>
      <c r="I563" s="174">
        <v>1000</v>
      </c>
      <c r="J563" s="205"/>
      <c r="K563" s="205"/>
      <c r="L563" s="205"/>
      <c r="M563" s="205"/>
      <c r="N563" s="205"/>
      <c r="O563" s="205"/>
      <c r="P563" s="205"/>
      <c r="Q563" s="205"/>
      <c r="R563" s="205"/>
      <c r="S563" s="205"/>
      <c r="T563" s="205"/>
      <c r="U563" s="205"/>
      <c r="V563" s="205"/>
      <c r="W563" s="205"/>
      <c r="X563" s="205"/>
      <c r="Y563" s="205"/>
      <c r="Z563" s="205"/>
      <c r="AA563" s="205"/>
      <c r="AB563" s="174"/>
      <c r="AC563" s="174"/>
      <c r="AD563" s="174"/>
      <c r="AE563" s="175"/>
      <c r="AF563" s="175"/>
      <c r="AG563" s="176"/>
    </row>
    <row r="564" spans="1:33" s="177" customFormat="1" ht="21" customHeight="1">
      <c r="A564" s="170"/>
      <c r="B564" s="195" t="s">
        <v>195</v>
      </c>
      <c r="C564" s="195"/>
      <c r="D564" s="196" t="s">
        <v>196</v>
      </c>
      <c r="E564" s="173" t="s">
        <v>172</v>
      </c>
      <c r="F564" s="173"/>
      <c r="G564" s="173"/>
      <c r="H564" s="174">
        <v>4000</v>
      </c>
      <c r="I564" s="174">
        <f>1401</f>
        <v>1401</v>
      </c>
      <c r="J564" s="205"/>
      <c r="K564" s="205"/>
      <c r="L564" s="205"/>
      <c r="M564" s="205"/>
      <c r="N564" s="205"/>
      <c r="O564" s="205"/>
      <c r="P564" s="205"/>
      <c r="Q564" s="205"/>
      <c r="R564" s="205"/>
      <c r="S564" s="205"/>
      <c r="T564" s="205"/>
      <c r="U564" s="205"/>
      <c r="V564" s="205"/>
      <c r="W564" s="205"/>
      <c r="X564" s="205"/>
      <c r="Y564" s="205"/>
      <c r="Z564" s="205"/>
      <c r="AA564" s="205"/>
      <c r="AB564" s="174"/>
      <c r="AC564" s="174"/>
      <c r="AD564" s="174"/>
      <c r="AE564" s="175"/>
      <c r="AF564" s="175"/>
      <c r="AG564" s="176"/>
    </row>
    <row r="565" spans="1:33" s="36" customFormat="1" ht="21" customHeight="1">
      <c r="A565" s="129">
        <v>8</v>
      </c>
      <c r="B565" s="130" t="s">
        <v>596</v>
      </c>
      <c r="C565" s="130"/>
      <c r="D565" s="113"/>
      <c r="E565" s="113"/>
      <c r="F565" s="113"/>
      <c r="G565" s="113"/>
      <c r="H565" s="101" t="e">
        <f>SUM(#REF!)</f>
        <v>#REF!</v>
      </c>
      <c r="I565" s="101" t="e">
        <f>SUM(#REF!)</f>
        <v>#REF!</v>
      </c>
      <c r="J565" s="135"/>
      <c r="K565" s="135"/>
      <c r="L565" s="135"/>
      <c r="M565" s="135"/>
      <c r="N565" s="135"/>
      <c r="O565" s="135"/>
      <c r="P565" s="135"/>
      <c r="Q565" s="135"/>
      <c r="R565" s="135"/>
      <c r="S565" s="135"/>
      <c r="T565" s="135"/>
      <c r="U565" s="135"/>
      <c r="V565" s="135"/>
      <c r="W565" s="135"/>
      <c r="X565" s="135"/>
      <c r="Y565" s="135"/>
      <c r="Z565" s="135"/>
      <c r="AA565" s="135"/>
      <c r="AB565" s="114"/>
      <c r="AC565" s="114"/>
      <c r="AD565" s="114"/>
      <c r="AE565" s="114"/>
      <c r="AF565" s="114"/>
      <c r="AG565" s="133"/>
    </row>
    <row r="566" spans="1:33" s="177" customFormat="1" ht="21" customHeight="1">
      <c r="A566" s="170"/>
      <c r="B566" s="195" t="s">
        <v>197</v>
      </c>
      <c r="C566" s="195"/>
      <c r="D566" s="196" t="s">
        <v>198</v>
      </c>
      <c r="E566" s="173" t="s">
        <v>446</v>
      </c>
      <c r="F566" s="173"/>
      <c r="G566" s="173"/>
      <c r="H566" s="204">
        <v>4800</v>
      </c>
      <c r="I566" s="204">
        <v>4800</v>
      </c>
      <c r="J566" s="205"/>
      <c r="K566" s="205"/>
      <c r="L566" s="205"/>
      <c r="M566" s="205"/>
      <c r="N566" s="205"/>
      <c r="O566" s="205"/>
      <c r="P566" s="205"/>
      <c r="Q566" s="205"/>
      <c r="R566" s="205"/>
      <c r="S566" s="205"/>
      <c r="T566" s="205"/>
      <c r="U566" s="205"/>
      <c r="V566" s="205"/>
      <c r="W566" s="205"/>
      <c r="X566" s="205"/>
      <c r="Y566" s="205"/>
      <c r="Z566" s="205"/>
      <c r="AA566" s="205"/>
      <c r="AB566" s="174"/>
      <c r="AC566" s="174"/>
      <c r="AD566" s="174"/>
      <c r="AE566" s="175"/>
      <c r="AF566" s="175"/>
      <c r="AG566" s="203"/>
    </row>
    <row r="567" spans="1:33" s="177" customFormat="1" ht="21" customHeight="1">
      <c r="A567" s="170"/>
      <c r="B567" s="213" t="s">
        <v>199</v>
      </c>
      <c r="C567" s="213"/>
      <c r="D567" s="196" t="s">
        <v>200</v>
      </c>
      <c r="E567" s="173" t="s">
        <v>443</v>
      </c>
      <c r="F567" s="173"/>
      <c r="G567" s="173"/>
      <c r="H567" s="204">
        <v>3151</v>
      </c>
      <c r="I567" s="204">
        <f>3200-49</f>
        <v>3151</v>
      </c>
      <c r="J567" s="205"/>
      <c r="K567" s="205"/>
      <c r="L567" s="205"/>
      <c r="M567" s="205"/>
      <c r="N567" s="205"/>
      <c r="O567" s="205"/>
      <c r="P567" s="205"/>
      <c r="Q567" s="205"/>
      <c r="R567" s="205"/>
      <c r="S567" s="205"/>
      <c r="T567" s="205"/>
      <c r="U567" s="205"/>
      <c r="V567" s="205"/>
      <c r="W567" s="205"/>
      <c r="X567" s="205"/>
      <c r="Y567" s="205"/>
      <c r="Z567" s="205"/>
      <c r="AA567" s="205"/>
      <c r="AB567" s="174"/>
      <c r="AC567" s="174"/>
      <c r="AD567" s="174"/>
      <c r="AE567" s="175"/>
      <c r="AF567" s="175"/>
      <c r="AG567" s="203"/>
    </row>
    <row r="568" spans="1:33" s="36" customFormat="1" ht="21" customHeight="1">
      <c r="A568" s="129">
        <v>9</v>
      </c>
      <c r="B568" s="130" t="s">
        <v>599</v>
      </c>
      <c r="C568" s="130"/>
      <c r="D568" s="134"/>
      <c r="E568" s="134"/>
      <c r="F568" s="134"/>
      <c r="G568" s="134"/>
      <c r="H568" s="114">
        <f>SUM(H569:H569)</f>
        <v>3000</v>
      </c>
      <c r="I568" s="114">
        <f>SUM(I569:I569)</f>
        <v>2417</v>
      </c>
      <c r="J568" s="135"/>
      <c r="K568" s="135"/>
      <c r="L568" s="135"/>
      <c r="M568" s="135"/>
      <c r="N568" s="135"/>
      <c r="O568" s="135"/>
      <c r="P568" s="135"/>
      <c r="Q568" s="135"/>
      <c r="R568" s="135"/>
      <c r="S568" s="135"/>
      <c r="T568" s="135"/>
      <c r="U568" s="135"/>
      <c r="V568" s="135"/>
      <c r="W568" s="135"/>
      <c r="X568" s="135"/>
      <c r="Y568" s="135"/>
      <c r="Z568" s="135"/>
      <c r="AA568" s="135"/>
      <c r="AB568" s="114"/>
      <c r="AC568" s="114"/>
      <c r="AD568" s="114"/>
      <c r="AE568" s="114"/>
      <c r="AF568" s="114"/>
      <c r="AG568" s="41"/>
    </row>
    <row r="569" spans="1:33" s="177" customFormat="1" ht="21" customHeight="1">
      <c r="A569" s="170"/>
      <c r="B569" s="195" t="s">
        <v>133</v>
      </c>
      <c r="C569" s="195"/>
      <c r="D569" s="196" t="s">
        <v>137</v>
      </c>
      <c r="E569" s="173" t="s">
        <v>555</v>
      </c>
      <c r="F569" s="173"/>
      <c r="G569" s="173"/>
      <c r="H569" s="174">
        <v>3000</v>
      </c>
      <c r="I569" s="174">
        <v>2417</v>
      </c>
      <c r="J569" s="205"/>
      <c r="K569" s="205"/>
      <c r="L569" s="205"/>
      <c r="M569" s="205"/>
      <c r="N569" s="205"/>
      <c r="O569" s="205"/>
      <c r="P569" s="205"/>
      <c r="Q569" s="205"/>
      <c r="R569" s="205"/>
      <c r="S569" s="205"/>
      <c r="T569" s="205"/>
      <c r="U569" s="205"/>
      <c r="V569" s="205"/>
      <c r="W569" s="205"/>
      <c r="X569" s="205"/>
      <c r="Y569" s="205"/>
      <c r="Z569" s="205"/>
      <c r="AA569" s="205"/>
      <c r="AB569" s="174"/>
      <c r="AC569" s="174"/>
      <c r="AD569" s="174"/>
      <c r="AE569" s="175"/>
      <c r="AF569" s="175"/>
      <c r="AG569" s="203"/>
    </row>
    <row r="570" spans="1:33" s="177" customFormat="1" ht="21" customHeight="1">
      <c r="A570" s="170"/>
      <c r="B570" s="195" t="s">
        <v>247</v>
      </c>
      <c r="C570" s="195"/>
      <c r="D570" s="196" t="s">
        <v>248</v>
      </c>
      <c r="E570" s="173">
        <v>2018</v>
      </c>
      <c r="F570" s="173"/>
      <c r="G570" s="173"/>
      <c r="H570" s="174">
        <v>950.4</v>
      </c>
      <c r="I570" s="174">
        <v>307</v>
      </c>
      <c r="J570" s="205"/>
      <c r="K570" s="205"/>
      <c r="L570" s="205"/>
      <c r="M570" s="205"/>
      <c r="N570" s="205"/>
      <c r="O570" s="205"/>
      <c r="P570" s="205"/>
      <c r="Q570" s="205"/>
      <c r="R570" s="205"/>
      <c r="S570" s="205"/>
      <c r="T570" s="205"/>
      <c r="U570" s="205"/>
      <c r="V570" s="205"/>
      <c r="W570" s="205"/>
      <c r="X570" s="205"/>
      <c r="Y570" s="205"/>
      <c r="Z570" s="205"/>
      <c r="AA570" s="205"/>
      <c r="AB570" s="174"/>
      <c r="AC570" s="174"/>
      <c r="AD570" s="174"/>
      <c r="AE570" s="175"/>
      <c r="AF570" s="175"/>
      <c r="AG570" s="203"/>
    </row>
    <row r="571" spans="1:33" s="177" customFormat="1" ht="21" customHeight="1">
      <c r="A571" s="170"/>
      <c r="B571" s="195" t="s">
        <v>201</v>
      </c>
      <c r="C571" s="195"/>
      <c r="D571" s="196" t="s">
        <v>202</v>
      </c>
      <c r="E571" s="173">
        <v>2018</v>
      </c>
      <c r="F571" s="173"/>
      <c r="G571" s="173"/>
      <c r="H571" s="174">
        <v>500</v>
      </c>
      <c r="I571" s="174">
        <v>500</v>
      </c>
      <c r="J571" s="205"/>
      <c r="K571" s="205"/>
      <c r="L571" s="205"/>
      <c r="M571" s="205"/>
      <c r="N571" s="205"/>
      <c r="O571" s="205"/>
      <c r="P571" s="205"/>
      <c r="Q571" s="205"/>
      <c r="R571" s="205"/>
      <c r="S571" s="205"/>
      <c r="T571" s="205"/>
      <c r="U571" s="205"/>
      <c r="V571" s="205"/>
      <c r="W571" s="205"/>
      <c r="X571" s="205"/>
      <c r="Y571" s="205"/>
      <c r="Z571" s="205"/>
      <c r="AA571" s="205"/>
      <c r="AB571" s="174"/>
      <c r="AC571" s="174"/>
      <c r="AD571" s="174"/>
      <c r="AE571" s="175"/>
      <c r="AF571" s="175"/>
      <c r="AG571" s="203"/>
    </row>
    <row r="572" spans="1:33" s="177" customFormat="1" ht="21" customHeight="1">
      <c r="A572" s="170"/>
      <c r="B572" s="195" t="s">
        <v>203</v>
      </c>
      <c r="C572" s="195"/>
      <c r="D572" s="197" t="s">
        <v>251</v>
      </c>
      <c r="E572" s="173" t="s">
        <v>443</v>
      </c>
      <c r="F572" s="173"/>
      <c r="G572" s="173"/>
      <c r="H572" s="174">
        <v>2500</v>
      </c>
      <c r="I572" s="174">
        <v>2500</v>
      </c>
      <c r="J572" s="205"/>
      <c r="K572" s="205"/>
      <c r="L572" s="205"/>
      <c r="M572" s="205"/>
      <c r="N572" s="205"/>
      <c r="O572" s="205"/>
      <c r="P572" s="205"/>
      <c r="Q572" s="205"/>
      <c r="R572" s="205"/>
      <c r="S572" s="205"/>
      <c r="T572" s="205"/>
      <c r="U572" s="205"/>
      <c r="V572" s="205"/>
      <c r="W572" s="205"/>
      <c r="X572" s="205"/>
      <c r="Y572" s="205"/>
      <c r="Z572" s="205"/>
      <c r="AA572" s="205"/>
      <c r="AB572" s="174"/>
      <c r="AC572" s="174"/>
      <c r="AD572" s="174"/>
      <c r="AE572" s="175"/>
      <c r="AF572" s="175"/>
      <c r="AG572" s="203"/>
    </row>
    <row r="573" spans="1:33" s="177" customFormat="1" ht="21" customHeight="1">
      <c r="A573" s="170"/>
      <c r="B573" s="195" t="s">
        <v>204</v>
      </c>
      <c r="C573" s="195"/>
      <c r="D573" s="197" t="s">
        <v>250</v>
      </c>
      <c r="E573" s="173" t="s">
        <v>586</v>
      </c>
      <c r="F573" s="173"/>
      <c r="G573" s="173"/>
      <c r="H573" s="174">
        <v>3000</v>
      </c>
      <c r="I573" s="174">
        <v>2227</v>
      </c>
      <c r="J573" s="205"/>
      <c r="K573" s="205"/>
      <c r="L573" s="205"/>
      <c r="M573" s="205"/>
      <c r="N573" s="205"/>
      <c r="O573" s="205"/>
      <c r="P573" s="205"/>
      <c r="Q573" s="205"/>
      <c r="R573" s="205"/>
      <c r="S573" s="205"/>
      <c r="T573" s="205"/>
      <c r="U573" s="205"/>
      <c r="V573" s="205"/>
      <c r="W573" s="205"/>
      <c r="X573" s="205"/>
      <c r="Y573" s="205"/>
      <c r="Z573" s="205"/>
      <c r="AA573" s="205"/>
      <c r="AB573" s="174"/>
      <c r="AC573" s="174"/>
      <c r="AD573" s="174"/>
      <c r="AE573" s="175"/>
      <c r="AF573" s="175"/>
      <c r="AG573" s="500"/>
    </row>
    <row r="574" spans="1:33" s="36" customFormat="1" ht="21" customHeight="1">
      <c r="A574" s="129">
        <v>10</v>
      </c>
      <c r="B574" s="130" t="s">
        <v>597</v>
      </c>
      <c r="C574" s="130"/>
      <c r="D574" s="113"/>
      <c r="E574" s="113"/>
      <c r="F574" s="113"/>
      <c r="G574" s="113"/>
      <c r="H574" s="114">
        <f>SUM(H575:H582)</f>
        <v>10485.955</v>
      </c>
      <c r="I574" s="114">
        <f>SUM(I575:I582)</f>
        <v>7876</v>
      </c>
      <c r="J574" s="135"/>
      <c r="K574" s="135"/>
      <c r="L574" s="135"/>
      <c r="M574" s="135"/>
      <c r="N574" s="135"/>
      <c r="O574" s="135"/>
      <c r="P574" s="135"/>
      <c r="Q574" s="135"/>
      <c r="R574" s="135"/>
      <c r="S574" s="135"/>
      <c r="T574" s="135"/>
      <c r="U574" s="135"/>
      <c r="V574" s="135"/>
      <c r="W574" s="135"/>
      <c r="X574" s="135"/>
      <c r="Y574" s="135"/>
      <c r="Z574" s="135"/>
      <c r="AA574" s="135"/>
      <c r="AB574" s="136"/>
      <c r="AC574" s="136"/>
      <c r="AD574" s="114"/>
      <c r="AE574" s="114"/>
      <c r="AF574" s="114"/>
      <c r="AG574" s="137"/>
    </row>
    <row r="575" spans="1:33" s="190" customFormat="1" ht="21" customHeight="1">
      <c r="A575" s="187"/>
      <c r="B575" s="208" t="s">
        <v>134</v>
      </c>
      <c r="C575" s="208"/>
      <c r="D575" s="164" t="s">
        <v>249</v>
      </c>
      <c r="E575" s="209">
        <v>2015</v>
      </c>
      <c r="F575" s="209"/>
      <c r="G575" s="209"/>
      <c r="H575" s="210">
        <v>1985.9549999999999</v>
      </c>
      <c r="I575" s="210">
        <v>200</v>
      </c>
      <c r="J575" s="319"/>
      <c r="K575" s="319"/>
      <c r="L575" s="319"/>
      <c r="M575" s="319"/>
      <c r="N575" s="319"/>
      <c r="O575" s="319"/>
      <c r="P575" s="319"/>
      <c r="Q575" s="319"/>
      <c r="R575" s="319"/>
      <c r="S575" s="319"/>
      <c r="T575" s="319"/>
      <c r="U575" s="319"/>
      <c r="V575" s="319"/>
      <c r="W575" s="319"/>
      <c r="X575" s="319"/>
      <c r="Y575" s="319"/>
      <c r="Z575" s="319"/>
      <c r="AA575" s="319"/>
      <c r="AB575" s="189"/>
      <c r="AC575" s="189"/>
      <c r="AD575" s="189"/>
      <c r="AE575" s="189"/>
      <c r="AF575" s="189"/>
      <c r="AG575" s="211"/>
    </row>
    <row r="576" spans="1:33" s="190" customFormat="1" ht="21" customHeight="1">
      <c r="A576" s="187"/>
      <c r="B576" s="212" t="s">
        <v>135</v>
      </c>
      <c r="C576" s="212"/>
      <c r="D576" s="209" t="s">
        <v>252</v>
      </c>
      <c r="E576" s="209" t="s">
        <v>555</v>
      </c>
      <c r="F576" s="209"/>
      <c r="G576" s="209"/>
      <c r="H576" s="188">
        <v>1000</v>
      </c>
      <c r="I576" s="188">
        <v>950</v>
      </c>
      <c r="J576" s="319"/>
      <c r="K576" s="319"/>
      <c r="L576" s="319"/>
      <c r="M576" s="319"/>
      <c r="N576" s="319"/>
      <c r="O576" s="319"/>
      <c r="P576" s="319"/>
      <c r="Q576" s="319"/>
      <c r="R576" s="319"/>
      <c r="S576" s="319"/>
      <c r="T576" s="319"/>
      <c r="U576" s="319"/>
      <c r="V576" s="319"/>
      <c r="W576" s="319"/>
      <c r="X576" s="319"/>
      <c r="Y576" s="319"/>
      <c r="Z576" s="319"/>
      <c r="AA576" s="319"/>
      <c r="AB576" s="189"/>
      <c r="AC576" s="189"/>
      <c r="AD576" s="189"/>
      <c r="AE576" s="189"/>
      <c r="AF576" s="189"/>
      <c r="AG576" s="211"/>
    </row>
    <row r="577" spans="1:33" s="177" customFormat="1" ht="21" customHeight="1">
      <c r="A577" s="170"/>
      <c r="B577" s="195" t="s">
        <v>206</v>
      </c>
      <c r="C577" s="195"/>
      <c r="D577" s="196" t="s">
        <v>146</v>
      </c>
      <c r="E577" s="173">
        <v>2017</v>
      </c>
      <c r="F577" s="173"/>
      <c r="G577" s="173"/>
      <c r="H577" s="174">
        <v>800</v>
      </c>
      <c r="I577" s="174">
        <v>800</v>
      </c>
      <c r="J577" s="205"/>
      <c r="K577" s="205"/>
      <c r="L577" s="205"/>
      <c r="M577" s="205"/>
      <c r="N577" s="205"/>
      <c r="O577" s="205"/>
      <c r="P577" s="205"/>
      <c r="Q577" s="205"/>
      <c r="R577" s="205"/>
      <c r="S577" s="205"/>
      <c r="T577" s="205"/>
      <c r="U577" s="205"/>
      <c r="V577" s="205"/>
      <c r="W577" s="205"/>
      <c r="X577" s="205"/>
      <c r="Y577" s="205"/>
      <c r="Z577" s="205"/>
      <c r="AA577" s="205"/>
      <c r="AB577" s="174"/>
      <c r="AC577" s="174"/>
      <c r="AD577" s="174"/>
      <c r="AE577" s="175"/>
      <c r="AF577" s="175"/>
      <c r="AG577" s="205"/>
    </row>
    <row r="578" spans="1:33" s="177" customFormat="1" ht="21" customHeight="1">
      <c r="A578" s="170"/>
      <c r="B578" s="195" t="s">
        <v>207</v>
      </c>
      <c r="C578" s="195"/>
      <c r="D578" s="196" t="s">
        <v>146</v>
      </c>
      <c r="E578" s="173">
        <v>2017</v>
      </c>
      <c r="F578" s="173"/>
      <c r="G578" s="173"/>
      <c r="H578" s="174">
        <v>800</v>
      </c>
      <c r="I578" s="174">
        <v>800</v>
      </c>
      <c r="J578" s="205"/>
      <c r="K578" s="205"/>
      <c r="L578" s="205"/>
      <c r="M578" s="205"/>
      <c r="N578" s="205"/>
      <c r="O578" s="205"/>
      <c r="P578" s="205"/>
      <c r="Q578" s="205"/>
      <c r="R578" s="205"/>
      <c r="S578" s="205"/>
      <c r="T578" s="205"/>
      <c r="U578" s="205"/>
      <c r="V578" s="205"/>
      <c r="W578" s="205"/>
      <c r="X578" s="205"/>
      <c r="Y578" s="205"/>
      <c r="Z578" s="205"/>
      <c r="AA578" s="205"/>
      <c r="AB578" s="174"/>
      <c r="AC578" s="174"/>
      <c r="AD578" s="174"/>
      <c r="AE578" s="175"/>
      <c r="AF578" s="175"/>
      <c r="AG578" s="205"/>
    </row>
    <row r="579" spans="1:33" s="177" customFormat="1" ht="21" customHeight="1">
      <c r="A579" s="170"/>
      <c r="B579" s="195" t="s">
        <v>205</v>
      </c>
      <c r="C579" s="195"/>
      <c r="D579" s="196" t="s">
        <v>151</v>
      </c>
      <c r="E579" s="173" t="s">
        <v>453</v>
      </c>
      <c r="F579" s="173"/>
      <c r="G579" s="173"/>
      <c r="H579" s="174">
        <v>3000</v>
      </c>
      <c r="I579" s="174">
        <v>3000</v>
      </c>
      <c r="J579" s="205"/>
      <c r="K579" s="205"/>
      <c r="L579" s="205"/>
      <c r="M579" s="205"/>
      <c r="N579" s="205"/>
      <c r="O579" s="205"/>
      <c r="P579" s="205"/>
      <c r="Q579" s="205"/>
      <c r="R579" s="205"/>
      <c r="S579" s="205"/>
      <c r="T579" s="205"/>
      <c r="U579" s="205"/>
      <c r="V579" s="205"/>
      <c r="W579" s="205"/>
      <c r="X579" s="205"/>
      <c r="Y579" s="205"/>
      <c r="Z579" s="205"/>
      <c r="AA579" s="205"/>
      <c r="AB579" s="174"/>
      <c r="AC579" s="174"/>
      <c r="AD579" s="174"/>
      <c r="AE579" s="175"/>
      <c r="AF579" s="175"/>
      <c r="AG579" s="205"/>
    </row>
    <row r="580" spans="1:33" s="177" customFormat="1" ht="21" customHeight="1">
      <c r="A580" s="170"/>
      <c r="B580" s="195" t="s">
        <v>208</v>
      </c>
      <c r="C580" s="195"/>
      <c r="D580" s="196" t="s">
        <v>146</v>
      </c>
      <c r="E580" s="173">
        <v>2018</v>
      </c>
      <c r="F580" s="173"/>
      <c r="G580" s="173"/>
      <c r="H580" s="174">
        <v>800</v>
      </c>
      <c r="I580" s="174">
        <v>800</v>
      </c>
      <c r="J580" s="205"/>
      <c r="K580" s="205"/>
      <c r="L580" s="205"/>
      <c r="M580" s="205"/>
      <c r="N580" s="205"/>
      <c r="O580" s="205"/>
      <c r="P580" s="205"/>
      <c r="Q580" s="205"/>
      <c r="R580" s="205"/>
      <c r="S580" s="205"/>
      <c r="T580" s="205"/>
      <c r="U580" s="205"/>
      <c r="V580" s="205"/>
      <c r="W580" s="205"/>
      <c r="X580" s="205"/>
      <c r="Y580" s="205"/>
      <c r="Z580" s="205"/>
      <c r="AA580" s="205"/>
      <c r="AB580" s="174"/>
      <c r="AC580" s="174"/>
      <c r="AD580" s="174"/>
      <c r="AE580" s="175"/>
      <c r="AF580" s="175"/>
      <c r="AG580" s="205"/>
    </row>
    <row r="581" spans="1:33" s="177" customFormat="1" ht="21" customHeight="1">
      <c r="A581" s="170"/>
      <c r="B581" s="195" t="s">
        <v>209</v>
      </c>
      <c r="C581" s="195"/>
      <c r="D581" s="196" t="s">
        <v>146</v>
      </c>
      <c r="E581" s="173">
        <v>2019</v>
      </c>
      <c r="F581" s="173"/>
      <c r="G581" s="173"/>
      <c r="H581" s="174">
        <v>800</v>
      </c>
      <c r="I581" s="174">
        <v>800</v>
      </c>
      <c r="J581" s="205"/>
      <c r="K581" s="205"/>
      <c r="L581" s="205"/>
      <c r="M581" s="205"/>
      <c r="N581" s="205"/>
      <c r="O581" s="205"/>
      <c r="P581" s="205"/>
      <c r="Q581" s="205"/>
      <c r="R581" s="205"/>
      <c r="S581" s="205"/>
      <c r="T581" s="205"/>
      <c r="U581" s="205"/>
      <c r="V581" s="205"/>
      <c r="W581" s="205"/>
      <c r="X581" s="205"/>
      <c r="Y581" s="205"/>
      <c r="Z581" s="205"/>
      <c r="AA581" s="205"/>
      <c r="AB581" s="174"/>
      <c r="AC581" s="174"/>
      <c r="AD581" s="174"/>
      <c r="AE581" s="175"/>
      <c r="AF581" s="175"/>
      <c r="AG581" s="205"/>
    </row>
    <row r="582" spans="1:33" s="177" customFormat="1" ht="21" customHeight="1">
      <c r="A582" s="170"/>
      <c r="B582" s="498" t="s">
        <v>210</v>
      </c>
      <c r="C582" s="498"/>
      <c r="D582" s="196" t="s">
        <v>235</v>
      </c>
      <c r="E582" s="173" t="s">
        <v>586</v>
      </c>
      <c r="F582" s="173"/>
      <c r="G582" s="173"/>
      <c r="H582" s="174">
        <v>1300</v>
      </c>
      <c r="I582" s="174">
        <f>300+226</f>
        <v>526</v>
      </c>
      <c r="J582" s="205"/>
      <c r="K582" s="205"/>
      <c r="L582" s="205"/>
      <c r="M582" s="205"/>
      <c r="N582" s="205"/>
      <c r="O582" s="205"/>
      <c r="P582" s="205"/>
      <c r="Q582" s="205"/>
      <c r="R582" s="205"/>
      <c r="S582" s="205"/>
      <c r="T582" s="205"/>
      <c r="U582" s="205"/>
      <c r="V582" s="205"/>
      <c r="W582" s="205"/>
      <c r="X582" s="205"/>
      <c r="Y582" s="205"/>
      <c r="Z582" s="205"/>
      <c r="AA582" s="205"/>
      <c r="AB582" s="174"/>
      <c r="AC582" s="174"/>
      <c r="AD582" s="174"/>
      <c r="AE582" s="175"/>
      <c r="AF582" s="175"/>
      <c r="AG582" s="205"/>
    </row>
    <row r="583" spans="1:33" s="36" customFormat="1" ht="21" customHeight="1">
      <c r="A583" s="129">
        <v>11</v>
      </c>
      <c r="B583" s="130" t="s">
        <v>136</v>
      </c>
      <c r="C583" s="130"/>
      <c r="D583" s="113"/>
      <c r="E583" s="113"/>
      <c r="F583" s="113"/>
      <c r="G583" s="113"/>
      <c r="H583" s="131">
        <f>SUM(H584:H589)</f>
        <v>10629</v>
      </c>
      <c r="I583" s="131">
        <f>SUM(I584:I589)</f>
        <v>7951</v>
      </c>
      <c r="J583" s="135"/>
      <c r="K583" s="135"/>
      <c r="L583" s="135"/>
      <c r="M583" s="135"/>
      <c r="N583" s="135"/>
      <c r="O583" s="135"/>
      <c r="P583" s="135"/>
      <c r="Q583" s="135"/>
      <c r="R583" s="135"/>
      <c r="S583" s="135"/>
      <c r="T583" s="135"/>
      <c r="U583" s="135"/>
      <c r="V583" s="135"/>
      <c r="W583" s="135"/>
      <c r="X583" s="135"/>
      <c r="Y583" s="135"/>
      <c r="Z583" s="135"/>
      <c r="AA583" s="135"/>
      <c r="AB583" s="131"/>
      <c r="AC583" s="131"/>
      <c r="AD583" s="131"/>
      <c r="AE583" s="131"/>
      <c r="AF583" s="131"/>
      <c r="AG583" s="135"/>
    </row>
    <row r="584" spans="1:33" s="177" customFormat="1" ht="21" customHeight="1">
      <c r="A584" s="170"/>
      <c r="B584" s="195" t="s">
        <v>211</v>
      </c>
      <c r="C584" s="195"/>
      <c r="D584" s="196" t="s">
        <v>190</v>
      </c>
      <c r="E584" s="173" t="s">
        <v>555</v>
      </c>
      <c r="F584" s="173"/>
      <c r="G584" s="173"/>
      <c r="H584" s="174">
        <v>3000</v>
      </c>
      <c r="I584" s="174">
        <f>1845.4+500</f>
        <v>2345.4</v>
      </c>
      <c r="J584" s="205"/>
      <c r="K584" s="205"/>
      <c r="L584" s="205"/>
      <c r="M584" s="205"/>
      <c r="N584" s="205"/>
      <c r="O584" s="205"/>
      <c r="P584" s="205"/>
      <c r="Q584" s="205"/>
      <c r="R584" s="205"/>
      <c r="S584" s="205"/>
      <c r="T584" s="205"/>
      <c r="U584" s="205"/>
      <c r="V584" s="205"/>
      <c r="W584" s="205"/>
      <c r="X584" s="205"/>
      <c r="Y584" s="205"/>
      <c r="Z584" s="205"/>
      <c r="AA584" s="205"/>
      <c r="AB584" s="174"/>
      <c r="AC584" s="174"/>
      <c r="AD584" s="174"/>
      <c r="AE584" s="175"/>
      <c r="AF584" s="175"/>
      <c r="AG584" s="205"/>
    </row>
    <row r="585" spans="1:33" s="177" customFormat="1" ht="21" customHeight="1">
      <c r="A585" s="170"/>
      <c r="B585" s="195" t="s">
        <v>212</v>
      </c>
      <c r="C585" s="195"/>
      <c r="D585" s="196" t="s">
        <v>236</v>
      </c>
      <c r="E585" s="173">
        <v>2017</v>
      </c>
      <c r="F585" s="173"/>
      <c r="G585" s="173"/>
      <c r="H585" s="174">
        <v>964</v>
      </c>
      <c r="I585" s="174">
        <v>964</v>
      </c>
      <c r="J585" s="205"/>
      <c r="K585" s="205"/>
      <c r="L585" s="205"/>
      <c r="M585" s="205"/>
      <c r="N585" s="205"/>
      <c r="O585" s="205"/>
      <c r="P585" s="205"/>
      <c r="Q585" s="205"/>
      <c r="R585" s="205"/>
      <c r="S585" s="205"/>
      <c r="T585" s="205"/>
      <c r="U585" s="205"/>
      <c r="V585" s="205"/>
      <c r="W585" s="205"/>
      <c r="X585" s="205"/>
      <c r="Y585" s="205"/>
      <c r="Z585" s="205"/>
      <c r="AA585" s="205"/>
      <c r="AB585" s="174"/>
      <c r="AC585" s="174"/>
      <c r="AD585" s="174"/>
      <c r="AE585" s="175"/>
      <c r="AF585" s="175"/>
      <c r="AG585" s="205"/>
    </row>
    <row r="586" spans="1:33" s="177" customFormat="1" ht="21" customHeight="1">
      <c r="A586" s="170"/>
      <c r="B586" s="195" t="s">
        <v>213</v>
      </c>
      <c r="C586" s="195"/>
      <c r="D586" s="196" t="s">
        <v>214</v>
      </c>
      <c r="E586" s="173" t="s">
        <v>435</v>
      </c>
      <c r="F586" s="173"/>
      <c r="G586" s="173"/>
      <c r="H586" s="174">
        <v>1065</v>
      </c>
      <c r="I586" s="174">
        <v>1065</v>
      </c>
      <c r="J586" s="205"/>
      <c r="K586" s="205"/>
      <c r="L586" s="205"/>
      <c r="M586" s="205"/>
      <c r="N586" s="205"/>
      <c r="O586" s="205"/>
      <c r="P586" s="205"/>
      <c r="Q586" s="205"/>
      <c r="R586" s="205"/>
      <c r="S586" s="205"/>
      <c r="T586" s="205"/>
      <c r="U586" s="205"/>
      <c r="V586" s="205"/>
      <c r="W586" s="205"/>
      <c r="X586" s="205"/>
      <c r="Y586" s="205"/>
      <c r="Z586" s="205"/>
      <c r="AA586" s="205"/>
      <c r="AB586" s="174"/>
      <c r="AC586" s="174"/>
      <c r="AD586" s="174"/>
      <c r="AE586" s="175"/>
      <c r="AF586" s="175"/>
      <c r="AG586" s="205"/>
    </row>
    <row r="587" spans="1:33" s="177" customFormat="1" ht="21" customHeight="1">
      <c r="A587" s="170"/>
      <c r="B587" s="195" t="s">
        <v>215</v>
      </c>
      <c r="C587" s="195"/>
      <c r="D587" s="196" t="s">
        <v>216</v>
      </c>
      <c r="E587" s="173" t="s">
        <v>440</v>
      </c>
      <c r="F587" s="173"/>
      <c r="G587" s="173"/>
      <c r="H587" s="174">
        <v>1200</v>
      </c>
      <c r="I587" s="174">
        <v>1200</v>
      </c>
      <c r="J587" s="205"/>
      <c r="K587" s="205"/>
      <c r="L587" s="205"/>
      <c r="M587" s="205"/>
      <c r="N587" s="205"/>
      <c r="O587" s="205"/>
      <c r="P587" s="205"/>
      <c r="Q587" s="205"/>
      <c r="R587" s="205"/>
      <c r="S587" s="205"/>
      <c r="T587" s="205"/>
      <c r="U587" s="205"/>
      <c r="V587" s="205"/>
      <c r="W587" s="205"/>
      <c r="X587" s="205"/>
      <c r="Y587" s="205"/>
      <c r="Z587" s="205"/>
      <c r="AA587" s="205"/>
      <c r="AB587" s="174"/>
      <c r="AC587" s="174"/>
      <c r="AD587" s="174"/>
      <c r="AE587" s="175"/>
      <c r="AF587" s="175"/>
      <c r="AG587" s="205"/>
    </row>
    <row r="588" spans="1:33" s="177" customFormat="1" ht="21" customHeight="1">
      <c r="A588" s="170"/>
      <c r="B588" s="195" t="s">
        <v>217</v>
      </c>
      <c r="C588" s="195"/>
      <c r="D588" s="196" t="s">
        <v>218</v>
      </c>
      <c r="E588" s="173" t="s">
        <v>586</v>
      </c>
      <c r="F588" s="173"/>
      <c r="G588" s="173"/>
      <c r="H588" s="174">
        <v>2000</v>
      </c>
      <c r="I588" s="174">
        <v>1600</v>
      </c>
      <c r="J588" s="205"/>
      <c r="K588" s="205"/>
      <c r="L588" s="205"/>
      <c r="M588" s="205"/>
      <c r="N588" s="205"/>
      <c r="O588" s="205"/>
      <c r="P588" s="205"/>
      <c r="Q588" s="205"/>
      <c r="R588" s="205"/>
      <c r="S588" s="205"/>
      <c r="T588" s="205"/>
      <c r="U588" s="205"/>
      <c r="V588" s="205"/>
      <c r="W588" s="205"/>
      <c r="X588" s="205"/>
      <c r="Y588" s="205"/>
      <c r="Z588" s="205"/>
      <c r="AA588" s="205"/>
      <c r="AB588" s="174"/>
      <c r="AC588" s="174"/>
      <c r="AD588" s="174"/>
      <c r="AE588" s="175"/>
      <c r="AF588" s="175"/>
      <c r="AG588" s="205"/>
    </row>
    <row r="589" spans="1:33" s="177" customFormat="1" ht="21" customHeight="1">
      <c r="A589" s="170"/>
      <c r="B589" s="195" t="s">
        <v>219</v>
      </c>
      <c r="C589" s="195"/>
      <c r="D589" s="196" t="s">
        <v>220</v>
      </c>
      <c r="E589" s="173" t="s">
        <v>586</v>
      </c>
      <c r="F589" s="173"/>
      <c r="G589" s="173"/>
      <c r="H589" s="174">
        <v>2400</v>
      </c>
      <c r="I589" s="174">
        <v>776.60000000000036</v>
      </c>
      <c r="J589" s="205"/>
      <c r="K589" s="205"/>
      <c r="L589" s="205"/>
      <c r="M589" s="205"/>
      <c r="N589" s="205"/>
      <c r="O589" s="205"/>
      <c r="P589" s="205"/>
      <c r="Q589" s="205"/>
      <c r="R589" s="205"/>
      <c r="S589" s="205"/>
      <c r="T589" s="205"/>
      <c r="U589" s="205"/>
      <c r="V589" s="205"/>
      <c r="W589" s="205"/>
      <c r="X589" s="205"/>
      <c r="Y589" s="205"/>
      <c r="Z589" s="205"/>
      <c r="AA589" s="205"/>
      <c r="AB589" s="174"/>
      <c r="AC589" s="174"/>
      <c r="AD589" s="174"/>
      <c r="AE589" s="175"/>
      <c r="AF589" s="175"/>
      <c r="AG589" s="205"/>
    </row>
    <row r="590" spans="1:33" s="36" customFormat="1" ht="21" customHeight="1">
      <c r="A590" s="129">
        <v>12</v>
      </c>
      <c r="B590" s="130" t="s">
        <v>603</v>
      </c>
      <c r="C590" s="130"/>
      <c r="D590" s="113"/>
      <c r="E590" s="113"/>
      <c r="F590" s="113"/>
      <c r="G590" s="113"/>
      <c r="H590" s="131">
        <f>SUM(H591:H594)</f>
        <v>9301</v>
      </c>
      <c r="I590" s="131">
        <f>SUM(I591:I594)</f>
        <v>7951</v>
      </c>
      <c r="J590" s="135"/>
      <c r="K590" s="135"/>
      <c r="L590" s="135"/>
      <c r="M590" s="135"/>
      <c r="N590" s="135"/>
      <c r="O590" s="135"/>
      <c r="P590" s="135"/>
      <c r="Q590" s="135"/>
      <c r="R590" s="135"/>
      <c r="S590" s="135"/>
      <c r="T590" s="135"/>
      <c r="U590" s="135"/>
      <c r="V590" s="135"/>
      <c r="W590" s="135"/>
      <c r="X590" s="135"/>
      <c r="Y590" s="135"/>
      <c r="Z590" s="135"/>
      <c r="AA590" s="135"/>
      <c r="AB590" s="131"/>
      <c r="AC590" s="131"/>
      <c r="AD590" s="131"/>
      <c r="AE590" s="131"/>
      <c r="AF590" s="131"/>
      <c r="AG590" s="135"/>
    </row>
    <row r="591" spans="1:33" s="177" customFormat="1" ht="21" customHeight="1">
      <c r="A591" s="170"/>
      <c r="B591" s="213" t="s">
        <v>253</v>
      </c>
      <c r="C591" s="213"/>
      <c r="D591" s="196" t="s">
        <v>254</v>
      </c>
      <c r="E591" s="173" t="s">
        <v>410</v>
      </c>
      <c r="F591" s="173"/>
      <c r="G591" s="173"/>
      <c r="H591" s="174">
        <v>2228.3939999999998</v>
      </c>
      <c r="I591" s="174">
        <v>878.39400000000001</v>
      </c>
      <c r="J591" s="205"/>
      <c r="K591" s="205"/>
      <c r="L591" s="205"/>
      <c r="M591" s="205"/>
      <c r="N591" s="205"/>
      <c r="O591" s="205"/>
      <c r="P591" s="205"/>
      <c r="Q591" s="205"/>
      <c r="R591" s="205"/>
      <c r="S591" s="205"/>
      <c r="T591" s="205"/>
      <c r="U591" s="205"/>
      <c r="V591" s="205"/>
      <c r="W591" s="205"/>
      <c r="X591" s="205"/>
      <c r="Y591" s="205"/>
      <c r="Z591" s="205"/>
      <c r="AA591" s="205"/>
      <c r="AB591" s="174"/>
      <c r="AC591" s="174"/>
      <c r="AD591" s="174"/>
      <c r="AE591" s="175"/>
      <c r="AF591" s="175"/>
      <c r="AG591" s="205"/>
    </row>
    <row r="592" spans="1:33" s="177" customFormat="1" ht="24.75" customHeight="1">
      <c r="A592" s="170"/>
      <c r="B592" s="195" t="s">
        <v>222</v>
      </c>
      <c r="C592" s="195"/>
      <c r="D592" s="214" t="s">
        <v>223</v>
      </c>
      <c r="E592" s="173" t="s">
        <v>619</v>
      </c>
      <c r="F592" s="173"/>
      <c r="G592" s="173"/>
      <c r="H592" s="174">
        <v>700</v>
      </c>
      <c r="I592" s="174">
        <v>700</v>
      </c>
      <c r="J592" s="205"/>
      <c r="K592" s="205"/>
      <c r="L592" s="205"/>
      <c r="M592" s="205"/>
      <c r="N592" s="205"/>
      <c r="O592" s="205"/>
      <c r="P592" s="205"/>
      <c r="Q592" s="205"/>
      <c r="R592" s="205"/>
      <c r="S592" s="205"/>
      <c r="T592" s="205"/>
      <c r="U592" s="205"/>
      <c r="V592" s="205"/>
      <c r="W592" s="205"/>
      <c r="X592" s="205"/>
      <c r="Y592" s="205"/>
      <c r="Z592" s="205"/>
      <c r="AA592" s="205"/>
      <c r="AB592" s="174"/>
      <c r="AC592" s="215"/>
      <c r="AD592" s="215"/>
      <c r="AE592" s="215"/>
      <c r="AF592" s="215"/>
      <c r="AG592" s="205"/>
    </row>
    <row r="593" spans="1:33" s="177" customFormat="1" ht="21" customHeight="1">
      <c r="A593" s="170"/>
      <c r="B593" s="195" t="s">
        <v>221</v>
      </c>
      <c r="C593" s="195"/>
      <c r="D593" s="196" t="s">
        <v>233</v>
      </c>
      <c r="E593" s="173" t="s">
        <v>619</v>
      </c>
      <c r="F593" s="173"/>
      <c r="G593" s="173"/>
      <c r="H593" s="174">
        <v>3000</v>
      </c>
      <c r="I593" s="174">
        <v>3000</v>
      </c>
      <c r="J593" s="205"/>
      <c r="K593" s="205"/>
      <c r="L593" s="205"/>
      <c r="M593" s="205"/>
      <c r="N593" s="205"/>
      <c r="O593" s="205"/>
      <c r="P593" s="205"/>
      <c r="Q593" s="205"/>
      <c r="R593" s="205"/>
      <c r="S593" s="205"/>
      <c r="T593" s="205"/>
      <c r="U593" s="205"/>
      <c r="V593" s="205"/>
      <c r="W593" s="205"/>
      <c r="X593" s="205"/>
      <c r="Y593" s="205"/>
      <c r="Z593" s="205"/>
      <c r="AA593" s="205"/>
      <c r="AB593" s="174"/>
      <c r="AC593" s="174"/>
      <c r="AD593" s="174"/>
      <c r="AE593" s="175"/>
      <c r="AF593" s="175"/>
      <c r="AG593" s="205"/>
    </row>
    <row r="594" spans="1:33" s="177" customFormat="1" ht="21" customHeight="1">
      <c r="A594" s="170"/>
      <c r="B594" s="195" t="s">
        <v>224</v>
      </c>
      <c r="C594" s="195"/>
      <c r="D594" s="196" t="s">
        <v>225</v>
      </c>
      <c r="E594" s="173" t="s">
        <v>616</v>
      </c>
      <c r="F594" s="173"/>
      <c r="G594" s="173"/>
      <c r="H594" s="174">
        <v>3372.6060000000002</v>
      </c>
      <c r="I594" s="174">
        <f>3872.606-500</f>
        <v>3372.6060000000002</v>
      </c>
      <c r="J594" s="205"/>
      <c r="K594" s="205"/>
      <c r="L594" s="205"/>
      <c r="M594" s="205"/>
      <c r="N594" s="205"/>
      <c r="O594" s="205"/>
      <c r="P594" s="205"/>
      <c r="Q594" s="205"/>
      <c r="R594" s="205"/>
      <c r="S594" s="205"/>
      <c r="T594" s="205"/>
      <c r="U594" s="205"/>
      <c r="V594" s="205"/>
      <c r="W594" s="205"/>
      <c r="X594" s="205"/>
      <c r="Y594" s="205"/>
      <c r="Z594" s="205"/>
      <c r="AA594" s="205"/>
      <c r="AB594" s="174"/>
      <c r="AC594" s="174"/>
      <c r="AD594" s="174"/>
      <c r="AE594" s="175"/>
      <c r="AF594" s="175"/>
      <c r="AG594" s="205"/>
    </row>
    <row r="595" spans="1:33" s="36" customFormat="1" ht="21" customHeight="1">
      <c r="A595" s="129">
        <v>13</v>
      </c>
      <c r="B595" s="130" t="s">
        <v>600</v>
      </c>
      <c r="C595" s="130"/>
      <c r="D595" s="113"/>
      <c r="E595" s="113"/>
      <c r="F595" s="113"/>
      <c r="G595" s="113"/>
      <c r="H595" s="96">
        <f>SUM(H596:H600)</f>
        <v>14100</v>
      </c>
      <c r="I595" s="96">
        <f>SUM(I596:I600)</f>
        <v>7951</v>
      </c>
      <c r="J595" s="135"/>
      <c r="K595" s="135"/>
      <c r="L595" s="135"/>
      <c r="M595" s="135"/>
      <c r="N595" s="135"/>
      <c r="O595" s="135"/>
      <c r="P595" s="135"/>
      <c r="Q595" s="135"/>
      <c r="R595" s="135"/>
      <c r="S595" s="135"/>
      <c r="T595" s="135"/>
      <c r="U595" s="135"/>
      <c r="V595" s="135"/>
      <c r="W595" s="135"/>
      <c r="X595" s="135"/>
      <c r="Y595" s="135"/>
      <c r="Z595" s="135"/>
      <c r="AA595" s="135"/>
      <c r="AB595" s="131"/>
      <c r="AC595" s="131"/>
      <c r="AD595" s="131"/>
      <c r="AE595" s="131"/>
      <c r="AF595" s="131"/>
      <c r="AG595" s="135"/>
    </row>
    <row r="596" spans="1:33" s="177" customFormat="1" ht="28.5" customHeight="1">
      <c r="A596" s="170"/>
      <c r="B596" s="195" t="s">
        <v>226</v>
      </c>
      <c r="C596" s="195"/>
      <c r="D596" s="196" t="s">
        <v>255</v>
      </c>
      <c r="E596" s="196" t="s">
        <v>418</v>
      </c>
      <c r="F596" s="196"/>
      <c r="G596" s="196"/>
      <c r="H596" s="204">
        <v>1500</v>
      </c>
      <c r="I596" s="204">
        <v>610</v>
      </c>
      <c r="J596" s="205"/>
      <c r="K596" s="205"/>
      <c r="L596" s="205"/>
      <c r="M596" s="205"/>
      <c r="N596" s="205"/>
      <c r="O596" s="205"/>
      <c r="P596" s="205"/>
      <c r="Q596" s="205"/>
      <c r="R596" s="205"/>
      <c r="S596" s="205"/>
      <c r="T596" s="205"/>
      <c r="U596" s="205"/>
      <c r="V596" s="205"/>
      <c r="W596" s="205"/>
      <c r="X596" s="205"/>
      <c r="Y596" s="205"/>
      <c r="Z596" s="205"/>
      <c r="AA596" s="205"/>
      <c r="AB596" s="174"/>
      <c r="AC596" s="174"/>
      <c r="AD596" s="174"/>
      <c r="AE596" s="175"/>
      <c r="AF596" s="175"/>
      <c r="AG596" s="205"/>
    </row>
    <row r="597" spans="1:33" s="177" customFormat="1" ht="21" customHeight="1">
      <c r="A597" s="170"/>
      <c r="B597" s="195" t="s">
        <v>227</v>
      </c>
      <c r="C597" s="195"/>
      <c r="D597" s="196" t="s">
        <v>237</v>
      </c>
      <c r="E597" s="173" t="s">
        <v>446</v>
      </c>
      <c r="F597" s="173"/>
      <c r="G597" s="173"/>
      <c r="H597" s="204">
        <v>3000</v>
      </c>
      <c r="I597" s="204">
        <v>3000</v>
      </c>
      <c r="J597" s="205"/>
      <c r="K597" s="205"/>
      <c r="L597" s="205"/>
      <c r="M597" s="205"/>
      <c r="N597" s="205"/>
      <c r="O597" s="205"/>
      <c r="P597" s="205"/>
      <c r="Q597" s="205"/>
      <c r="R597" s="205"/>
      <c r="S597" s="205"/>
      <c r="T597" s="205"/>
      <c r="U597" s="205"/>
      <c r="V597" s="205"/>
      <c r="W597" s="205"/>
      <c r="X597" s="205"/>
      <c r="Y597" s="205"/>
      <c r="Z597" s="205"/>
      <c r="AA597" s="205"/>
      <c r="AB597" s="174"/>
      <c r="AC597" s="174"/>
      <c r="AD597" s="174"/>
      <c r="AE597" s="175"/>
      <c r="AF597" s="174"/>
      <c r="AG597" s="205"/>
    </row>
    <row r="598" spans="1:33" s="177" customFormat="1" ht="23.25" customHeight="1">
      <c r="A598" s="170"/>
      <c r="B598" s="498" t="s">
        <v>264</v>
      </c>
      <c r="C598" s="498"/>
      <c r="D598" s="501" t="s">
        <v>263</v>
      </c>
      <c r="E598" s="173" t="s">
        <v>443</v>
      </c>
      <c r="F598" s="173"/>
      <c r="G598" s="173"/>
      <c r="H598" s="174">
        <f>4*800</f>
        <v>3200</v>
      </c>
      <c r="I598" s="174">
        <f>4*800</f>
        <v>3200</v>
      </c>
      <c r="J598" s="205"/>
      <c r="K598" s="205"/>
      <c r="L598" s="205"/>
      <c r="M598" s="205"/>
      <c r="N598" s="205"/>
      <c r="O598" s="205"/>
      <c r="P598" s="205"/>
      <c r="Q598" s="205"/>
      <c r="R598" s="205"/>
      <c r="S598" s="205"/>
      <c r="T598" s="205"/>
      <c r="U598" s="205"/>
      <c r="V598" s="205"/>
      <c r="W598" s="205"/>
      <c r="X598" s="205"/>
      <c r="Y598" s="205"/>
      <c r="Z598" s="205"/>
      <c r="AA598" s="205"/>
      <c r="AB598" s="174"/>
      <c r="AC598" s="174"/>
      <c r="AD598" s="174"/>
      <c r="AE598" s="175"/>
      <c r="AF598" s="174"/>
      <c r="AG598" s="205"/>
    </row>
    <row r="599" spans="1:33" s="177" customFormat="1" ht="21" customHeight="1">
      <c r="A599" s="170"/>
      <c r="B599" s="498" t="s">
        <v>265</v>
      </c>
      <c r="C599" s="498"/>
      <c r="D599" s="501" t="s">
        <v>263</v>
      </c>
      <c r="E599" s="173" t="s">
        <v>586</v>
      </c>
      <c r="F599" s="173"/>
      <c r="G599" s="173"/>
      <c r="H599" s="174">
        <f>4*800</f>
        <v>3200</v>
      </c>
      <c r="I599" s="174">
        <v>1000</v>
      </c>
      <c r="J599" s="205"/>
      <c r="K599" s="205"/>
      <c r="L599" s="205"/>
      <c r="M599" s="205"/>
      <c r="N599" s="205"/>
      <c r="O599" s="205"/>
      <c r="P599" s="205"/>
      <c r="Q599" s="205"/>
      <c r="R599" s="205"/>
      <c r="S599" s="205"/>
      <c r="T599" s="205"/>
      <c r="U599" s="205"/>
      <c r="V599" s="205"/>
      <c r="W599" s="205"/>
      <c r="X599" s="205"/>
      <c r="Y599" s="205"/>
      <c r="Z599" s="205"/>
      <c r="AA599" s="205"/>
      <c r="AB599" s="174"/>
      <c r="AC599" s="174"/>
      <c r="AD599" s="174"/>
      <c r="AE599" s="175"/>
      <c r="AF599" s="174"/>
      <c r="AG599" s="205"/>
    </row>
    <row r="600" spans="1:33" s="177" customFormat="1" ht="21" customHeight="1">
      <c r="A600" s="170"/>
      <c r="B600" s="502" t="s">
        <v>266</v>
      </c>
      <c r="C600" s="502"/>
      <c r="D600" s="501" t="s">
        <v>263</v>
      </c>
      <c r="E600" s="173" t="s">
        <v>172</v>
      </c>
      <c r="F600" s="173"/>
      <c r="G600" s="173"/>
      <c r="H600" s="174">
        <f>4*800</f>
        <v>3200</v>
      </c>
      <c r="I600" s="174">
        <v>141</v>
      </c>
      <c r="J600" s="205"/>
      <c r="K600" s="205"/>
      <c r="L600" s="205"/>
      <c r="M600" s="205"/>
      <c r="N600" s="205"/>
      <c r="O600" s="205"/>
      <c r="P600" s="205"/>
      <c r="Q600" s="205"/>
      <c r="R600" s="205"/>
      <c r="S600" s="205"/>
      <c r="T600" s="205"/>
      <c r="U600" s="205"/>
      <c r="V600" s="205"/>
      <c r="W600" s="205"/>
      <c r="X600" s="205"/>
      <c r="Y600" s="205"/>
      <c r="Z600" s="205"/>
      <c r="AA600" s="205"/>
      <c r="AB600" s="174"/>
      <c r="AC600" s="174"/>
      <c r="AD600" s="174"/>
      <c r="AE600" s="175"/>
      <c r="AF600" s="174"/>
      <c r="AG600" s="205"/>
    </row>
    <row r="601" spans="1:33" s="36" customFormat="1" ht="21" customHeight="1">
      <c r="A601" s="138">
        <v>14</v>
      </c>
      <c r="B601" s="130" t="s">
        <v>593</v>
      </c>
      <c r="C601" s="130"/>
      <c r="D601" s="139"/>
      <c r="E601" s="139"/>
      <c r="F601" s="139"/>
      <c r="G601" s="139"/>
      <c r="H601" s="84">
        <f>SUM(H602:H607)</f>
        <v>9400</v>
      </c>
      <c r="I601" s="84">
        <f>SUM(I602:I607)</f>
        <v>7951</v>
      </c>
      <c r="J601" s="135"/>
      <c r="K601" s="135"/>
      <c r="L601" s="135"/>
      <c r="M601" s="135"/>
      <c r="N601" s="135"/>
      <c r="O601" s="135"/>
      <c r="P601" s="135"/>
      <c r="Q601" s="135"/>
      <c r="R601" s="135"/>
      <c r="S601" s="135"/>
      <c r="T601" s="135"/>
      <c r="U601" s="135"/>
      <c r="V601" s="135"/>
      <c r="W601" s="135"/>
      <c r="X601" s="135"/>
      <c r="Y601" s="135"/>
      <c r="Z601" s="135"/>
      <c r="AA601" s="135"/>
      <c r="AB601" s="140"/>
      <c r="AC601" s="140"/>
      <c r="AD601" s="140"/>
      <c r="AE601" s="140"/>
      <c r="AF601" s="140"/>
      <c r="AG601" s="135"/>
    </row>
    <row r="602" spans="1:33" s="177" customFormat="1" ht="21" customHeight="1">
      <c r="A602" s="206"/>
      <c r="B602" s="195" t="s">
        <v>606</v>
      </c>
      <c r="C602" s="195"/>
      <c r="D602" s="196" t="s">
        <v>138</v>
      </c>
      <c r="E602" s="173" t="s">
        <v>612</v>
      </c>
      <c r="F602" s="173"/>
      <c r="G602" s="173"/>
      <c r="H602" s="204">
        <v>1200</v>
      </c>
      <c r="I602" s="204">
        <v>310</v>
      </c>
      <c r="J602" s="205"/>
      <c r="K602" s="205"/>
      <c r="L602" s="205"/>
      <c r="M602" s="205"/>
      <c r="N602" s="205"/>
      <c r="O602" s="205"/>
      <c r="P602" s="205"/>
      <c r="Q602" s="205"/>
      <c r="R602" s="205"/>
      <c r="S602" s="205"/>
      <c r="T602" s="205"/>
      <c r="U602" s="205"/>
      <c r="V602" s="205"/>
      <c r="W602" s="205"/>
      <c r="X602" s="205"/>
      <c r="Y602" s="205"/>
      <c r="Z602" s="205"/>
      <c r="AA602" s="205"/>
      <c r="AB602" s="207"/>
      <c r="AC602" s="207"/>
      <c r="AD602" s="207"/>
      <c r="AE602" s="207"/>
      <c r="AF602" s="207"/>
      <c r="AG602" s="205"/>
    </row>
    <row r="603" spans="1:33" s="177" customFormat="1" ht="21" customHeight="1">
      <c r="A603" s="170"/>
      <c r="B603" s="195" t="s">
        <v>228</v>
      </c>
      <c r="C603" s="195"/>
      <c r="D603" s="196" t="s">
        <v>229</v>
      </c>
      <c r="E603" s="173" t="s">
        <v>446</v>
      </c>
      <c r="F603" s="173"/>
      <c r="G603" s="173"/>
      <c r="H603" s="204">
        <v>3000</v>
      </c>
      <c r="I603" s="204">
        <v>3000</v>
      </c>
      <c r="J603" s="205"/>
      <c r="K603" s="205"/>
      <c r="L603" s="205"/>
      <c r="M603" s="205"/>
      <c r="N603" s="205"/>
      <c r="O603" s="205"/>
      <c r="P603" s="205"/>
      <c r="Q603" s="205"/>
      <c r="R603" s="205"/>
      <c r="S603" s="205"/>
      <c r="T603" s="205"/>
      <c r="U603" s="205"/>
      <c r="V603" s="205"/>
      <c r="W603" s="205"/>
      <c r="X603" s="205"/>
      <c r="Y603" s="205"/>
      <c r="Z603" s="205"/>
      <c r="AA603" s="205"/>
      <c r="AB603" s="174"/>
      <c r="AC603" s="174"/>
      <c r="AD603" s="174"/>
      <c r="AE603" s="175"/>
      <c r="AF603" s="175"/>
      <c r="AG603" s="205"/>
    </row>
    <row r="604" spans="1:33" s="177" customFormat="1" ht="21" customHeight="1">
      <c r="A604" s="170"/>
      <c r="B604" s="195" t="s">
        <v>230</v>
      </c>
      <c r="C604" s="195"/>
      <c r="D604" s="196" t="s">
        <v>231</v>
      </c>
      <c r="E604" s="173">
        <v>2018</v>
      </c>
      <c r="F604" s="173"/>
      <c r="G604" s="173"/>
      <c r="H604" s="204">
        <v>800</v>
      </c>
      <c r="I604" s="204">
        <v>800</v>
      </c>
      <c r="J604" s="205"/>
      <c r="K604" s="205"/>
      <c r="L604" s="205"/>
      <c r="M604" s="205"/>
      <c r="N604" s="205"/>
      <c r="O604" s="205"/>
      <c r="P604" s="205"/>
      <c r="Q604" s="205"/>
      <c r="R604" s="205"/>
      <c r="S604" s="205"/>
      <c r="T604" s="205"/>
      <c r="U604" s="205"/>
      <c r="V604" s="205"/>
      <c r="W604" s="205"/>
      <c r="X604" s="205"/>
      <c r="Y604" s="205"/>
      <c r="Z604" s="205"/>
      <c r="AA604" s="205"/>
      <c r="AB604" s="174"/>
      <c r="AC604" s="174"/>
      <c r="AD604" s="174"/>
      <c r="AE604" s="175"/>
      <c r="AF604" s="175"/>
      <c r="AG604" s="205"/>
    </row>
    <row r="605" spans="1:33" s="177" customFormat="1" ht="21" customHeight="1">
      <c r="A605" s="170"/>
      <c r="B605" s="195" t="s">
        <v>232</v>
      </c>
      <c r="C605" s="195"/>
      <c r="D605" s="196" t="s">
        <v>231</v>
      </c>
      <c r="E605" s="173">
        <v>2019</v>
      </c>
      <c r="F605" s="173"/>
      <c r="G605" s="173"/>
      <c r="H605" s="204">
        <v>800</v>
      </c>
      <c r="I605" s="204">
        <v>800</v>
      </c>
      <c r="J605" s="205"/>
      <c r="K605" s="205"/>
      <c r="L605" s="205"/>
      <c r="M605" s="205"/>
      <c r="N605" s="205"/>
      <c r="O605" s="205"/>
      <c r="P605" s="205"/>
      <c r="Q605" s="205"/>
      <c r="R605" s="205"/>
      <c r="S605" s="205"/>
      <c r="T605" s="205"/>
      <c r="U605" s="205"/>
      <c r="V605" s="205"/>
      <c r="W605" s="205"/>
      <c r="X605" s="205"/>
      <c r="Y605" s="205"/>
      <c r="Z605" s="205"/>
      <c r="AA605" s="205"/>
      <c r="AB605" s="174"/>
      <c r="AC605" s="174"/>
      <c r="AD605" s="174"/>
      <c r="AE605" s="175"/>
      <c r="AF605" s="175"/>
      <c r="AG605" s="205"/>
    </row>
    <row r="606" spans="1:33" s="177" customFormat="1" ht="21" customHeight="1">
      <c r="A606" s="170"/>
      <c r="B606" s="195" t="s">
        <v>256</v>
      </c>
      <c r="C606" s="195"/>
      <c r="D606" s="196" t="s">
        <v>257</v>
      </c>
      <c r="E606" s="173" t="s">
        <v>258</v>
      </c>
      <c r="F606" s="173"/>
      <c r="G606" s="173"/>
      <c r="H606" s="204">
        <v>2100</v>
      </c>
      <c r="I606" s="204">
        <v>2100</v>
      </c>
      <c r="J606" s="205"/>
      <c r="K606" s="205"/>
      <c r="L606" s="205"/>
      <c r="M606" s="205"/>
      <c r="N606" s="205"/>
      <c r="O606" s="205"/>
      <c r="P606" s="205"/>
      <c r="Q606" s="205"/>
      <c r="R606" s="205"/>
      <c r="S606" s="205"/>
      <c r="T606" s="205"/>
      <c r="U606" s="205"/>
      <c r="V606" s="205"/>
      <c r="W606" s="205"/>
      <c r="X606" s="205"/>
      <c r="Y606" s="205"/>
      <c r="Z606" s="205"/>
      <c r="AA606" s="205"/>
      <c r="AB606" s="174"/>
      <c r="AC606" s="174"/>
      <c r="AD606" s="174"/>
      <c r="AE606" s="175"/>
      <c r="AF606" s="175"/>
      <c r="AG606" s="205"/>
    </row>
    <row r="607" spans="1:33" s="177" customFormat="1" ht="21" customHeight="1">
      <c r="A607" s="170"/>
      <c r="B607" s="195" t="s">
        <v>259</v>
      </c>
      <c r="C607" s="195"/>
      <c r="D607" s="197" t="s">
        <v>260</v>
      </c>
      <c r="E607" s="173" t="s">
        <v>453</v>
      </c>
      <c r="F607" s="173"/>
      <c r="G607" s="173"/>
      <c r="H607" s="204">
        <v>1500</v>
      </c>
      <c r="I607" s="204">
        <v>941</v>
      </c>
      <c r="J607" s="205"/>
      <c r="K607" s="205"/>
      <c r="L607" s="205"/>
      <c r="M607" s="205"/>
      <c r="N607" s="205"/>
      <c r="O607" s="205"/>
      <c r="P607" s="205"/>
      <c r="Q607" s="205"/>
      <c r="R607" s="205"/>
      <c r="S607" s="205"/>
      <c r="T607" s="205"/>
      <c r="U607" s="205"/>
      <c r="V607" s="205"/>
      <c r="W607" s="205"/>
      <c r="X607" s="205"/>
      <c r="Y607" s="205"/>
      <c r="Z607" s="205"/>
      <c r="AA607" s="205"/>
      <c r="AB607" s="174"/>
      <c r="AC607" s="174"/>
      <c r="AD607" s="174"/>
      <c r="AE607" s="175"/>
      <c r="AF607" s="175"/>
      <c r="AG607" s="205"/>
    </row>
    <row r="608" spans="1:33">
      <c r="D608" s="37"/>
      <c r="E608" s="37"/>
      <c r="F608" s="37"/>
      <c r="G608" s="37"/>
      <c r="H608" s="141"/>
      <c r="I608" s="141"/>
    </row>
  </sheetData>
  <mergeCells count="16">
    <mergeCell ref="A2:AG3"/>
    <mergeCell ref="A4:AG4"/>
    <mergeCell ref="A6:A8"/>
    <mergeCell ref="B6:B8"/>
    <mergeCell ref="D6:D8"/>
    <mergeCell ref="E6:E8"/>
    <mergeCell ref="H6:H8"/>
    <mergeCell ref="I6:AF6"/>
    <mergeCell ref="AG6:AG8"/>
    <mergeCell ref="AB7:AB8"/>
    <mergeCell ref="A10:B10"/>
    <mergeCell ref="AF7:AF8"/>
    <mergeCell ref="AC7:AC8"/>
    <mergeCell ref="I7:I8"/>
    <mergeCell ref="AD7:AD8"/>
    <mergeCell ref="AE7:AE8"/>
  </mergeCells>
  <phoneticPr fontId="97" type="noConversion"/>
  <pageMargins left="0.24" right="0.16" top="0.56000000000000005" bottom="0.42" header="0.3" footer="0.3"/>
  <pageSetup paperSize="9"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TTr</vt:lpstr>
      <vt:lpstr>NQ</vt:lpstr>
      <vt:lpstr>Sheet1</vt:lpstr>
      <vt:lpstr>IV</vt:lpstr>
      <vt:lpstr>PHU BIEU II</vt:lpstr>
      <vt:lpstr>ke hoach trung han DOT 1</vt:lpstr>
      <vt:lpstr>NQ!Print_Area</vt:lpstr>
      <vt:lpstr>'PHU BIEU II'!Print_Area</vt:lpstr>
      <vt:lpstr>TTr!Print_Area</vt:lpstr>
      <vt:lpstr>IV!Print_Titles</vt:lpstr>
      <vt:lpstr>NQ!Print_Titles</vt:lpstr>
      <vt:lpstr>TTr!Print_Titles</vt:lpstr>
    </vt:vector>
  </TitlesOfParts>
  <Company>BAN QLDA HAM TAN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PHUC HOAN</dc:creator>
  <cp:lastModifiedBy>HOAI-TV</cp:lastModifiedBy>
  <cp:lastPrinted>2019-09-26T07:44:17Z</cp:lastPrinted>
  <dcterms:created xsi:type="dcterms:W3CDTF">2004-11-03T02:01:48Z</dcterms:created>
  <dcterms:modified xsi:type="dcterms:W3CDTF">2019-09-26T07:45:19Z</dcterms:modified>
</cp:coreProperties>
</file>