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8_{F1B5545F-C835-43E3-BAF1-ADF10FC44D98}" xr6:coauthVersionLast="47" xr6:coauthVersionMax="47" xr10:uidLastSave="{00000000-0000-0000-0000-000000000000}"/>
  <workbookProtection workbookPassword="C72D" lockStructure="1"/>
  <bookViews>
    <workbookView xWindow="-108" yWindow="-108" windowWidth="23256" windowHeight="12456" xr2:uid="{00000000-000D-0000-FFFF-FFFF00000000}"/>
  </bookViews>
  <sheets>
    <sheet name="Sheet1" sheetId="1" r:id="rId1"/>
  </sheets>
  <definedNames>
    <definedName name="_xlnm.Print_Titles" localSheetId="0">Sheet1!$6:$8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50" i="1" l="1"/>
  <c r="F45" i="1"/>
  <c r="F46" i="1"/>
  <c r="F47" i="1"/>
  <c r="G42" i="1"/>
  <c r="E42" i="1"/>
  <c r="F86" i="1"/>
  <c r="F88" i="1"/>
  <c r="F89" i="1"/>
  <c r="F90" i="1"/>
  <c r="F91" i="1"/>
  <c r="F92" i="1"/>
  <c r="F93" i="1"/>
  <c r="F95" i="1"/>
  <c r="F97" i="1"/>
  <c r="F98" i="1"/>
  <c r="F100" i="1"/>
  <c r="F102" i="1"/>
  <c r="F103" i="1"/>
  <c r="F104" i="1"/>
  <c r="F105" i="1"/>
  <c r="F106" i="1"/>
  <c r="F107" i="1"/>
  <c r="F108" i="1"/>
  <c r="F109" i="1"/>
  <c r="F110" i="1"/>
  <c r="F111" i="1"/>
  <c r="F112" i="1"/>
  <c r="F113" i="1"/>
  <c r="F114" i="1"/>
  <c r="F115" i="1"/>
  <c r="F116" i="1"/>
  <c r="F118" i="1"/>
  <c r="F120" i="1"/>
  <c r="F122" i="1"/>
  <c r="F124" i="1"/>
  <c r="F125" i="1"/>
  <c r="F130" i="1"/>
  <c r="F132" i="1"/>
  <c r="F133" i="1"/>
  <c r="F135" i="1"/>
  <c r="F137" i="1"/>
  <c r="F138" i="1"/>
  <c r="F139" i="1"/>
  <c r="F140" i="1"/>
  <c r="F141" i="1"/>
  <c r="F143" i="1"/>
  <c r="F145" i="1"/>
  <c r="F147" i="1"/>
  <c r="F149" i="1"/>
  <c r="F151" i="1"/>
  <c r="F153" i="1"/>
  <c r="F154" i="1"/>
  <c r="F156" i="1"/>
  <c r="F157" i="1"/>
  <c r="F158" i="1"/>
  <c r="F159" i="1"/>
  <c r="F160" i="1"/>
  <c r="F161" i="1"/>
  <c r="F162" i="1"/>
  <c r="F163" i="1"/>
  <c r="F164" i="1"/>
  <c r="F165" i="1"/>
  <c r="F166" i="1"/>
  <c r="F167" i="1"/>
  <c r="F169" i="1"/>
  <c r="F170" i="1"/>
  <c r="F171" i="1"/>
  <c r="F172" i="1"/>
  <c r="F173" i="1"/>
  <c r="F174" i="1"/>
  <c r="F175" i="1"/>
  <c r="F176" i="1"/>
  <c r="F178" i="1"/>
  <c r="F179" i="1"/>
  <c r="F180" i="1"/>
  <c r="F182" i="1"/>
  <c r="F184" i="1"/>
  <c r="F185" i="1"/>
  <c r="F187" i="1"/>
  <c r="F188" i="1"/>
  <c r="F191" i="1"/>
  <c r="F192" i="1"/>
  <c r="F194" i="1"/>
  <c r="F196" i="1"/>
  <c r="F197" i="1"/>
  <c r="F198" i="1"/>
  <c r="F200" i="1"/>
  <c r="F202" i="1"/>
  <c r="F203" i="1"/>
  <c r="F206" i="1"/>
  <c r="F208" i="1"/>
  <c r="F209" i="1"/>
  <c r="F210" i="1"/>
  <c r="F211" i="1"/>
  <c r="F212" i="1"/>
  <c r="F213" i="1"/>
  <c r="F215" i="1"/>
  <c r="F216" i="1"/>
  <c r="F217" i="1"/>
  <c r="F218" i="1"/>
  <c r="F220" i="1"/>
  <c r="F222" i="1"/>
  <c r="F223" i="1"/>
  <c r="F224" i="1"/>
  <c r="F225" i="1"/>
  <c r="F227" i="1"/>
  <c r="F229" i="1"/>
  <c r="F230" i="1"/>
  <c r="F231" i="1"/>
  <c r="F233" i="1"/>
  <c r="F235" i="1"/>
  <c r="F236" i="1"/>
  <c r="F237" i="1"/>
  <c r="F238" i="1"/>
  <c r="F240" i="1"/>
  <c r="F242" i="1"/>
  <c r="F243" i="1"/>
  <c r="F244" i="1"/>
  <c r="F245" i="1"/>
  <c r="F247" i="1"/>
  <c r="F249" i="1"/>
  <c r="F250" i="1"/>
  <c r="F251" i="1"/>
  <c r="F252" i="1"/>
  <c r="F254" i="1"/>
  <c r="F256" i="1"/>
  <c r="F257" i="1"/>
  <c r="F259" i="1"/>
  <c r="F261" i="1"/>
  <c r="F262" i="1"/>
  <c r="F263" i="1"/>
  <c r="F264" i="1"/>
  <c r="F266" i="1"/>
  <c r="F268" i="1"/>
  <c r="F269" i="1"/>
  <c r="F270" i="1"/>
  <c r="F271" i="1"/>
  <c r="F272" i="1"/>
  <c r="F274" i="1"/>
  <c r="F275" i="1"/>
  <c r="F276" i="1"/>
  <c r="F277" i="1"/>
  <c r="F278" i="1"/>
  <c r="F279" i="1"/>
  <c r="F281" i="1"/>
  <c r="F283" i="1"/>
  <c r="F284" i="1"/>
  <c r="F285" i="1"/>
  <c r="F287" i="1"/>
  <c r="F289" i="1"/>
  <c r="F290" i="1"/>
  <c r="F291" i="1"/>
  <c r="F292" i="1"/>
  <c r="F294" i="1"/>
  <c r="F296" i="1"/>
  <c r="F297" i="1"/>
  <c r="F299" i="1"/>
  <c r="F301" i="1"/>
  <c r="F302" i="1"/>
  <c r="F303" i="1"/>
  <c r="F304" i="1"/>
  <c r="F306" i="1"/>
  <c r="F307" i="1"/>
  <c r="F309" i="1"/>
  <c r="F310" i="1"/>
  <c r="F311" i="1"/>
  <c r="F313" i="1"/>
  <c r="F314" i="1"/>
  <c r="F315" i="1"/>
  <c r="F16" i="1"/>
  <c r="F17" i="1"/>
  <c r="F19" i="1"/>
  <c r="F20" i="1"/>
  <c r="F21" i="1"/>
  <c r="F23" i="1"/>
  <c r="F25" i="1"/>
  <c r="F26" i="1"/>
  <c r="F27" i="1"/>
  <c r="F28" i="1"/>
  <c r="F30" i="1"/>
  <c r="F32" i="1"/>
  <c r="F34" i="1"/>
  <c r="F35" i="1"/>
  <c r="F36" i="1"/>
  <c r="F38" i="1"/>
  <c r="F40" i="1"/>
  <c r="F41" i="1"/>
  <c r="F43"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8" i="1"/>
  <c r="F80" i="1"/>
  <c r="F82" i="1"/>
  <c r="F84" i="1"/>
  <c r="F15" i="1"/>
  <c r="F13" i="1"/>
  <c r="C15" i="1"/>
  <c r="C16" i="1"/>
  <c r="C17" i="1"/>
  <c r="C19" i="1"/>
  <c r="C20" i="1"/>
  <c r="C21" i="1"/>
  <c r="C23" i="1"/>
  <c r="C25" i="1"/>
  <c r="C26" i="1"/>
  <c r="C27" i="1"/>
  <c r="C28" i="1"/>
  <c r="C30" i="1"/>
  <c r="C32" i="1"/>
  <c r="C34" i="1"/>
  <c r="C35" i="1"/>
  <c r="C36" i="1"/>
  <c r="C38" i="1"/>
  <c r="C40" i="1"/>
  <c r="C41" i="1"/>
  <c r="C43"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8" i="1"/>
  <c r="C80" i="1"/>
  <c r="C82" i="1"/>
  <c r="C84" i="1"/>
  <c r="C86" i="1"/>
  <c r="C88" i="1"/>
  <c r="C89" i="1"/>
  <c r="C90" i="1"/>
  <c r="C91" i="1"/>
  <c r="C92" i="1"/>
  <c r="C93" i="1"/>
  <c r="C95" i="1"/>
  <c r="C97" i="1"/>
  <c r="C98" i="1"/>
  <c r="C100" i="1"/>
  <c r="C102" i="1"/>
  <c r="C103" i="1"/>
  <c r="C104" i="1"/>
  <c r="C105" i="1"/>
  <c r="C106" i="1"/>
  <c r="C107" i="1"/>
  <c r="C108" i="1"/>
  <c r="C109" i="1"/>
  <c r="C110" i="1"/>
  <c r="C111" i="1"/>
  <c r="C112" i="1"/>
  <c r="C113" i="1"/>
  <c r="C114" i="1"/>
  <c r="C115" i="1"/>
  <c r="C116" i="1"/>
  <c r="C118" i="1"/>
  <c r="C120" i="1"/>
  <c r="C122" i="1"/>
  <c r="C124" i="1"/>
  <c r="C125" i="1"/>
  <c r="C126" i="1"/>
  <c r="C127" i="1"/>
  <c r="C128" i="1"/>
  <c r="C130" i="1"/>
  <c r="C132" i="1"/>
  <c r="C133" i="1"/>
  <c r="C135" i="1"/>
  <c r="C137" i="1"/>
  <c r="C138" i="1"/>
  <c r="C139" i="1"/>
  <c r="C140" i="1"/>
  <c r="C141" i="1"/>
  <c r="C143" i="1"/>
  <c r="C145" i="1"/>
  <c r="C147" i="1"/>
  <c r="C149" i="1"/>
  <c r="C151" i="1"/>
  <c r="C153" i="1"/>
  <c r="C154" i="1"/>
  <c r="C155" i="1"/>
  <c r="C156" i="1"/>
  <c r="C157" i="1"/>
  <c r="C158" i="1"/>
  <c r="C159" i="1"/>
  <c r="C160" i="1"/>
  <c r="C161" i="1"/>
  <c r="C162" i="1"/>
  <c r="C163" i="1"/>
  <c r="C164" i="1"/>
  <c r="C165" i="1"/>
  <c r="C166" i="1"/>
  <c r="C167" i="1"/>
  <c r="C169" i="1"/>
  <c r="C170" i="1"/>
  <c r="C172" i="1"/>
  <c r="C173" i="1"/>
  <c r="C175" i="1"/>
  <c r="C176" i="1"/>
  <c r="C178" i="1"/>
  <c r="C179" i="1"/>
  <c r="C182" i="1"/>
  <c r="C184" i="1"/>
  <c r="C185" i="1"/>
  <c r="C187" i="1"/>
  <c r="C188" i="1"/>
  <c r="C191" i="1"/>
  <c r="C192" i="1"/>
  <c r="C194" i="1"/>
  <c r="C196" i="1"/>
  <c r="C197" i="1"/>
  <c r="C198" i="1"/>
  <c r="C199" i="1"/>
  <c r="C200" i="1"/>
  <c r="C201" i="1"/>
  <c r="C202" i="1"/>
  <c r="C203" i="1"/>
  <c r="C206" i="1"/>
  <c r="C208" i="1"/>
  <c r="C209" i="1"/>
  <c r="C210" i="1"/>
  <c r="C211" i="1"/>
  <c r="C212" i="1"/>
  <c r="C213" i="1"/>
  <c r="C215" i="1"/>
  <c r="C216" i="1"/>
  <c r="C217" i="1"/>
  <c r="C218" i="1"/>
  <c r="C220" i="1"/>
  <c r="C222" i="1"/>
  <c r="C223" i="1"/>
  <c r="C224" i="1"/>
  <c r="C225" i="1"/>
  <c r="C227" i="1"/>
  <c r="C229" i="1"/>
  <c r="C230" i="1"/>
  <c r="C231" i="1"/>
  <c r="C233" i="1"/>
  <c r="C235" i="1"/>
  <c r="C236" i="1"/>
  <c r="C237" i="1"/>
  <c r="C238" i="1"/>
  <c r="C240" i="1"/>
  <c r="C242" i="1"/>
  <c r="C243" i="1"/>
  <c r="C244" i="1"/>
  <c r="C245" i="1"/>
  <c r="C247" i="1"/>
  <c r="C249" i="1"/>
  <c r="C250" i="1"/>
  <c r="C251" i="1"/>
  <c r="C252" i="1"/>
  <c r="C254" i="1"/>
  <c r="C256" i="1"/>
  <c r="C257" i="1"/>
  <c r="C259" i="1"/>
  <c r="C261" i="1"/>
  <c r="C262" i="1"/>
  <c r="C263" i="1"/>
  <c r="C264" i="1"/>
  <c r="C266" i="1"/>
  <c r="C268" i="1"/>
  <c r="C269" i="1"/>
  <c r="C270" i="1"/>
  <c r="C271" i="1"/>
  <c r="C272" i="1"/>
  <c r="C274" i="1"/>
  <c r="C276" i="1"/>
  <c r="C277" i="1"/>
  <c r="C278" i="1"/>
  <c r="C279" i="1"/>
  <c r="C281" i="1"/>
  <c r="C283" i="1"/>
  <c r="C284" i="1"/>
  <c r="C285" i="1"/>
  <c r="C287" i="1"/>
  <c r="C289" i="1"/>
  <c r="C290" i="1"/>
  <c r="C291" i="1"/>
  <c r="C292" i="1"/>
  <c r="C294" i="1"/>
  <c r="C296" i="1"/>
  <c r="C297" i="1"/>
  <c r="C299" i="1"/>
  <c r="C301" i="1"/>
  <c r="C302" i="1"/>
  <c r="C303" i="1"/>
  <c r="C304" i="1"/>
  <c r="C306" i="1"/>
  <c r="C307" i="1"/>
  <c r="C309" i="1"/>
  <c r="C310" i="1"/>
  <c r="C311" i="1"/>
  <c r="C313" i="1"/>
  <c r="C314" i="1"/>
  <c r="C315" i="1"/>
  <c r="C13" i="1"/>
  <c r="H312" i="1"/>
  <c r="G312" i="1"/>
  <c r="E312" i="1"/>
  <c r="D312" i="1"/>
  <c r="H308" i="1"/>
  <c r="G308" i="1"/>
  <c r="E308" i="1"/>
  <c r="D308" i="1"/>
  <c r="G305" i="1"/>
  <c r="F305" i="1" s="1"/>
  <c r="E305" i="1"/>
  <c r="D305" i="1"/>
  <c r="E300" i="1"/>
  <c r="C300" i="1" s="1"/>
  <c r="H295" i="1"/>
  <c r="G295" i="1"/>
  <c r="E295" i="1"/>
  <c r="D295" i="1"/>
  <c r="H293" i="1"/>
  <c r="G293" i="1"/>
  <c r="E293" i="1"/>
  <c r="D293" i="1"/>
  <c r="E288" i="1"/>
  <c r="C288" i="1" s="1"/>
  <c r="H282" i="1"/>
  <c r="G282" i="1"/>
  <c r="E282" i="1"/>
  <c r="D282" i="1"/>
  <c r="H280" i="1"/>
  <c r="G280" i="1"/>
  <c r="E280" i="1"/>
  <c r="D280" i="1"/>
  <c r="E275" i="1"/>
  <c r="C275" i="1" s="1"/>
  <c r="H267" i="1"/>
  <c r="G267" i="1"/>
  <c r="E267" i="1"/>
  <c r="D267" i="1"/>
  <c r="H265" i="1"/>
  <c r="G265" i="1"/>
  <c r="E265" i="1"/>
  <c r="D265" i="1"/>
  <c r="E260" i="1"/>
  <c r="E258" i="1" s="1"/>
  <c r="H258" i="1" s="1"/>
  <c r="H255" i="1"/>
  <c r="F255" i="1" s="1"/>
  <c r="E255" i="1"/>
  <c r="D255" i="1"/>
  <c r="H253" i="1"/>
  <c r="F253" i="1" s="1"/>
  <c r="E253" i="1"/>
  <c r="C253" i="1" s="1"/>
  <c r="E248" i="1"/>
  <c r="C248" i="1" s="1"/>
  <c r="G246" i="1"/>
  <c r="H241" i="1"/>
  <c r="F241" i="1" s="1"/>
  <c r="E241" i="1"/>
  <c r="C241" i="1" s="1"/>
  <c r="H239" i="1"/>
  <c r="F239" i="1" s="1"/>
  <c r="E239" i="1"/>
  <c r="C239" i="1" s="1"/>
  <c r="E234" i="1"/>
  <c r="C234" i="1" s="1"/>
  <c r="G232" i="1"/>
  <c r="D232" i="1"/>
  <c r="H228" i="1"/>
  <c r="G228" i="1"/>
  <c r="E228" i="1"/>
  <c r="D228" i="1"/>
  <c r="H226" i="1"/>
  <c r="F226" i="1" s="1"/>
  <c r="E226" i="1"/>
  <c r="C226" i="1" s="1"/>
  <c r="E221" i="1"/>
  <c r="C221" i="1" s="1"/>
  <c r="H214" i="1"/>
  <c r="G214" i="1"/>
  <c r="E214" i="1"/>
  <c r="D214" i="1"/>
  <c r="E207" i="1"/>
  <c r="C207" i="1" s="1"/>
  <c r="H201" i="1"/>
  <c r="F201" i="1" s="1"/>
  <c r="H195" i="1"/>
  <c r="G195" i="1"/>
  <c r="E195" i="1"/>
  <c r="E193" i="1" s="1"/>
  <c r="D195" i="1"/>
  <c r="H190" i="1"/>
  <c r="F190" i="1" s="1"/>
  <c r="E190" i="1"/>
  <c r="C190" i="1" s="1"/>
  <c r="E186" i="1"/>
  <c r="C186" i="1" s="1"/>
  <c r="E183" i="1"/>
  <c r="C183" i="1" s="1"/>
  <c r="H181" i="1"/>
  <c r="F181" i="1" s="1"/>
  <c r="E181" i="1"/>
  <c r="E177" i="1"/>
  <c r="C177" i="1" s="1"/>
  <c r="E174" i="1"/>
  <c r="E171" i="1"/>
  <c r="C171" i="1" s="1"/>
  <c r="G168" i="1"/>
  <c r="E168" i="1"/>
  <c r="D168" i="1"/>
  <c r="H155" i="1"/>
  <c r="F155" i="1" s="1"/>
  <c r="H148" i="1"/>
  <c r="G148" i="1"/>
  <c r="E148" i="1"/>
  <c r="E146" i="1" s="1"/>
  <c r="D148" i="1"/>
  <c r="H144" i="1"/>
  <c r="H142" i="1" s="1"/>
  <c r="G144" i="1"/>
  <c r="E144" i="1"/>
  <c r="E142" i="1" s="1"/>
  <c r="D144" i="1"/>
  <c r="H136" i="1"/>
  <c r="E136" i="1"/>
  <c r="G134" i="1"/>
  <c r="D134" i="1"/>
  <c r="H131" i="1"/>
  <c r="E131" i="1"/>
  <c r="G129" i="1"/>
  <c r="D129" i="1"/>
  <c r="H128" i="1"/>
  <c r="F128" i="1" s="1"/>
  <c r="H127" i="1"/>
  <c r="F127" i="1" s="1"/>
  <c r="H126" i="1"/>
  <c r="F126" i="1" s="1"/>
  <c r="E123" i="1"/>
  <c r="D123" i="1"/>
  <c r="G121" i="1"/>
  <c r="H119" i="1"/>
  <c r="H117" i="1" s="1"/>
  <c r="G119" i="1"/>
  <c r="E119" i="1"/>
  <c r="E117" i="1" s="1"/>
  <c r="D119" i="1"/>
  <c r="H101" i="1"/>
  <c r="H99" i="1" s="1"/>
  <c r="G101" i="1"/>
  <c r="E101" i="1"/>
  <c r="D101" i="1"/>
  <c r="H96" i="1"/>
  <c r="G96" i="1"/>
  <c r="E96" i="1"/>
  <c r="E94" i="1" s="1"/>
  <c r="D96" i="1"/>
  <c r="H87" i="1"/>
  <c r="H85" i="1" s="1"/>
  <c r="G87" i="1"/>
  <c r="E87" i="1"/>
  <c r="E85" i="1" s="1"/>
  <c r="D87" i="1"/>
  <c r="H83" i="1"/>
  <c r="H81" i="1" s="1"/>
  <c r="G83" i="1"/>
  <c r="E83" i="1"/>
  <c r="E81" i="1" s="1"/>
  <c r="D83" i="1"/>
  <c r="D81" i="1" s="1"/>
  <c r="H79" i="1"/>
  <c r="H77" i="1" s="1"/>
  <c r="G79" i="1"/>
  <c r="E79" i="1"/>
  <c r="E77" i="1" s="1"/>
  <c r="D79" i="1"/>
  <c r="H44" i="1"/>
  <c r="H42" i="1" s="1"/>
  <c r="E44" i="1"/>
  <c r="C44" i="1" s="1"/>
  <c r="D42" i="1"/>
  <c r="H39" i="1"/>
  <c r="H37" i="1" s="1"/>
  <c r="G39" i="1"/>
  <c r="E39" i="1"/>
  <c r="D39" i="1"/>
  <c r="H33" i="1"/>
  <c r="G33" i="1"/>
  <c r="E33" i="1"/>
  <c r="D33" i="1"/>
  <c r="H31" i="1"/>
  <c r="H29" i="1" s="1"/>
  <c r="G31" i="1"/>
  <c r="E31" i="1"/>
  <c r="E29" i="1" s="1"/>
  <c r="D31" i="1"/>
  <c r="H24" i="1"/>
  <c r="H22" i="1" s="1"/>
  <c r="G24" i="1"/>
  <c r="E24" i="1"/>
  <c r="E22" i="1" s="1"/>
  <c r="D24" i="1"/>
  <c r="H18" i="1"/>
  <c r="G18" i="1"/>
  <c r="E18" i="1"/>
  <c r="D18" i="1"/>
  <c r="H14" i="1"/>
  <c r="H12" i="1" s="1"/>
  <c r="G14" i="1"/>
  <c r="E14" i="1"/>
  <c r="E12" i="1" s="1"/>
  <c r="D14" i="1"/>
  <c r="C42" i="1" l="1"/>
  <c r="E205" i="1"/>
  <c r="H205" i="1" s="1"/>
  <c r="E219" i="1"/>
  <c r="H219" i="1" s="1"/>
  <c r="E232" i="1"/>
  <c r="H232" i="1" s="1"/>
  <c r="E246" i="1"/>
  <c r="H246" i="1" s="1"/>
  <c r="E298" i="1"/>
  <c r="H298" i="1" s="1"/>
  <c r="E273" i="1"/>
  <c r="H273" i="1" s="1"/>
  <c r="E286" i="1"/>
  <c r="H286" i="1" s="1"/>
  <c r="H177" i="1"/>
  <c r="H186" i="1"/>
  <c r="H183" i="1"/>
  <c r="F14" i="1"/>
  <c r="C81" i="1"/>
  <c r="C312" i="1"/>
  <c r="F312" i="1"/>
  <c r="C305" i="1"/>
  <c r="C308" i="1"/>
  <c r="F308" i="1"/>
  <c r="C280" i="1"/>
  <c r="F280" i="1"/>
  <c r="C265" i="1"/>
  <c r="F265" i="1"/>
  <c r="F195" i="1"/>
  <c r="C168" i="1"/>
  <c r="F101" i="1"/>
  <c r="C18" i="1"/>
  <c r="F18" i="1"/>
  <c r="G12" i="1"/>
  <c r="F12" i="1" s="1"/>
  <c r="C33" i="1"/>
  <c r="F33" i="1"/>
  <c r="F39" i="1"/>
  <c r="C123" i="1"/>
  <c r="F144" i="1"/>
  <c r="F214" i="1"/>
  <c r="C228" i="1"/>
  <c r="F228" i="1"/>
  <c r="C255" i="1"/>
  <c r="C267" i="1"/>
  <c r="F267" i="1"/>
  <c r="C295" i="1"/>
  <c r="F295" i="1"/>
  <c r="D22" i="1"/>
  <c r="C22" i="1" s="1"/>
  <c r="C24" i="1"/>
  <c r="G22" i="1"/>
  <c r="F22" i="1" s="1"/>
  <c r="F24" i="1"/>
  <c r="D29" i="1"/>
  <c r="C29" i="1" s="1"/>
  <c r="C31" i="1"/>
  <c r="G29" i="1"/>
  <c r="F29" i="1" s="1"/>
  <c r="F31" i="1"/>
  <c r="D77" i="1"/>
  <c r="C77" i="1" s="1"/>
  <c r="C79" i="1"/>
  <c r="G77" i="1"/>
  <c r="F77" i="1" s="1"/>
  <c r="F79" i="1"/>
  <c r="D99" i="1"/>
  <c r="C101" i="1"/>
  <c r="D117" i="1"/>
  <c r="C117" i="1" s="1"/>
  <c r="C119" i="1"/>
  <c r="F119" i="1"/>
  <c r="E129" i="1"/>
  <c r="C129" i="1" s="1"/>
  <c r="C131" i="1"/>
  <c r="E134" i="1"/>
  <c r="C136" i="1"/>
  <c r="C174" i="1"/>
  <c r="F199" i="1"/>
  <c r="D12" i="1"/>
  <c r="C12" i="1" s="1"/>
  <c r="C14" i="1"/>
  <c r="D37" i="1"/>
  <c r="C39" i="1"/>
  <c r="F44" i="1"/>
  <c r="C83" i="1"/>
  <c r="G81" i="1"/>
  <c r="F81" i="1" s="1"/>
  <c r="F83" i="1"/>
  <c r="D85" i="1"/>
  <c r="C85" i="1" s="1"/>
  <c r="C87" i="1"/>
  <c r="G85" i="1"/>
  <c r="F85" i="1" s="1"/>
  <c r="F87" i="1"/>
  <c r="D94" i="1"/>
  <c r="C94" i="1" s="1"/>
  <c r="C96" i="1"/>
  <c r="G94" i="1"/>
  <c r="F96" i="1"/>
  <c r="H129" i="1"/>
  <c r="F129" i="1" s="1"/>
  <c r="F131" i="1"/>
  <c r="H134" i="1"/>
  <c r="F134" i="1" s="1"/>
  <c r="F136" i="1"/>
  <c r="D142" i="1"/>
  <c r="C144" i="1"/>
  <c r="D146" i="1"/>
  <c r="C146" i="1" s="1"/>
  <c r="C148" i="1"/>
  <c r="G146" i="1"/>
  <c r="F148" i="1"/>
  <c r="G152" i="1"/>
  <c r="E180" i="1"/>
  <c r="C181" i="1"/>
  <c r="D193" i="1"/>
  <c r="C193" i="1" s="1"/>
  <c r="C195" i="1"/>
  <c r="D205" i="1"/>
  <c r="C214" i="1"/>
  <c r="H260" i="1"/>
  <c r="C260" i="1"/>
  <c r="C282" i="1"/>
  <c r="F282" i="1"/>
  <c r="C293" i="1"/>
  <c r="F293" i="1"/>
  <c r="D298" i="1"/>
  <c r="G142" i="1"/>
  <c r="D273" i="1"/>
  <c r="G205" i="1"/>
  <c r="D246" i="1"/>
  <c r="G286" i="1"/>
  <c r="H146" i="1"/>
  <c r="D219" i="1"/>
  <c r="C232" i="1"/>
  <c r="H248" i="1"/>
  <c r="G298" i="1"/>
  <c r="H94" i="1"/>
  <c r="E189" i="1"/>
  <c r="H189" i="1" s="1"/>
  <c r="G193" i="1"/>
  <c r="H193" i="1"/>
  <c r="H221" i="1"/>
  <c r="I235" i="1"/>
  <c r="H234" i="1"/>
  <c r="G273" i="1"/>
  <c r="H300" i="1"/>
  <c r="F177" i="1"/>
  <c r="F186" i="1"/>
  <c r="G219" i="1"/>
  <c r="D286" i="1"/>
  <c r="E37" i="1"/>
  <c r="G37" i="1"/>
  <c r="F37" i="1" s="1"/>
  <c r="E99" i="1"/>
  <c r="G99" i="1"/>
  <c r="F99" i="1" s="1"/>
  <c r="G117" i="1"/>
  <c r="F117" i="1" s="1"/>
  <c r="D121" i="1"/>
  <c r="E121" i="1"/>
  <c r="H123" i="1"/>
  <c r="F123" i="1" s="1"/>
  <c r="D152" i="1"/>
  <c r="F168" i="1"/>
  <c r="F183" i="1"/>
  <c r="D258" i="1"/>
  <c r="H207" i="1"/>
  <c r="G258" i="1"/>
  <c r="H288" i="1"/>
  <c r="C142" i="1" l="1"/>
  <c r="F260" i="1"/>
  <c r="F258" i="1"/>
  <c r="F288" i="1"/>
  <c r="F207" i="1"/>
  <c r="F234" i="1"/>
  <c r="F248" i="1"/>
  <c r="C121" i="1"/>
  <c r="C134" i="1"/>
  <c r="C258" i="1"/>
  <c r="F273" i="1"/>
  <c r="F219" i="1"/>
  <c r="F221" i="1"/>
  <c r="F193" i="1"/>
  <c r="C273" i="1"/>
  <c r="F142" i="1"/>
  <c r="C298" i="1"/>
  <c r="F94" i="1"/>
  <c r="C99" i="1"/>
  <c r="C286" i="1"/>
  <c r="F300" i="1"/>
  <c r="F189" i="1"/>
  <c r="C189" i="1"/>
  <c r="C219" i="1"/>
  <c r="C246" i="1"/>
  <c r="C205" i="1"/>
  <c r="C180" i="1"/>
  <c r="G150" i="1"/>
  <c r="G11" i="1" s="1"/>
  <c r="F146" i="1"/>
  <c r="C37" i="1"/>
  <c r="F42" i="1"/>
  <c r="E152" i="1"/>
  <c r="E150" i="1" s="1"/>
  <c r="E11" i="1" s="1"/>
  <c r="E204" i="1"/>
  <c r="F232" i="1"/>
  <c r="F205" i="1"/>
  <c r="H152" i="1"/>
  <c r="F286" i="1"/>
  <c r="D204" i="1"/>
  <c r="D150" i="1"/>
  <c r="D11" i="1" s="1"/>
  <c r="H121" i="1"/>
  <c r="F121" i="1" s="1"/>
  <c r="G204" i="1"/>
  <c r="F152" i="1" l="1"/>
  <c r="C204" i="1"/>
  <c r="C11" i="1"/>
  <c r="C150" i="1"/>
  <c r="F246" i="1"/>
  <c r="C152" i="1"/>
  <c r="F298" i="1"/>
  <c r="D10" i="1"/>
  <c r="G10" i="1"/>
  <c r="E10" i="1"/>
  <c r="H11" i="1"/>
  <c r="H204" i="1"/>
  <c r="F11" i="1" l="1"/>
  <c r="C10" i="1"/>
  <c r="F150" i="1"/>
  <c r="F204" i="1"/>
  <c r="H10" i="1"/>
  <c r="F10" i="1" s="1"/>
  <c r="E9" i="1"/>
  <c r="G9" i="1"/>
  <c r="D9" i="1"/>
  <c r="C9" i="1" l="1"/>
  <c r="H9" i="1"/>
  <c r="F9" i="1" l="1"/>
</calcChain>
</file>

<file path=xl/sharedStrings.xml><?xml version="1.0" encoding="utf-8"?>
<sst xmlns="http://schemas.openxmlformats.org/spreadsheetml/2006/main" count="507" uniqueCount="292">
  <si>
    <t>TT</t>
  </si>
  <si>
    <t xml:space="preserve">Tên đơn vị </t>
  </si>
  <si>
    <t>Tổng số</t>
  </si>
  <si>
    <t>Ghi chú</t>
  </si>
  <si>
    <t>Công chức</t>
  </si>
  <si>
    <t xml:space="preserve">Tổng cộng </t>
  </si>
  <si>
    <t>A</t>
  </si>
  <si>
    <t>GIAO CHÍNH THỨC</t>
  </si>
  <si>
    <t>I</t>
  </si>
  <si>
    <t>CẤP TỈNH</t>
  </si>
  <si>
    <t>Văn phòng UBND tỉnh</t>
  </si>
  <si>
    <t>a</t>
  </si>
  <si>
    <t>Khối Văn phòng</t>
  </si>
  <si>
    <t>b</t>
  </si>
  <si>
    <t>Khối Trực thuộc</t>
  </si>
  <si>
    <t>Trung tâm Tin học công báo</t>
  </si>
  <si>
    <t>Trung tâm Hành chính công</t>
  </si>
  <si>
    <t>Văn phòng Đoàn Đại biểu Quốc hội và HĐND tỉnh</t>
  </si>
  <si>
    <t>Ban Dân tộc</t>
  </si>
  <si>
    <t>Ban quản lý Khu kinh tế</t>
  </si>
  <si>
    <t xml:space="preserve">Khối Văn phòng </t>
  </si>
  <si>
    <t>Khối trực thuộc</t>
  </si>
  <si>
    <t>Đại diện BQL tại Hòn La</t>
  </si>
  <si>
    <t>Đại diện BQL tại Cha Lo</t>
  </si>
  <si>
    <t>Công ty Quản lý hạ tầng Khu kinh tế</t>
  </si>
  <si>
    <t>Ban Quản lý Dự án ĐTXD Khu Kinh tế</t>
  </si>
  <si>
    <t>Sở Thông tin và Truyền thông</t>
  </si>
  <si>
    <t>Trung tâm Công nghệ thông tin - Truyền thông</t>
  </si>
  <si>
    <t>Sở Công Thương</t>
  </si>
  <si>
    <t>Khối Văn phòng sở</t>
  </si>
  <si>
    <t>Trung tâm Khuyến công - Xúc tiến Thương mại</t>
  </si>
  <si>
    <t>Thanh tra giao thông</t>
  </si>
  <si>
    <t>Ban An toàn Giao thông</t>
  </si>
  <si>
    <t>Sở Giáo dục và Đào tạo</t>
  </si>
  <si>
    <t>Khối văn phòng Sở</t>
  </si>
  <si>
    <t>Khối trực thuộc</t>
  </si>
  <si>
    <t>THCS&amp;THPT Trung Hóa</t>
  </si>
  <si>
    <t>THCS&amp;THPT Hóa Tiến</t>
  </si>
  <si>
    <t>THCS&amp;THPT Bắc Sơn</t>
  </si>
  <si>
    <t>THCS&amp;THPT Việt Trung</t>
  </si>
  <si>
    <t>THCS&amp;THPT Dương Văn An</t>
  </si>
  <si>
    <t>THPT Minh Hóa</t>
  </si>
  <si>
    <t>THPT Tuyên Hóa</t>
  </si>
  <si>
    <t>THPT Phan Bội Châu</t>
  </si>
  <si>
    <t>THPT Lê Trực</t>
  </si>
  <si>
    <t>THPT Lương Thế Vinh</t>
  </si>
  <si>
    <t>THPT Lê Hồng Phong</t>
  </si>
  <si>
    <t>THPT Quang Trung</t>
  </si>
  <si>
    <t>THPT Nguyễn Bỉnh Khiêm</t>
  </si>
  <si>
    <t>THPT Lê Lợi</t>
  </si>
  <si>
    <t>THPT Lê Quý Đôn</t>
  </si>
  <si>
    <t>THPT Hùng Vương</t>
  </si>
  <si>
    <t>THPT Trần Phú</t>
  </si>
  <si>
    <t>THPT Nguyễn Trãi</t>
  </si>
  <si>
    <t>THPT Ngô Quyền</t>
  </si>
  <si>
    <t>THPT Chuyên Võ Nguyên Giáp</t>
  </si>
  <si>
    <t>THPT Đào Duy Từ</t>
  </si>
  <si>
    <t>THPT Đồng Hới</t>
  </si>
  <si>
    <t>THPT Phan Đình Phùng</t>
  </si>
  <si>
    <t>THPT Dân tộc nội trú</t>
  </si>
  <si>
    <t>THPT Quảng Ninh</t>
  </si>
  <si>
    <t>THPT Ninh Châu</t>
  </si>
  <si>
    <t>THPT Nguyễn Hữu Cảnh</t>
  </si>
  <si>
    <t>THPT Lệ Thủy</t>
  </si>
  <si>
    <t>THPT Trần Hưng Đạo</t>
  </si>
  <si>
    <t>THPT Hoàng Hoa Thám</t>
  </si>
  <si>
    <t>THPT Nguyễn Chí Thanh</t>
  </si>
  <si>
    <t>Trung tâm Giáo dục thường xuyên tỉnh</t>
  </si>
  <si>
    <t>Sở Khoa học và Công nghệ</t>
  </si>
  <si>
    <t xml:space="preserve"> Khối trực thuộc</t>
  </si>
  <si>
    <t>Trung tâm  Ứng dụng và Thống kê  KHCN</t>
  </si>
  <si>
    <t>Sở Kế hoạch và Đầu tư</t>
  </si>
  <si>
    <t>Trung tâm Tư vấn xúc tiến đầu tư</t>
  </si>
  <si>
    <t>Sở Lao động- TB&amp;XH</t>
  </si>
  <si>
    <t xml:space="preserve">Khối văn phòng </t>
  </si>
  <si>
    <t>Văn phòng</t>
  </si>
  <si>
    <t xml:space="preserve">Cơ sở cai nghiện ma tuý tỉnh </t>
  </si>
  <si>
    <t>Trung tâm Dịch vụ việc làm</t>
  </si>
  <si>
    <t>Trung tâm Điều dưỡng luân phiên người có công</t>
  </si>
  <si>
    <t>Trung tâm Chăm sóc và  PHCN cho người tâm thần</t>
  </si>
  <si>
    <t>Sở Ngoại vụ</t>
  </si>
  <si>
    <t>Sở Nội vụ</t>
  </si>
  <si>
    <t>Văn phòng Sở</t>
  </si>
  <si>
    <t xml:space="preserve"> - </t>
  </si>
  <si>
    <t>Ban Tôn giáo</t>
  </si>
  <si>
    <t xml:space="preserve"> -</t>
  </si>
  <si>
    <t>Trung tâm lưu trữ lịch sử</t>
  </si>
  <si>
    <t>Sở Nông nghiệp và Phát triển nông thôn</t>
  </si>
  <si>
    <t xml:space="preserve">Thanh tra </t>
  </si>
  <si>
    <t>Chi cục Trồng trọt và Bảo vệ thực vật</t>
  </si>
  <si>
    <t>Chi cục Chăn nuôi và Thú y</t>
  </si>
  <si>
    <t>Chi cục Kiểm lâm</t>
  </si>
  <si>
    <t>Chi cục Thủy sản</t>
  </si>
  <si>
    <t>Chi cục Thuỷ lợi</t>
  </si>
  <si>
    <t>Chi cục Phát triển nông thôn</t>
  </si>
  <si>
    <t>Trung tâm Khuyến nông - Khuyến ngư</t>
  </si>
  <si>
    <t>Trung tâm Nước sạch và VSMT</t>
  </si>
  <si>
    <t>Trung tâm Giống vật nuôi</t>
  </si>
  <si>
    <t>Trung tâm Giống thủy sản</t>
  </si>
  <si>
    <t xml:space="preserve">Ban Quản lý Khu dự trữ thiên nhiên Động Châu - Khe Nước Trong </t>
  </si>
  <si>
    <t>Ban quản lý Cảng cá Quảng Bình</t>
  </si>
  <si>
    <t>Văn phòng Ban Chỉ đạo Xây dựng Nông thôn mới</t>
  </si>
  <si>
    <t>Sở Tài chính</t>
  </si>
  <si>
    <t>Trung tâm Tin học-Dịch vụ Tài chính công</t>
  </si>
  <si>
    <t>Sở Tài nguyên và Môi trường</t>
  </si>
  <si>
    <t>Văn phòng sở</t>
  </si>
  <si>
    <t>Trung tâm CN TT Tài nguyên - Môi trường</t>
  </si>
  <si>
    <t>Trung tâm Quan trắc Tài nguyên môi trường</t>
  </si>
  <si>
    <t>Văn phòng Đăng ký đất đai</t>
  </si>
  <si>
    <t>Trung tâm Phát triển Quỹ đất</t>
  </si>
  <si>
    <t>Trung tâm Kỹ thuật Tài nguyên và Môi trường</t>
  </si>
  <si>
    <t>Sở Tư pháp</t>
  </si>
  <si>
    <t>Trung tâm Dịch vụ đấu giá tài sản</t>
  </si>
  <si>
    <t>Trung tâm trợ giúp pháp lý Nhà nước</t>
  </si>
  <si>
    <t>Khối văn phòng</t>
  </si>
  <si>
    <t>Đoàn Nghệ thuật truyền thống</t>
  </si>
  <si>
    <t>Bảo tàng tổng hợp</t>
  </si>
  <si>
    <t>Thư viện tỉnh</t>
  </si>
  <si>
    <t xml:space="preserve">Sở Văn hoá và Thể thao </t>
  </si>
  <si>
    <t>Trung tâm Văn hoá và Điện ảnh Quảng Bình</t>
  </si>
  <si>
    <t>Trung tâm Huấn luyện và Thi đấu Thể dục thể thao</t>
  </si>
  <si>
    <t>Sở Du lịch</t>
  </si>
  <si>
    <t>Sở Xây dựng</t>
  </si>
  <si>
    <t>Sở Y tế</t>
  </si>
  <si>
    <t>Chi cục Dân số - Kế hoạch hóa gia đình</t>
  </si>
  <si>
    <t>Chi cục An toàn vệ sinh thực phẩm</t>
  </si>
  <si>
    <t>Trung tâm Kiểm soát bệnh tật</t>
  </si>
  <si>
    <t>Trung tâm Mắt - Nội tiết</t>
  </si>
  <si>
    <t>Trung tâm Kiểm nghiệm Thuốc, mỹ phẩm, thực phẩm</t>
  </si>
  <si>
    <t>Trung tâm Giám định Y khoa - Pháp y</t>
  </si>
  <si>
    <t>Trường Trung cấp Y tế</t>
  </si>
  <si>
    <t>Bệnh viện Y học cổ truyền</t>
  </si>
  <si>
    <t>Bệnh viện đa khoa huyện Minh Hóa</t>
  </si>
  <si>
    <t>Bệnh viện đa khoa huyện Tuyên  Hóa</t>
  </si>
  <si>
    <t>Bệnh viện đa khoa Khu vực Bắc Quảng Bình</t>
  </si>
  <si>
    <t>Bệnh viện đa khoa huyện Bố Trạch</t>
  </si>
  <si>
    <t>Bệnh viện đa khoa tp Đồng Hới</t>
  </si>
  <si>
    <t>Bệnh viện đa khoa huyện Quảng Ninh</t>
  </si>
  <si>
    <t>Bệnh viện đa khoa huyện Lệ Thủy</t>
  </si>
  <si>
    <t>Trung tâm Y tế huyện Minh Hóa</t>
  </si>
  <si>
    <t>Tại trung tâm</t>
  </si>
  <si>
    <t>Trạm Y tế</t>
  </si>
  <si>
    <t>Trung tâm Y tế huyện Tuyên Hóa</t>
  </si>
  <si>
    <t>Trung tâm Y tế huyện Quảng Trạch</t>
  </si>
  <si>
    <t>Trung tâm Y tế Thị xã Ba Đồn</t>
  </si>
  <si>
    <t>Trung tâm Y tế huyện Bố Trạch</t>
  </si>
  <si>
    <t>Trung tâm Y tế thành phố Đồng Hới</t>
  </si>
  <si>
    <t>Trung tâm Y tế huyện Quảng Ninh</t>
  </si>
  <si>
    <t>Trung tâm Y tế huyện Lệ Thủy</t>
  </si>
  <si>
    <t>Thanh tra tỉnh</t>
  </si>
  <si>
    <t>Ban Quản lý Vườn quốc gia Phong Nha - Kẻ Bàng</t>
  </si>
  <si>
    <t xml:space="preserve"> Hạt Kiểm lâm</t>
  </si>
  <si>
    <t>Trung tâm Cứu hộ, Bảo tồn và Phát triển sinh vật</t>
  </si>
  <si>
    <t>Đài phát thanh và Truyền hình tỉnh</t>
  </si>
  <si>
    <t>Trường Cao đẳng Nghề Quảng Bình</t>
  </si>
  <si>
    <t>Trường Đại học Quảng Bình</t>
  </si>
  <si>
    <t>Trường Cao đẳng Kỹ thuật Công - Nông nghiệp Quảng Bình</t>
  </si>
  <si>
    <t xml:space="preserve">Tổng đội TNXP xây dựng Kinh tế tỉnh </t>
  </si>
  <si>
    <t>II</t>
  </si>
  <si>
    <t>CẤP HUYỆN</t>
  </si>
  <si>
    <t>Huyện Minh Hoá</t>
  </si>
  <si>
    <t>Khối sự nghiệp Giáo dục - Đào tạo</t>
  </si>
  <si>
    <t>Giáo dục mầm non</t>
  </si>
  <si>
    <t>Giáo dục Tiểu học</t>
  </si>
  <si>
    <t>Giáo dục Trung học cơ sở</t>
  </si>
  <si>
    <t>Giáo dục Tiểu học và THCS</t>
  </si>
  <si>
    <t>c</t>
  </si>
  <si>
    <t>Sự nghiệp VH-TT-TT</t>
  </si>
  <si>
    <t>Đài TT-TH</t>
  </si>
  <si>
    <t>d</t>
  </si>
  <si>
    <t>Sự nghiệp khác</t>
  </si>
  <si>
    <t>Trung tâm Dịch vụ Nông nghiệp</t>
  </si>
  <si>
    <t>Ban quản lý rừng phòng hộ</t>
  </si>
  <si>
    <t>Đội quy tắc và trật tự đô thị</t>
  </si>
  <si>
    <t>Trung tâm Giáo dục - Dạy nghề huyện</t>
  </si>
  <si>
    <t>Huyện Tuyên Hoá</t>
  </si>
  <si>
    <t>Khối hành chính</t>
  </si>
  <si>
    <t>Huyện Quảng Trạch</t>
  </si>
  <si>
    <t>Khối Hành chính</t>
  </si>
  <si>
    <t>Sự nghiệp Giáo dục - Đào tạo</t>
  </si>
  <si>
    <t>Trung tâm VH-TT-TT</t>
  </si>
  <si>
    <t>Trung tâm Phát triển quỹ đất</t>
  </si>
  <si>
    <t>Huyện Bố Trạch</t>
  </si>
  <si>
    <t>Giáo dục Mầm non</t>
  </si>
  <si>
    <t>Thành phố Đồng Hới</t>
  </si>
  <si>
    <t>Trung tâm Văn hóa, Thông tin và thể thao</t>
  </si>
  <si>
    <t xml:space="preserve">Ban Quản lý Dịch vụ công ích </t>
  </si>
  <si>
    <t xml:space="preserve">Trung tâm Giáo dục - Dạy nghề </t>
  </si>
  <si>
    <t>Huyện Quảng Ninh</t>
  </si>
  <si>
    <t>BQL rừng phòng hộ huyện</t>
  </si>
  <si>
    <t>Huyện Lệ Thủy</t>
  </si>
  <si>
    <t xml:space="preserve">Giáo dục mầm non </t>
  </si>
  <si>
    <t>Thị xã Ba Đồn</t>
  </si>
  <si>
    <t>B</t>
  </si>
  <si>
    <t>HỘI CÁP TỈNH, CẤP HUYỆN</t>
  </si>
  <si>
    <t>Cấp tỉnh</t>
  </si>
  <si>
    <t>Cấp huyện</t>
  </si>
  <si>
    <t>DỰ PHÒNG ĐỂ LUÂN CHUYỂN, ĐIỀU ĐỘNG.</t>
  </si>
  <si>
    <t>BCSN hưởng lương từ NSNN</t>
  </si>
  <si>
    <t>Ban Tiếp công dân</t>
  </si>
  <si>
    <t>Khối Lãnh đạo các cơ quan dân cử</t>
  </si>
  <si>
    <t>Giảm 01 BCSN hưởng lương NSNN (Biên chế viên chức hành chính);
Chuyển 01  BCSN hưởng lương từ NSNN sang BCSN hưởng lương từ NTSN của đơn vị theo lộ trình tự chủ</t>
  </si>
  <si>
    <t>Chuyển 04 BCSN hưởng lương NSNN sang BCSN hưởng lương từ nguồn thu sự nghiệp của đơn vị theo lộ trình tự chủ (trong đó có 01 biên chế VCHC)</t>
  </si>
  <si>
    <t>Giảm 01 BCCC theo lộ trình tinh giản</t>
  </si>
  <si>
    <t>Hiện có 06 BC VCHC</t>
  </si>
  <si>
    <t>Giảm 01 biên chế SN hưởng lương NSNN theo lộ trình giảm</t>
  </si>
  <si>
    <t>Chuyển 02 BCSN hưởng lương NSNN sang BCSN hưởng lương từ NTSN của đơn vị theo lộ trình tự chủ</t>
  </si>
  <si>
    <t>Trung tâm Công tác xã hội</t>
  </si>
  <si>
    <t>Giảm 01 biên chế viên chức hành chính</t>
  </si>
  <si>
    <t xml:space="preserve"> - Chuyển 03 BCSN hưởng lương NSNN (Biên chế viên chức hành chính) sang BCSN hưởng lương từ NTSN của đơn vị; 
 - Tăng 2 BCSN hưởng lương từ nguồn thu sự nghiệp theo Đề án VTVL</t>
  </si>
  <si>
    <t xml:space="preserve"> - Giảm 05 biên chế công chức theo lộ trình tinh giản;
 - Giảm 03 BCSN hưởng lương NSNN theo lộ trình giảm SLNLV; 
- Chuyển 03 BCSN hưởng lương NSNN sang BCSN hưởng lương từ NTSN của đơn vị theo lộ trình tự chủ</t>
  </si>
  <si>
    <t>Giảm 1 biên chế công chức theo lộ trình tinh giản</t>
  </si>
  <si>
    <t>Giảm 03 biên chế công chức theo lộ trình tinh giản</t>
  </si>
  <si>
    <t>Giảm 1 BCSN hưởng lương NSNN theo lộ trình giảm SLNLV ( Tàu kiểm ngư)</t>
  </si>
  <si>
    <t xml:space="preserve"> Trung tâm Quy hoạch thiết kế Nông, lâm, thủy sản</t>
  </si>
  <si>
    <t>Giảm 1 BCSN hưởng lương NSNN theo lộ trình giảm SLNLV;</t>
  </si>
  <si>
    <t>Giảm 1 BCSN hưởng lương NSNN theo lộ trình giảm SLNLV</t>
  </si>
  <si>
    <t xml:space="preserve"> Chuyển 02 BC VCHC  sang BCSN hưởng lương từ NTSN của đơn vị</t>
  </si>
  <si>
    <t>Chuyển 01 BCSN hưởng lương NSNN sang BCSN hưởng lương từ NTSN của đơn vị theo lộ trình tự chủ</t>
  </si>
  <si>
    <t>BQL rừng phòng hộ ven biển</t>
  </si>
  <si>
    <t xml:space="preserve"> - Giảm 1 biên chế công chức theo lộ trình tinh giản;
 - Chuyển 36 BCSN hưởng lương NSNN sang BCSN hưởng lương từ NTSN của đơn vị theo lộ trình tự chủ</t>
  </si>
  <si>
    <t>Chuyển 03 BCSN hưởng lương NSNN sang BCSN hưởng lương từ nguồn thu sự nghiệp của đơn vị theo lộ trình tự chủ</t>
  </si>
  <si>
    <t>Chuyển 05 BCSN hưởng lương NSNN sang BCSN hưởng lương từ nguồn thu sự nghiệp của đơn vị theo lộ trình tự chủ</t>
  </si>
  <si>
    <t>Chuyển 19 BCSN hưởng lương NSNN sang BCSN hưởng lương từ NTSN của đơn vị theo lộ trình tự chủ</t>
  </si>
  <si>
    <t>Chuyển 07 BCSN hưởng lương NSNN sang BCSN hưởng lương từ NTSN của đơn vị theo lộ trình tự chủ</t>
  </si>
  <si>
    <t>Chuyển 03 BCSN hưởng lương NSNN sang BCSN hưởng lương từ nguồn thu sự nghiệp của đơn vị: gồm 01 BC VCHC; 02 BC theo lộ trình tự chủ</t>
  </si>
  <si>
    <t>Chuyển 02 BCSN hưởng lương NSNN sang BCSN hưởng lương từ nguồn thu sự nghiệp của đơn vị giảm theo lộ trình giảm SLNLV</t>
  </si>
  <si>
    <t>Giảm 01 BCSN hưởng lương NSNN theo lộ trình giảm SLNLV</t>
  </si>
  <si>
    <t>Chuyển 01 BCSN hưởng lương NSNN sang BCSN hưởng lương từ nguồn thu sự nghiệp của đơn vị theo lộ trình tự chủ</t>
  </si>
  <si>
    <t xml:space="preserve"> Trung tâm thông tin - Xúc tiến DL</t>
  </si>
  <si>
    <t>Đơn vị NSNN đảm bảo 100%; đề nghị tăng 02 BC hưởng NTSN</t>
  </si>
  <si>
    <t xml:space="preserve">Chuyển 02 BCSN hưởng lương NSNN sang BCSN hưởng lương từ nguồn thu sự nghiệp của đơn vị theo lộ trình tự chủ </t>
  </si>
  <si>
    <t>Chuyển 02 BCSN hưởng lương NSNN sang BCSN hưởng lương từ NTSN của đơn vị theo lộ trình giảm SLNLV</t>
  </si>
  <si>
    <t xml:space="preserve"> - Giảm 01 BCSN hưởng lương NSNN theo lộ trình giảm SLNLV;
  - Chuyển 02 BCSN hưởng lương NSNN sang BCSN hưởng lương từ NTSN của đơn vị theo lộ trình tự chủ</t>
  </si>
  <si>
    <t>Chuyển 03 BCSN hưởng lương NSNN sang BCSN hưởng lương từ NTSN của đơn vị theo lộ trình giảm SLNLV</t>
  </si>
  <si>
    <t>Chuyển 21 BCSN hưởng lương NSNN sang BCSN hưởng lương từ NTSN của đơn vị theo lộ trình tự chủ</t>
  </si>
  <si>
    <t>Trường Cao Đẳng 
Y tế Quảng Bình</t>
  </si>
  <si>
    <t>Chuyển 03 BCSN hưởng lương NSNN sang BCSN hưởng lương từ NTSN của đơn vị  theo lộ trình tự chủ</t>
  </si>
  <si>
    <t>Giảm 01 BC hưởng lương NSNN theo lộ trình giảm SLNLV</t>
  </si>
  <si>
    <t>Giảm 02 BCSN hưởng lương NSNN do giảm biên chế VCHC (trong đó có 1 BCSN giảm từ ngày 01/7/2023)</t>
  </si>
  <si>
    <t>Giảm 02 BC hưởng lương NSNN do giảm biên chế VCHC</t>
  </si>
  <si>
    <t xml:space="preserve"> - Giảm 01 BC công chức theo lộ trình tinh giảm;
 - Giảm 34 BCSN hưởng lương NSNN theo lộ trình giảm SLNLV</t>
  </si>
  <si>
    <t>Giảm 32 BC hưởng lương NSNN theo lộ trình giảm SLNLV</t>
  </si>
  <si>
    <t>Giảm 02 BC hưởng lương NSNN theo lộ trình giảm SLNLV</t>
  </si>
  <si>
    <t xml:space="preserve"> - Giảm 02 BC công chức theo lộ trình tinh giảm;
  - Giảm 37 BCSN hưởng lương NSNN theo lộ trình giảm SLNLV</t>
  </si>
  <si>
    <t>Giảm 35 BC hưởng lương NSNN theo lộ trình giảm SLNLV</t>
  </si>
  <si>
    <t>Giảm 61 BC hưởng lương NSNN theo lộ trình giảm SLNLV</t>
  </si>
  <si>
    <t xml:space="preserve"> - Giảm 01 BCCC theo lộ trình tinh giản;
 - Giảm 29 BC hưởng lương NSNN theo lộ trình giảm SLNLV;
 - Chuyển 04 BC hưởng lương NSNN sang BCSN hưởng lương NTSN đơn vị theo lộ trình giảm SLNLV</t>
  </si>
  <si>
    <t>Giảm 29 BC hưởng lương NSNN theo lộ trình giảm SLNLV</t>
  </si>
  <si>
    <t>Chuyển 02 BC hưởng lương NSNN sang BCSN hưởng lương NTSNđơn vị theo lộ trình giảm SLNLV</t>
  </si>
  <si>
    <t xml:space="preserve"> - Giảm 01 BCCC theo lộ trình tinh giản;
 - Giảm 31 BC hưởng lương NSNN theo lộ trình giảm SLNLV</t>
  </si>
  <si>
    <t>Giảm 37 BC hưởng lương NSNN theo lộ trình giảm SLNLV</t>
  </si>
  <si>
    <t>Chuyển 02 BC hưởng lương NSNN sang BCSN hưởng lương NTSN đơn vị theo lộ trình giảm SLNLV</t>
  </si>
  <si>
    <t>Trung tâm Giáo dục nghề nghiệp - giáo dục thường xuyên huyện</t>
  </si>
  <si>
    <t>Giảm 01 biên chế VCHC</t>
  </si>
  <si>
    <t>C</t>
  </si>
  <si>
    <t>Biên chế giao năm 2022</t>
  </si>
  <si>
    <t>Chuyển 09 BCSN hưởng lương NSNN sang BCSN hưởng lương từ NTSN của đơn vị theo lộ trình tự chủ</t>
  </si>
  <si>
    <t xml:space="preserve"> - Giảm 01 BCCC theo lộ trình tinh giản;
 - Giảm 63 BCSN hưởng lương NSNN theo lộ trình giảm SLNLV</t>
  </si>
  <si>
    <t xml:space="preserve"> - Giảm 01 BCCC theo lộ trình tinh giản;
 - Giảm 39 BCSN hưởng lương NSNN, Chuyển 04 BC hưởng lương NSNN sang BCSN hưởng lương NTSN đơn vị theo lộ trình giảm SLNLV 
</t>
  </si>
  <si>
    <t>ỦY BAN NHÂN DÂN
TỈNH QUẢNG BÌNH</t>
  </si>
  <si>
    <r>
      <rPr>
        <b/>
        <sz val="13"/>
        <rFont val="Times New Roman"/>
        <family val="1"/>
      </rPr>
      <t>CỘNG HÒA XÃ HỘI CHỦ NGHĨA VIỆT NAM</t>
    </r>
    <r>
      <rPr>
        <b/>
        <sz val="10"/>
        <rFont val="Times New Roman"/>
        <family val="1"/>
      </rPr>
      <t xml:space="preserve">
</t>
    </r>
    <r>
      <rPr>
        <b/>
        <sz val="14"/>
        <rFont val="Times New Roman"/>
        <family val="1"/>
      </rPr>
      <t>Độc lập -Tự do -  Hạnh phúc</t>
    </r>
  </si>
  <si>
    <t>Sở Giao thông vận tải</t>
  </si>
  <si>
    <t>KẾ HOẠCH BIÊN CHẾ CÔNG CHỨC, SỐ LƯỢNG NGƯỜI LÀM VIỆC HƯỞNG LƯƠNG NGÂN SÁCH NHÀ NƯỚC (BIÊN CHẾ SỰ NGHIỆP) NĂM 2023</t>
  </si>
  <si>
    <t>(Kèm theo Báo cáo số        /BC-UBND ngày        /11/2022 của Ủy ban nhân dân tỉnh Quảng Bình)</t>
  </si>
  <si>
    <t>Chuyển 15 BCSN hưởng lương NSNN sang BCSN hưởng lương từ nguồn thu sự nghiệp của đơn vị theo lộ trình giảm SLNLV</t>
  </si>
  <si>
    <t>Chuyển 12 BCSN hưởng lương NSNN sang BCSN hưởng lương từ NTSN của đơn vị khi chuyển sang đơn vị tự chủ 100% chi thường xuyên</t>
  </si>
  <si>
    <t>Giảm 02 biên chế viên chức trong cơ quan hành chính</t>
  </si>
  <si>
    <t>Giảm 01 biên chế viên chức trong cơ quan hành chính</t>
  </si>
  <si>
    <t xml:space="preserve"> - Giảm 03 biên chế viên chức trong cơ quan hành chính;
 - Chuyển 10 BCSN hưởng lương NSNN sang BCSN hưởng lương từ nguồn thu sự nghiệp của đơn vị theo lộ trình tự chủ</t>
  </si>
  <si>
    <t xml:space="preserve">Giảm 01 biên chế viên chức trong cơ quan hành chính.
 </t>
  </si>
  <si>
    <t>Kế hoạch Biên chế năm 2023</t>
  </si>
  <si>
    <t>Chuyển 12 BCSN hưởng lương từ ngân sách nhà nước (NSNN) sang biên chế sự nghiệp (BCSN) hưởng lương từ nguồn thu sự nghiệp khi chuyển sang đơn vị tự chủ 100% chi thường xuyên.</t>
  </si>
  <si>
    <t>Giảm 01 biên chế công chức (BCCC) theo lộ trình tinh giản.</t>
  </si>
  <si>
    <t xml:space="preserve"> - Giảm 01 biên chế công chức theo lộ trình tinh giản;
 - Giảm 21 BCSN hưởng lương NSNN theo lộ trình giảm SLNLV; </t>
  </si>
  <si>
    <t xml:space="preserve"> - Giảm 01 biên chế công chức theo lộ trình tinh giảm;
 - Giảm 17 BCSN hưởng lương NSNN theo lộ trình giảm SLNLV</t>
  </si>
  <si>
    <t xml:space="preserve"> - Giảm 02 biên chế công chức theo lộ trình tinh giảm;
  - Giảm 22 BCSN hưởng lương NSNN theo lộ trình giảm SLNLV</t>
  </si>
  <si>
    <t xml:space="preserve"> - Giảm 02 BCCC theo lộ trình tinh giản;
 - Giảm 37 BCSN hưởng lương NSNN theo lộ trình giảm SLNLV</t>
  </si>
  <si>
    <t xml:space="preserve"> - Giảm 01 BCCC theo lộ trình tinh giản;
 - Giảm 20 BCSN hưởng lương NSNN theo lộ trình giảm SLNLV;
 - Chuyển 02 BCSN hưởng lương NSNN sang BCSN hưởng lương NTSN đơn vị theo lộ trình giảm SLNLV</t>
  </si>
  <si>
    <t xml:space="preserve"> - Giảm 01 BCCC theo lộ trình tinh giản;
 - Giảm 18 BCSN hưởng lương NSNN theo lộ trình giảm SLNLV</t>
  </si>
  <si>
    <t xml:space="preserve"> - Giảm 01 BCCC theo lộ trình tinh giản;
 - Giảm 27 BCSN hưởng lương NSNN theo lộ trình giảm SLNLV ;
 - Chuyển 03 BCSN hưởng lương NSNN sang BCSN hưởng lương NTSN đơn vị theo lộ trình giảm SLNLV.
</t>
  </si>
  <si>
    <t xml:space="preserve"> - Giảm 01 biên chế viên chức trong cơ quan hành chính đã được điều chuyển về đơn vị sự nghiệp công lập (ĐVSNCL);
 - Chuyển 01 BCSN hưởng lương từ NSNN sang BCSN hưởng lương từ nguồn thu sự nghiệp (NTSN) của đơn vị theo lộ trình tự chủ</t>
  </si>
  <si>
    <t xml:space="preserve"> - Giảm 01 biên chế công chức theo lộ trình tinh giản;
 - Giảm 02  biên chế viên chức trong cơ quan hành chính đã được điều chuyển về ĐVSNCL;
 - Giảm 02 BCSN hưởng lương NSNN theo lộ trình giảm SLNLV;
 - Chuyển 02 BCSN hưởng lương NSNN sang BCSN hưởng lương từ NTSN của đơn vị theo lộ trình tự chủ.</t>
  </si>
  <si>
    <t xml:space="preserve"> - Giảm 01 biên chế viên chức trong cơ quan hành chính đã được điều chuyển về ĐVSNCL; 
 - Chuyển 06 BCSN hưởng lương NSNN sang BCSN hưởng lương từ NTSN của đơn vị (trong đó có 03 BCSN chuyển theo lộ trình tự chủ và 03 BCSN chuyển theo lộ trình giảm SLNLV)</t>
  </si>
  <si>
    <t xml:space="preserve"> - Giảm 07 biên chế viên chức trong cơ quan hành chính đã được điều chuyển về ĐVSNCL; 
 - Chuyển 05 BCSN hưởng lương NSNN sang BCSN hưởng lương từ NTSN của đơn vị theo lộ trình giảm SLNLV;
  - Chuyển 12 BCSN hưởng lương NSNN sang BCSN hưởng lương từ NTSN của đơn vị theo lộ trình tự chủ.</t>
  </si>
  <si>
    <t xml:space="preserve"> - Giảm 01 biên chế công chức theo lộ trình tinh giảm;
 - Giảm 16 BCSN hưởng lương NSNN theo lộ trình giảm SLNLV;
 - Giảm 04 biên chế viên chức trong biên chế viên chức trong cơ quan hành chính đã được điều chuyển về ĐVSNCL (trong đó có 01 BCSN hưởng lương NSNN giảm từ ngày 01/7/2023)</t>
  </si>
  <si>
    <t xml:space="preserve"> - Giảm 02 BCCC theo lộ trình tinh giản;
 - Giảm 24 BCSN hưởng lương NSNN theo lộ trình giảm SLNLV;
 - Giảm 01  BC viên chức trong cơ quan, TCHC đã được điều chuyển về ĐVSNCL;
- Chuyển 02 BCSN hưởng lương NSNN sang hưởng lương NTSN của đơn vị theo lộ trình giảm SLNLV</t>
  </si>
  <si>
    <t xml:space="preserve"> - Chuyển 03 biên chế viên chức trong cơ quan hành chính đã được điều chuyển về ĐVSNCL sang BCSN hưởng lương từ NTSN của đơn vị.
</t>
  </si>
  <si>
    <t xml:space="preserve"> - Giảm 01 BCSN hưởng lương NSNN theo lộ trình giảm SLNLV;
 - Chuyển 02  BCSN hưởng lương NSNN sang hưởng lương từ NTSN của đơn vị theo lộ trình tự chủ;
- Chuyển 02 BCSN hưởng lương NSNN sang hưởng lương từ NTSN của đơn vị theo lộ trình giảm SLNLV.</t>
  </si>
  <si>
    <t xml:space="preserve"> - Giảm 02 BCCC theo lộ trình tinh giản;
 - Giảm 16 BCSN hưởng lương NSNN theo lộ trình giảm SLNLV;
 - Giảm 01 biên chế viên chức trong biên chế viên chức trong cơ quan hành chính đã được điều chuyển về ĐVSNCL.</t>
  </si>
  <si>
    <t xml:space="preserve"> - Giảm 01 biên chế công chức (BCCC) theo lộ trình tinh giản;
 - Chuyển 04 BCSN hưởng lương NSNN sang BCSN hưởng lương từ NTSN của đơn vị theo lộ trình tự chủ (trong đó có 01  biên chế viên chức trong cơ quan hành chính đã được điều chuyển về ĐVSNCL)</t>
  </si>
  <si>
    <t>Giảm 23 biên chế công chức và 350 biên chế sự nghiệp hưởng lương ngân sách nhà nước theo lộ trình tinh giản và lộ trình giảm số lượng người làm việc hưởng lương ngân sách nhà nước.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</si>
</sst>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0"/>
      <name val="Times New Roman"/>
      <family val="1"/>
    </font>
    <font>
      <sz val="10"/>
      <name val="Times New Roman"/>
      <family val="1"/>
      <charset val="163"/>
    </font>
    <font>
      <b/>
      <sz val="10"/>
      <name val="Times New Roman"/>
      <family val="1"/>
    </font>
    <font>
      <b/>
      <sz val="14"/>
      <name val="Times New Roman"/>
      <family val="1"/>
    </font>
    <font>
      <b/>
      <sz val="13"/>
      <name val="Times New Roman"/>
      <family val="1"/>
    </font>
    <font>
      <sz val="12"/>
      <name val=".VnTime"/>
      <family val="2"/>
    </font>
    <font>
      <i/>
      <sz val="10"/>
      <name val="Times New Roman"/>
      <family val="1"/>
    </font>
    <font>
      <sz val="11"/>
      <name val="Times New Roman"/>
      <family val="1"/>
    </font>
    <font>
      <sz val="9"/>
      <name val="Times New Roman"/>
      <family val="1"/>
    </font>
    <font>
      <i/>
      <sz val="12"/>
      <name val="Times New Roman"/>
      <family val="1"/>
    </font>
    <font>
      <sz val="12"/>
      <name val="Times New Roman"/>
      <family val="1"/>
    </font>
    <font>
      <i/>
      <sz val="14"/>
      <name val="Times New Roman"/>
      <family val="1"/>
    </font>
    <font>
      <sz val="14"/>
      <name val="Times New Roman"/>
      <family val="1"/>
    </font>
    <font>
      <b/>
      <sz val="11"/>
      <name val="Times New Roman"/>
      <family val="1"/>
    </font>
    <font>
      <sz val="11"/>
      <color rgb="FFFF0000"/>
      <name val="Times New Roman"/>
      <family val="1"/>
    </font>
    <font>
      <sz val="10"/>
      <color rgb="FFFF0000"/>
      <name val="Times New Roman"/>
      <family val="1"/>
    </font>
    <font>
      <sz val="12"/>
      <color rgb="FFFF0000"/>
      <name val="Times New Roman"/>
      <family val="1"/>
    </font>
    <font>
      <i/>
      <sz val="11"/>
      <name val="Times New Roman"/>
      <family val="1"/>
    </font>
    <font>
      <i/>
      <sz val="13"/>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78">
    <xf numFmtId="0" fontId="0" fillId="0" borderId="0" xfId="0"/>
    <xf numFmtId="1" fontId="7" fillId="0" borderId="4" xfId="0" applyNumberFormat="1" applyFont="1" applyFill="1" applyBorder="1" applyAlignment="1">
      <alignment horizontal="center" vertical="center" wrapText="1"/>
    </xf>
    <xf numFmtId="1" fontId="1" fillId="0" borderId="4" xfId="0" applyNumberFormat="1" applyFont="1" applyFill="1" applyBorder="1" applyAlignment="1">
      <alignment horizontal="left" vertical="center" wrapText="1"/>
    </xf>
    <xf numFmtId="1" fontId="1" fillId="0" borderId="4" xfId="0" applyNumberFormat="1" applyFont="1" applyFill="1" applyBorder="1" applyAlignment="1">
      <alignment horizontal="center" vertical="center" wrapText="1"/>
    </xf>
    <xf numFmtId="1" fontId="7" fillId="0" borderId="4" xfId="0" applyNumberFormat="1" applyFont="1" applyFill="1" applyBorder="1" applyAlignment="1">
      <alignment horizontal="left" vertical="center" wrapText="1"/>
    </xf>
    <xf numFmtId="0" fontId="2" fillId="0" borderId="0" xfId="0" applyFont="1" applyFill="1" applyAlignment="1">
      <alignment horizontal="center" vertical="center"/>
    </xf>
    <xf numFmtId="1" fontId="1" fillId="0" borderId="0"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8" fillId="0" borderId="0" xfId="0" applyFont="1" applyBorder="1" applyAlignment="1">
      <alignment vertical="center" wrapText="1"/>
    </xf>
    <xf numFmtId="0" fontId="8" fillId="0" borderId="0" xfId="0" applyFont="1" applyAlignment="1">
      <alignment vertical="center" wrapText="1"/>
    </xf>
    <xf numFmtId="1" fontId="3" fillId="0" borderId="0" xfId="0" applyNumberFormat="1" applyFont="1" applyFill="1" applyBorder="1" applyAlignment="1">
      <alignment horizontal="center" vertical="center" wrapText="1"/>
    </xf>
    <xf numFmtId="1" fontId="8" fillId="0" borderId="0" xfId="0" applyNumberFormat="1" applyFont="1" applyAlignment="1">
      <alignment vertical="center" wrapText="1"/>
    </xf>
    <xf numFmtId="1" fontId="12" fillId="0" borderId="3" xfId="0" applyNumberFormat="1" applyFont="1" applyFill="1" applyBorder="1" applyAlignment="1">
      <alignment horizontal="center" vertical="center" wrapText="1"/>
    </xf>
    <xf numFmtId="1" fontId="13" fillId="0" borderId="0" xfId="0" applyNumberFormat="1" applyFont="1" applyFill="1" applyBorder="1" applyAlignment="1">
      <alignment horizontal="center" vertical="center" wrapText="1"/>
    </xf>
    <xf numFmtId="1" fontId="8" fillId="0" borderId="0" xfId="0"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1" fontId="3" fillId="0" borderId="4" xfId="0" applyNumberFormat="1" applyFont="1" applyFill="1" applyBorder="1" applyAlignment="1">
      <alignment vertical="center" wrapText="1"/>
    </xf>
    <xf numFmtId="1" fontId="8" fillId="0" borderId="4" xfId="0" applyNumberFormat="1" applyFont="1" applyBorder="1" applyAlignment="1">
      <alignment horizontal="center" vertical="center" wrapText="1"/>
    </xf>
    <xf numFmtId="0" fontId="8" fillId="0" borderId="4" xfId="0" applyFont="1" applyBorder="1" applyAlignment="1">
      <alignment vertical="center" wrapText="1"/>
    </xf>
    <xf numFmtId="1" fontId="7" fillId="0" borderId="4" xfId="0" applyNumberFormat="1" applyFont="1" applyFill="1" applyBorder="1" applyAlignment="1">
      <alignment vertical="center" wrapText="1"/>
    </xf>
    <xf numFmtId="1" fontId="8" fillId="0" borderId="4" xfId="0" applyNumberFormat="1" applyFont="1" applyFill="1" applyBorder="1" applyAlignment="1">
      <alignment horizontal="center" vertical="center" wrapText="1"/>
    </xf>
    <xf numFmtId="1" fontId="3" fillId="3" borderId="4" xfId="0" applyNumberFormat="1" applyFont="1" applyFill="1" applyBorder="1" applyAlignment="1">
      <alignment horizontal="center" vertical="center" wrapText="1"/>
    </xf>
    <xf numFmtId="1" fontId="3" fillId="3" borderId="4" xfId="0" applyNumberFormat="1" applyFont="1" applyFill="1" applyBorder="1" applyAlignment="1">
      <alignment vertical="center" wrapText="1"/>
    </xf>
    <xf numFmtId="0" fontId="8" fillId="3" borderId="4" xfId="0" applyFont="1" applyFill="1" applyBorder="1" applyAlignment="1">
      <alignment vertical="center" wrapText="1"/>
    </xf>
    <xf numFmtId="1" fontId="7" fillId="3" borderId="4" xfId="0" applyNumberFormat="1" applyFont="1" applyFill="1" applyBorder="1" applyAlignment="1">
      <alignment horizontal="center" vertical="center" wrapText="1"/>
    </xf>
    <xf numFmtId="1" fontId="7" fillId="3" borderId="4" xfId="0" applyNumberFormat="1" applyFont="1" applyFill="1" applyBorder="1" applyAlignment="1">
      <alignment vertical="center" wrapText="1"/>
    </xf>
    <xf numFmtId="0" fontId="15" fillId="0" borderId="4" xfId="0" applyFont="1" applyBorder="1" applyAlignment="1">
      <alignment vertical="center" wrapText="1"/>
    </xf>
    <xf numFmtId="1" fontId="10" fillId="0" borderId="4" xfId="0" applyNumberFormat="1" applyFont="1" applyFill="1" applyBorder="1" applyAlignment="1">
      <alignment horizontal="left" vertical="center" wrapText="1"/>
    </xf>
    <xf numFmtId="1" fontId="9" fillId="0" borderId="4" xfId="0" applyNumberFormat="1" applyFont="1" applyFill="1" applyBorder="1" applyAlignment="1">
      <alignment horizontal="center" vertical="center" wrapText="1"/>
    </xf>
    <xf numFmtId="1" fontId="1" fillId="0" borderId="4" xfId="0" applyNumberFormat="1" applyFont="1" applyFill="1" applyBorder="1" applyAlignment="1">
      <alignment vertical="center" wrapText="1"/>
    </xf>
    <xf numFmtId="1" fontId="8" fillId="0" borderId="4" xfId="0" applyNumberFormat="1" applyFont="1" applyBorder="1" applyAlignment="1">
      <alignment vertical="center" wrapText="1"/>
    </xf>
    <xf numFmtId="0" fontId="8" fillId="0" borderId="1" xfId="0" applyFont="1" applyBorder="1" applyAlignment="1">
      <alignment vertical="center" wrapText="1"/>
    </xf>
    <xf numFmtId="1" fontId="16" fillId="0" borderId="4" xfId="0" applyNumberFormat="1" applyFont="1" applyFill="1" applyBorder="1" applyAlignment="1">
      <alignment horizontal="center" vertical="center" wrapText="1"/>
    </xf>
    <xf numFmtId="1" fontId="16" fillId="0" borderId="4" xfId="0" applyNumberFormat="1" applyFont="1" applyFill="1" applyBorder="1" applyAlignment="1">
      <alignment horizontal="left" vertical="center" wrapText="1"/>
    </xf>
    <xf numFmtId="1"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left" vertical="center" wrapText="1"/>
    </xf>
    <xf numFmtId="1" fontId="3" fillId="0" borderId="6" xfId="0" applyNumberFormat="1" applyFont="1" applyFill="1" applyBorder="1" applyAlignment="1">
      <alignment horizontal="center" vertical="center" wrapText="1"/>
    </xf>
    <xf numFmtId="1" fontId="3" fillId="0" borderId="6" xfId="0" applyNumberFormat="1" applyFont="1" applyFill="1" applyBorder="1" applyAlignment="1">
      <alignment vertical="center" wrapText="1"/>
    </xf>
    <xf numFmtId="1" fontId="10" fillId="0" borderId="4" xfId="0" applyNumberFormat="1" applyFont="1" applyFill="1" applyBorder="1" applyAlignment="1">
      <alignment horizontal="center" vertical="center" wrapText="1"/>
    </xf>
    <xf numFmtId="1" fontId="11" fillId="0" borderId="4" xfId="0" applyNumberFormat="1" applyFont="1" applyFill="1" applyBorder="1" applyAlignment="1">
      <alignment horizontal="center" vertical="center" wrapText="1"/>
    </xf>
    <xf numFmtId="1" fontId="17" fillId="3" borderId="4" xfId="0" applyNumberFormat="1" applyFont="1" applyFill="1" applyBorder="1" applyAlignment="1">
      <alignment horizontal="center" vertical="center" wrapText="1"/>
    </xf>
    <xf numFmtId="1" fontId="16" fillId="3" borderId="4" xfId="0" applyNumberFormat="1" applyFont="1" applyFill="1" applyBorder="1" applyAlignment="1">
      <alignment horizontal="left" vertical="center" wrapText="1"/>
    </xf>
    <xf numFmtId="1" fontId="16" fillId="3" borderId="4" xfId="0" applyNumberFormat="1" applyFont="1" applyFill="1" applyBorder="1" applyAlignment="1">
      <alignment horizontal="center" vertical="center" wrapText="1"/>
    </xf>
    <xf numFmtId="0" fontId="15" fillId="3" borderId="4" xfId="0" applyFont="1" applyFill="1" applyBorder="1" applyAlignment="1">
      <alignment vertical="center" wrapText="1"/>
    </xf>
    <xf numFmtId="1" fontId="17" fillId="0" borderId="4" xfId="0" applyNumberFormat="1" applyFont="1" applyFill="1" applyBorder="1" applyAlignment="1">
      <alignment horizontal="center" vertical="center" wrapText="1"/>
    </xf>
    <xf numFmtId="1" fontId="3" fillId="0" borderId="4" xfId="0" applyNumberFormat="1" applyFont="1" applyFill="1" applyBorder="1" applyAlignment="1">
      <alignment horizontal="left" vertical="center" wrapText="1"/>
    </xf>
    <xf numFmtId="1" fontId="3" fillId="0" borderId="4" xfId="1" applyNumberFormat="1" applyFont="1" applyFill="1" applyBorder="1" applyAlignment="1">
      <alignment horizontal="center" vertical="center" wrapText="1"/>
    </xf>
    <xf numFmtId="1" fontId="3" fillId="2" borderId="4" xfId="0" applyNumberFormat="1" applyFont="1" applyFill="1" applyBorder="1" applyAlignment="1">
      <alignment horizontal="center" vertical="center" wrapText="1"/>
    </xf>
    <xf numFmtId="1" fontId="3" fillId="2" borderId="4" xfId="0" applyNumberFormat="1" applyFont="1" applyFill="1" applyBorder="1" applyAlignment="1">
      <alignment vertical="center" wrapText="1"/>
    </xf>
    <xf numFmtId="0" fontId="8" fillId="0" borderId="4" xfId="0" applyFont="1" applyBorder="1" applyAlignment="1">
      <alignment horizontal="center" vertical="center" wrapText="1"/>
    </xf>
    <xf numFmtId="1" fontId="1" fillId="0" borderId="0" xfId="0" applyNumberFormat="1" applyFont="1" applyFill="1" applyAlignment="1">
      <alignment horizontal="center" vertical="center" wrapText="1"/>
    </xf>
    <xf numFmtId="1" fontId="1" fillId="0" borderId="6" xfId="0" applyNumberFormat="1" applyFont="1" applyFill="1" applyBorder="1" applyAlignment="1">
      <alignment horizontal="center" vertical="center" wrapText="1"/>
    </xf>
    <xf numFmtId="1" fontId="7" fillId="3" borderId="4" xfId="0" applyNumberFormat="1" applyFont="1" applyFill="1" applyBorder="1" applyAlignment="1">
      <alignment horizontal="left" vertical="center" wrapText="1"/>
    </xf>
    <xf numFmtId="1" fontId="1" fillId="3" borderId="4" xfId="0" applyNumberFormat="1" applyFont="1" applyFill="1" applyBorder="1" applyAlignment="1">
      <alignment horizontal="center" vertical="center" wrapText="1"/>
    </xf>
    <xf numFmtId="1" fontId="18" fillId="0" borderId="4"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1" fillId="0" borderId="4" xfId="1" applyNumberFormat="1" applyFont="1" applyFill="1" applyBorder="1" applyAlignment="1">
      <alignment horizontal="center" vertical="center" wrapText="1"/>
    </xf>
    <xf numFmtId="1" fontId="1" fillId="0" borderId="4" xfId="1" applyNumberFormat="1" applyFont="1" applyFill="1" applyBorder="1" applyAlignment="1">
      <alignment vertical="center" wrapText="1"/>
    </xf>
    <xf numFmtId="1" fontId="3" fillId="0" borderId="0" xfId="0" applyNumberFormat="1" applyFont="1" applyFill="1" applyAlignment="1">
      <alignment horizontal="center" vertical="center" wrapText="1"/>
    </xf>
    <xf numFmtId="1" fontId="1" fillId="0" borderId="0" xfId="0" applyNumberFormat="1" applyFont="1" applyFill="1" applyAlignment="1">
      <alignment vertical="center" wrapText="1"/>
    </xf>
    <xf numFmtId="1" fontId="3" fillId="0" borderId="0" xfId="0" applyNumberFormat="1" applyFont="1" applyFill="1" applyBorder="1" applyAlignment="1">
      <alignment horizontal="left" vertical="center" wrapText="1"/>
    </xf>
    <xf numFmtId="1" fontId="3" fillId="0" borderId="4" xfId="0" applyNumberFormat="1" applyFont="1" applyFill="1" applyBorder="1" applyAlignment="1">
      <alignment horizontal="center" vertical="center" wrapText="1"/>
    </xf>
    <xf numFmtId="0" fontId="1" fillId="0" borderId="0" xfId="0" applyFont="1" applyFill="1" applyAlignment="1">
      <alignment horizontal="center" vertical="center"/>
    </xf>
    <xf numFmtId="1" fontId="3" fillId="0" borderId="4" xfId="0" applyNumberFormat="1" applyFont="1" applyFill="1" applyBorder="1" applyAlignment="1">
      <alignment horizontal="center" vertical="center" wrapText="1"/>
    </xf>
    <xf numFmtId="1" fontId="2" fillId="0" borderId="0" xfId="0" applyNumberFormat="1" applyFont="1" applyFill="1" applyAlignment="1">
      <alignment horizontal="center" vertical="center"/>
    </xf>
    <xf numFmtId="1" fontId="3" fillId="0" borderId="4" xfId="0"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1" fontId="3" fillId="0" borderId="0" xfId="0" applyNumberFormat="1" applyFont="1" applyFill="1" applyBorder="1" applyAlignment="1">
      <alignment horizontal="center" vertical="center" wrapText="1"/>
    </xf>
    <xf numFmtId="1" fontId="19" fillId="0" borderId="0" xfId="0" applyNumberFormat="1" applyFont="1" applyFill="1" applyBorder="1" applyAlignment="1">
      <alignment horizontal="center" vertical="center" wrapText="1"/>
    </xf>
    <xf numFmtId="1" fontId="4" fillId="0" borderId="0" xfId="0" applyNumberFormat="1" applyFont="1" applyFill="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1" fontId="1" fillId="0" borderId="0" xfId="0" applyNumberFormat="1" applyFont="1" applyFill="1" applyBorder="1" applyAlignment="1">
      <alignment horizontal="left" vertical="center" wrapText="1"/>
    </xf>
    <xf numFmtId="1" fontId="5" fillId="0" borderId="0" xfId="0" applyNumberFormat="1" applyFont="1" applyFill="1" applyBorder="1" applyAlignment="1">
      <alignment horizontal="center" vertical="center" wrapText="1"/>
    </xf>
    <xf numFmtId="1" fontId="1" fillId="0" borderId="5" xfId="0" applyNumberFormat="1" applyFont="1" applyFill="1" applyBorder="1" applyAlignment="1">
      <alignment horizontal="center" vertical="center" wrapText="1"/>
    </xf>
  </cellXfs>
  <cellStyles count="2">
    <cellStyle name="Normal" xfId="0" builtinId="0"/>
    <cellStyle name="Normal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228600</xdr:colOff>
      <xdr:row>1</xdr:row>
      <xdr:rowOff>9525</xdr:rowOff>
    </xdr:from>
    <xdr:to>
      <xdr:col>8</xdr:col>
      <xdr:colOff>1400175</xdr:colOff>
      <xdr:row>1</xdr:row>
      <xdr:rowOff>11113</xdr:rowOff>
    </xdr:to>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4048125" y="485775"/>
          <a:ext cx="21336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xdr:colOff>
      <xdr:row>1</xdr:row>
      <xdr:rowOff>9525</xdr:rowOff>
    </xdr:from>
    <xdr:to>
      <xdr:col>1</xdr:col>
      <xdr:colOff>1323975</xdr:colOff>
      <xdr:row>1</xdr:row>
      <xdr:rowOff>11113</xdr:rowOff>
    </xdr:to>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266700" y="485775"/>
          <a:ext cx="12858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9"/>
  <sheetViews>
    <sheetView tabSelected="1" zoomScale="85" zoomScaleNormal="85" workbookViewId="0">
      <selection activeCell="M10" sqref="M10"/>
    </sheetView>
  </sheetViews>
  <sheetFormatPr defaultColWidth="11.5546875" defaultRowHeight="13.8"/>
  <cols>
    <col min="1" max="1" width="3.44140625" style="50" customWidth="1"/>
    <col min="2" max="2" width="24.5546875" style="59" customWidth="1"/>
    <col min="3" max="3" width="7.5546875" style="50" customWidth="1"/>
    <col min="4" max="4" width="6" style="50" customWidth="1"/>
    <col min="5" max="5" width="8.33203125" style="50" customWidth="1"/>
    <col min="6" max="6" width="7" style="50" customWidth="1"/>
    <col min="7" max="7" width="5.5546875" style="50" customWidth="1"/>
    <col min="8" max="8" width="7.5546875" style="50" customWidth="1"/>
    <col min="9" max="9" width="33" style="9" customWidth="1"/>
    <col min="10" max="10" width="9.109375" style="9"/>
    <col min="11" max="11" width="26.5546875" style="9" customWidth="1"/>
    <col min="12" max="16384" width="11.5546875" style="5"/>
  </cols>
  <sheetData>
    <row r="1" spans="1:12" ht="37.5" customHeight="1">
      <c r="A1" s="76" t="s">
        <v>260</v>
      </c>
      <c r="B1" s="76"/>
      <c r="C1" s="67"/>
      <c r="D1" s="67"/>
      <c r="E1" s="67"/>
      <c r="F1" s="69" t="s">
        <v>261</v>
      </c>
      <c r="G1" s="69"/>
      <c r="H1" s="69"/>
      <c r="I1" s="69"/>
      <c r="J1" s="8"/>
    </row>
    <row r="2" spans="1:12" ht="15" customHeight="1">
      <c r="A2" s="69"/>
      <c r="B2" s="69"/>
      <c r="C2" s="6"/>
      <c r="D2" s="6"/>
      <c r="E2" s="6"/>
      <c r="F2" s="6"/>
      <c r="G2" s="6"/>
      <c r="H2" s="6"/>
      <c r="I2" s="60"/>
      <c r="J2" s="8"/>
    </row>
    <row r="3" spans="1:12" ht="39" customHeight="1">
      <c r="A3" s="67" t="s">
        <v>263</v>
      </c>
      <c r="B3" s="67"/>
      <c r="C3" s="67"/>
      <c r="D3" s="67"/>
      <c r="E3" s="67"/>
      <c r="F3" s="67"/>
      <c r="G3" s="67"/>
      <c r="H3" s="67"/>
      <c r="I3" s="67"/>
      <c r="J3" s="8"/>
      <c r="K3" s="11"/>
    </row>
    <row r="4" spans="1:12" ht="26.25" customHeight="1">
      <c r="A4" s="70" t="s">
        <v>264</v>
      </c>
      <c r="B4" s="70"/>
      <c r="C4" s="70"/>
      <c r="D4" s="70"/>
      <c r="E4" s="70"/>
      <c r="F4" s="70"/>
      <c r="G4" s="70"/>
      <c r="H4" s="70"/>
      <c r="I4" s="70"/>
      <c r="J4" s="8"/>
      <c r="K4" s="11"/>
    </row>
    <row r="5" spans="1:12" ht="10.5" customHeight="1">
      <c r="A5" s="12"/>
      <c r="B5" s="12"/>
      <c r="C5" s="13"/>
      <c r="D5" s="14"/>
      <c r="E5" s="13"/>
      <c r="F5" s="6"/>
      <c r="G5" s="6"/>
      <c r="H5" s="6"/>
      <c r="I5" s="8"/>
      <c r="J5" s="8"/>
    </row>
    <row r="6" spans="1:12" ht="27" customHeight="1">
      <c r="A6" s="72" t="s">
        <v>0</v>
      </c>
      <c r="B6" s="72" t="s">
        <v>1</v>
      </c>
      <c r="C6" s="66" t="s">
        <v>256</v>
      </c>
      <c r="D6" s="66"/>
      <c r="E6" s="66"/>
      <c r="F6" s="66" t="s">
        <v>271</v>
      </c>
      <c r="G6" s="66"/>
      <c r="H6" s="66"/>
      <c r="I6" s="68" t="s">
        <v>3</v>
      </c>
    </row>
    <row r="7" spans="1:12" ht="32.25" customHeight="1">
      <c r="A7" s="73"/>
      <c r="B7" s="73"/>
      <c r="C7" s="66" t="s">
        <v>2</v>
      </c>
      <c r="D7" s="66" t="s">
        <v>4</v>
      </c>
      <c r="E7" s="66" t="s">
        <v>198</v>
      </c>
      <c r="F7" s="66" t="s">
        <v>2</v>
      </c>
      <c r="G7" s="66" t="s">
        <v>4</v>
      </c>
      <c r="H7" s="66" t="s">
        <v>198</v>
      </c>
      <c r="I7" s="68"/>
    </row>
    <row r="8" spans="1:12" ht="36" customHeight="1">
      <c r="A8" s="74"/>
      <c r="B8" s="74"/>
      <c r="C8" s="66"/>
      <c r="D8" s="66"/>
      <c r="E8" s="66"/>
      <c r="F8" s="66"/>
      <c r="G8" s="66"/>
      <c r="H8" s="66"/>
      <c r="I8" s="68"/>
    </row>
    <row r="9" spans="1:12" ht="81" customHeight="1">
      <c r="A9" s="15"/>
      <c r="B9" s="16" t="s">
        <v>5</v>
      </c>
      <c r="C9" s="15">
        <f>D9+E9</f>
        <v>22124</v>
      </c>
      <c r="D9" s="15">
        <f t="shared" ref="D9" si="0">D10+D315</f>
        <v>1743</v>
      </c>
      <c r="E9" s="15">
        <f>E10+E315</f>
        <v>20381</v>
      </c>
      <c r="F9" s="15">
        <f>G9+H9</f>
        <v>21751</v>
      </c>
      <c r="G9" s="15">
        <f t="shared" ref="G9:H9" si="1">G10+G315</f>
        <v>1720</v>
      </c>
      <c r="H9" s="15">
        <f t="shared" si="1"/>
        <v>20031</v>
      </c>
      <c r="I9" s="18" t="s">
        <v>291</v>
      </c>
      <c r="J9" s="11"/>
      <c r="K9" s="11"/>
      <c r="L9" s="64"/>
    </row>
    <row r="10" spans="1:12" ht="21.75" customHeight="1">
      <c r="A10" s="15" t="s">
        <v>6</v>
      </c>
      <c r="B10" s="16" t="s">
        <v>7</v>
      </c>
      <c r="C10" s="15">
        <f>D10+E10</f>
        <v>22118</v>
      </c>
      <c r="D10" s="15">
        <f t="shared" ref="D10" si="2">D11+D204</f>
        <v>1740</v>
      </c>
      <c r="E10" s="15">
        <f>E11+E204</f>
        <v>20378</v>
      </c>
      <c r="F10" s="15">
        <f t="shared" ref="F10:F14" si="3">G10+H10</f>
        <v>21746</v>
      </c>
      <c r="G10" s="15">
        <f t="shared" ref="G10:H10" si="4">G11+G204</f>
        <v>1718</v>
      </c>
      <c r="H10" s="15">
        <f t="shared" si="4"/>
        <v>20028</v>
      </c>
      <c r="I10" s="18"/>
      <c r="J10" s="11"/>
      <c r="K10" s="11"/>
    </row>
    <row r="11" spans="1:12" ht="21" customHeight="1">
      <c r="A11" s="15" t="s">
        <v>8</v>
      </c>
      <c r="B11" s="16" t="s">
        <v>9</v>
      </c>
      <c r="C11" s="15">
        <f t="shared" ref="C11:C74" si="5">D11+E11</f>
        <v>6134</v>
      </c>
      <c r="D11" s="15">
        <f>D12+D20+D21+D22+D29+D33+D37+D42+D77+D81+D85+D93+D94+D99+D117+D121+D129+D134+D142+D146+D150+D192+D193+D198+D199+D200+D201+D203+D202+D19</f>
        <v>1042</v>
      </c>
      <c r="E11" s="15">
        <f>E12+E20+E21+E22+E29+E33+E37+E42+E77+E81+E85+E93+E94+E99+E117+E121+E129+E134+E142+E146+E150+E192+E193+E198+E199+E200+E201+E203+E202</f>
        <v>5092</v>
      </c>
      <c r="F11" s="15">
        <f t="shared" si="3"/>
        <v>5956</v>
      </c>
      <c r="G11" s="15">
        <f>G12+G20+G21+G22+G29+G33+G37+G42+G77+G81+G85+G93+G94+G99+G117+G121+G129+G134+G142+G146+G150+G192+G193+G198+G199+G200+G201+G203+G202+G19</f>
        <v>1031</v>
      </c>
      <c r="H11" s="15">
        <f>H12+H20+H21+H22+H29+H33+H37+H42+H77+H81+H85+H93+H94+H99+H117+H121+H129+H134+H142+H146+H150+H192+H193+H198+H199+H200+H201+H203+H202</f>
        <v>4925</v>
      </c>
      <c r="I11" s="18"/>
      <c r="J11" s="11"/>
      <c r="K11" s="11"/>
    </row>
    <row r="12" spans="1:12" ht="20.25" customHeight="1">
      <c r="A12" s="15"/>
      <c r="B12" s="16" t="s">
        <v>10</v>
      </c>
      <c r="C12" s="65">
        <f t="shared" si="5"/>
        <v>71</v>
      </c>
      <c r="D12" s="65">
        <f>D13+D14</f>
        <v>46</v>
      </c>
      <c r="E12" s="65">
        <f t="shared" ref="E12" si="6">E13+E14</f>
        <v>25</v>
      </c>
      <c r="F12" s="65">
        <f t="shared" si="3"/>
        <v>71</v>
      </c>
      <c r="G12" s="65">
        <f t="shared" ref="G12:H12" si="7">G13+G14</f>
        <v>46</v>
      </c>
      <c r="H12" s="65">
        <f t="shared" si="7"/>
        <v>25</v>
      </c>
      <c r="I12" s="18"/>
      <c r="J12" s="11"/>
      <c r="K12" s="11"/>
    </row>
    <row r="13" spans="1:12" hidden="1">
      <c r="A13" s="1" t="s">
        <v>11</v>
      </c>
      <c r="B13" s="19" t="s">
        <v>12</v>
      </c>
      <c r="C13" s="65">
        <f t="shared" si="5"/>
        <v>45</v>
      </c>
      <c r="D13" s="3">
        <v>45</v>
      </c>
      <c r="E13" s="3"/>
      <c r="F13" s="65">
        <f t="shared" si="3"/>
        <v>45</v>
      </c>
      <c r="G13" s="3">
        <v>45</v>
      </c>
      <c r="H13" s="3"/>
      <c r="I13" s="18"/>
      <c r="J13" s="11"/>
      <c r="K13" s="11"/>
    </row>
    <row r="14" spans="1:12" hidden="1">
      <c r="A14" s="1" t="s">
        <v>13</v>
      </c>
      <c r="B14" s="19" t="s">
        <v>35</v>
      </c>
      <c r="C14" s="65">
        <f t="shared" si="5"/>
        <v>26</v>
      </c>
      <c r="D14" s="3">
        <f>D17+D16</f>
        <v>1</v>
      </c>
      <c r="E14" s="3">
        <f t="shared" ref="E14" si="8">E17+E16</f>
        <v>25</v>
      </c>
      <c r="F14" s="65">
        <f t="shared" si="3"/>
        <v>26</v>
      </c>
      <c r="G14" s="3">
        <f t="shared" ref="G14:H14" si="9">G17+G16</f>
        <v>1</v>
      </c>
      <c r="H14" s="3">
        <f t="shared" si="9"/>
        <v>25</v>
      </c>
      <c r="I14" s="18"/>
      <c r="J14" s="11"/>
      <c r="K14" s="11"/>
    </row>
    <row r="15" spans="1:12" hidden="1">
      <c r="A15" s="1"/>
      <c r="B15" s="19" t="s">
        <v>199</v>
      </c>
      <c r="C15" s="65">
        <f t="shared" si="5"/>
        <v>0</v>
      </c>
      <c r="D15" s="3"/>
      <c r="E15" s="3"/>
      <c r="F15" s="65">
        <f>G15+H15</f>
        <v>0</v>
      </c>
      <c r="G15" s="3"/>
      <c r="H15" s="3"/>
      <c r="I15" s="18"/>
      <c r="J15" s="11"/>
      <c r="K15" s="11"/>
    </row>
    <row r="16" spans="1:12" hidden="1">
      <c r="A16" s="3"/>
      <c r="B16" s="2" t="s">
        <v>16</v>
      </c>
      <c r="C16" s="65">
        <f t="shared" si="5"/>
        <v>8</v>
      </c>
      <c r="D16" s="3">
        <v>1</v>
      </c>
      <c r="E16" s="3">
        <v>7</v>
      </c>
      <c r="F16" s="65">
        <f t="shared" ref="F16:F79" si="10">G16+H16</f>
        <v>8</v>
      </c>
      <c r="G16" s="3">
        <v>1</v>
      </c>
      <c r="H16" s="3">
        <v>7</v>
      </c>
      <c r="I16" s="18"/>
      <c r="J16" s="11"/>
      <c r="K16" s="11"/>
    </row>
    <row r="17" spans="1:11" hidden="1">
      <c r="A17" s="3"/>
      <c r="B17" s="2" t="s">
        <v>15</v>
      </c>
      <c r="C17" s="65">
        <f t="shared" si="5"/>
        <v>18</v>
      </c>
      <c r="D17" s="3"/>
      <c r="E17" s="3">
        <v>18</v>
      </c>
      <c r="F17" s="65">
        <f t="shared" si="10"/>
        <v>18</v>
      </c>
      <c r="G17" s="3"/>
      <c r="H17" s="3">
        <v>18</v>
      </c>
      <c r="I17" s="18"/>
      <c r="J17" s="11"/>
      <c r="K17" s="11"/>
    </row>
    <row r="18" spans="1:11" ht="26.4">
      <c r="A18" s="21"/>
      <c r="B18" s="22" t="s">
        <v>17</v>
      </c>
      <c r="C18" s="65">
        <f t="shared" si="5"/>
        <v>29</v>
      </c>
      <c r="D18" s="65">
        <f>D19+D20</f>
        <v>29</v>
      </c>
      <c r="E18" s="65">
        <f t="shared" ref="E18" si="11">E19+E20</f>
        <v>0</v>
      </c>
      <c r="F18" s="65">
        <f t="shared" si="10"/>
        <v>29</v>
      </c>
      <c r="G18" s="65">
        <f t="shared" ref="G18:H18" si="12">G19+G20</f>
        <v>29</v>
      </c>
      <c r="H18" s="65">
        <f t="shared" si="12"/>
        <v>0</v>
      </c>
      <c r="I18" s="23"/>
      <c r="J18" s="11"/>
      <c r="K18" s="11"/>
    </row>
    <row r="19" spans="1:11" ht="26.4" hidden="1">
      <c r="A19" s="24" t="s">
        <v>11</v>
      </c>
      <c r="B19" s="25" t="s">
        <v>200</v>
      </c>
      <c r="C19" s="65">
        <f t="shared" si="5"/>
        <v>9</v>
      </c>
      <c r="D19" s="21">
        <v>9</v>
      </c>
      <c r="E19" s="21"/>
      <c r="F19" s="65">
        <f t="shared" si="10"/>
        <v>9</v>
      </c>
      <c r="G19" s="21">
        <v>9</v>
      </c>
      <c r="H19" s="21"/>
      <c r="I19" s="23"/>
      <c r="J19" s="11"/>
      <c r="K19" s="11"/>
    </row>
    <row r="20" spans="1:11" hidden="1">
      <c r="A20" s="1" t="s">
        <v>13</v>
      </c>
      <c r="B20" s="19" t="s">
        <v>12</v>
      </c>
      <c r="C20" s="65">
        <f t="shared" si="5"/>
        <v>20</v>
      </c>
      <c r="D20" s="21">
        <v>20</v>
      </c>
      <c r="E20" s="21"/>
      <c r="F20" s="65">
        <f t="shared" si="10"/>
        <v>20</v>
      </c>
      <c r="G20" s="21">
        <v>20</v>
      </c>
      <c r="H20" s="21"/>
      <c r="I20" s="18"/>
      <c r="J20" s="11"/>
      <c r="K20" s="11"/>
    </row>
    <row r="21" spans="1:11" ht="18" customHeight="1">
      <c r="A21" s="15"/>
      <c r="B21" s="16" t="s">
        <v>18</v>
      </c>
      <c r="C21" s="65">
        <f t="shared" si="5"/>
        <v>15</v>
      </c>
      <c r="D21" s="65">
        <v>15</v>
      </c>
      <c r="E21" s="65"/>
      <c r="F21" s="65">
        <f t="shared" si="10"/>
        <v>15</v>
      </c>
      <c r="G21" s="65">
        <v>15</v>
      </c>
      <c r="H21" s="65"/>
      <c r="I21" s="18"/>
      <c r="J21" s="11"/>
      <c r="K21" s="11"/>
    </row>
    <row r="22" spans="1:11" s="62" customFormat="1" ht="84" customHeight="1">
      <c r="A22" s="61"/>
      <c r="B22" s="16" t="s">
        <v>19</v>
      </c>
      <c r="C22" s="65">
        <f t="shared" si="5"/>
        <v>41</v>
      </c>
      <c r="D22" s="65">
        <f t="shared" ref="D22:E22" si="13">D23+D24</f>
        <v>24</v>
      </c>
      <c r="E22" s="65">
        <f t="shared" si="13"/>
        <v>17</v>
      </c>
      <c r="F22" s="65">
        <f t="shared" si="10"/>
        <v>29</v>
      </c>
      <c r="G22" s="65">
        <f t="shared" ref="G22:H22" si="14">G23+G24</f>
        <v>24</v>
      </c>
      <c r="H22" s="65">
        <f t="shared" si="14"/>
        <v>5</v>
      </c>
      <c r="I22" s="18" t="s">
        <v>272</v>
      </c>
      <c r="J22" s="11"/>
      <c r="K22" s="11"/>
    </row>
    <row r="23" spans="1:11" hidden="1">
      <c r="A23" s="1" t="s">
        <v>11</v>
      </c>
      <c r="B23" s="19" t="s">
        <v>20</v>
      </c>
      <c r="C23" s="15">
        <f t="shared" si="5"/>
        <v>21</v>
      </c>
      <c r="D23" s="3">
        <v>21</v>
      </c>
      <c r="E23" s="3"/>
      <c r="F23" s="15">
        <f t="shared" si="10"/>
        <v>24</v>
      </c>
      <c r="G23" s="3">
        <v>24</v>
      </c>
      <c r="H23" s="3"/>
      <c r="I23" s="18"/>
      <c r="J23" s="11"/>
      <c r="K23" s="11"/>
    </row>
    <row r="24" spans="1:11" ht="15.6" hidden="1">
      <c r="A24" s="1" t="s">
        <v>13</v>
      </c>
      <c r="B24" s="27" t="s">
        <v>21</v>
      </c>
      <c r="C24" s="15">
        <f t="shared" si="5"/>
        <v>20</v>
      </c>
      <c r="D24" s="3">
        <f t="shared" ref="D24:E24" si="15">D25+D26+D27+D28</f>
        <v>3</v>
      </c>
      <c r="E24" s="3">
        <f t="shared" si="15"/>
        <v>17</v>
      </c>
      <c r="F24" s="15">
        <f t="shared" si="10"/>
        <v>5</v>
      </c>
      <c r="G24" s="3">
        <f t="shared" ref="G24:H24" si="16">G25+G26+G27+G28</f>
        <v>0</v>
      </c>
      <c r="H24" s="3">
        <f t="shared" si="16"/>
        <v>5</v>
      </c>
      <c r="I24" s="18"/>
      <c r="J24" s="11"/>
      <c r="K24" s="11"/>
    </row>
    <row r="25" spans="1:11" hidden="1">
      <c r="A25" s="3"/>
      <c r="B25" s="2" t="s">
        <v>22</v>
      </c>
      <c r="C25" s="15">
        <f t="shared" si="5"/>
        <v>4</v>
      </c>
      <c r="D25" s="28">
        <v>2</v>
      </c>
      <c r="E25" s="28">
        <v>2</v>
      </c>
      <c r="F25" s="15">
        <f t="shared" si="10"/>
        <v>0</v>
      </c>
      <c r="G25" s="28"/>
      <c r="H25" s="28"/>
      <c r="I25" s="18"/>
      <c r="J25" s="11"/>
      <c r="K25" s="11"/>
    </row>
    <row r="26" spans="1:11" hidden="1">
      <c r="A26" s="3"/>
      <c r="B26" s="2" t="s">
        <v>23</v>
      </c>
      <c r="C26" s="15">
        <f t="shared" si="5"/>
        <v>10</v>
      </c>
      <c r="D26" s="28">
        <v>1</v>
      </c>
      <c r="E26" s="28">
        <v>9</v>
      </c>
      <c r="F26" s="15">
        <f t="shared" si="10"/>
        <v>5</v>
      </c>
      <c r="G26" s="28"/>
      <c r="H26" s="28">
        <v>5</v>
      </c>
      <c r="I26" s="18"/>
      <c r="J26" s="11"/>
      <c r="K26" s="11"/>
    </row>
    <row r="27" spans="1:11" ht="55.2" hidden="1">
      <c r="A27" s="3"/>
      <c r="B27" s="2" t="s">
        <v>24</v>
      </c>
      <c r="C27" s="15">
        <f t="shared" si="5"/>
        <v>6</v>
      </c>
      <c r="D27" s="28"/>
      <c r="E27" s="28">
        <v>6</v>
      </c>
      <c r="F27" s="15">
        <f t="shared" si="10"/>
        <v>0</v>
      </c>
      <c r="G27" s="28"/>
      <c r="H27" s="28">
        <v>0</v>
      </c>
      <c r="I27" s="18" t="s">
        <v>266</v>
      </c>
      <c r="J27" s="11"/>
      <c r="K27" s="11"/>
    </row>
    <row r="28" spans="1:11" ht="26.4" hidden="1">
      <c r="A28" s="3"/>
      <c r="B28" s="2" t="s">
        <v>25</v>
      </c>
      <c r="C28" s="15">
        <f t="shared" si="5"/>
        <v>0</v>
      </c>
      <c r="D28" s="28"/>
      <c r="E28" s="28"/>
      <c r="F28" s="15">
        <f t="shared" si="10"/>
        <v>0</v>
      </c>
      <c r="G28" s="28"/>
      <c r="H28" s="28"/>
      <c r="I28" s="18"/>
      <c r="J28" s="11"/>
      <c r="K28" s="11"/>
    </row>
    <row r="29" spans="1:11" ht="126" customHeight="1">
      <c r="A29" s="15"/>
      <c r="B29" s="16" t="s">
        <v>26</v>
      </c>
      <c r="C29" s="15">
        <f t="shared" si="5"/>
        <v>35</v>
      </c>
      <c r="D29" s="15">
        <f t="shared" ref="D29:E29" si="17">D30+D31</f>
        <v>22</v>
      </c>
      <c r="E29" s="15">
        <f t="shared" si="17"/>
        <v>13</v>
      </c>
      <c r="F29" s="15">
        <f t="shared" si="10"/>
        <v>33</v>
      </c>
      <c r="G29" s="15">
        <f t="shared" ref="G29:H29" si="18">G30+G31</f>
        <v>22</v>
      </c>
      <c r="H29" s="15">
        <f t="shared" si="18"/>
        <v>11</v>
      </c>
      <c r="I29" s="18" t="s">
        <v>281</v>
      </c>
      <c r="J29" s="11"/>
      <c r="K29" s="11"/>
    </row>
    <row r="30" spans="1:11" hidden="1">
      <c r="A30" s="1" t="s">
        <v>11</v>
      </c>
      <c r="B30" s="19" t="s">
        <v>12</v>
      </c>
      <c r="C30" s="15">
        <f t="shared" si="5"/>
        <v>22</v>
      </c>
      <c r="D30" s="3">
        <v>22</v>
      </c>
      <c r="E30" s="3"/>
      <c r="F30" s="15">
        <f t="shared" si="10"/>
        <v>22</v>
      </c>
      <c r="G30" s="3">
        <v>22</v>
      </c>
      <c r="H30" s="3"/>
      <c r="I30" s="18"/>
      <c r="J30" s="11"/>
      <c r="K30" s="11"/>
    </row>
    <row r="31" spans="1:11" ht="15.6" hidden="1">
      <c r="A31" s="1" t="s">
        <v>13</v>
      </c>
      <c r="B31" s="27" t="s">
        <v>21</v>
      </c>
      <c r="C31" s="15">
        <f t="shared" si="5"/>
        <v>13</v>
      </c>
      <c r="D31" s="3">
        <f t="shared" ref="D31:E31" si="19">D32</f>
        <v>0</v>
      </c>
      <c r="E31" s="3">
        <f t="shared" si="19"/>
        <v>13</v>
      </c>
      <c r="F31" s="15">
        <f t="shared" si="10"/>
        <v>11</v>
      </c>
      <c r="G31" s="3">
        <f t="shared" ref="G31:H31" si="20">G32</f>
        <v>0</v>
      </c>
      <c r="H31" s="3">
        <f t="shared" si="20"/>
        <v>11</v>
      </c>
      <c r="I31" s="18"/>
      <c r="J31" s="11"/>
      <c r="K31" s="11"/>
    </row>
    <row r="32" spans="1:11" ht="69" hidden="1">
      <c r="A32" s="3"/>
      <c r="B32" s="2" t="s">
        <v>27</v>
      </c>
      <c r="C32" s="15">
        <f t="shared" si="5"/>
        <v>13</v>
      </c>
      <c r="D32" s="3"/>
      <c r="E32" s="3">
        <v>13</v>
      </c>
      <c r="F32" s="15">
        <f t="shared" si="10"/>
        <v>11</v>
      </c>
      <c r="G32" s="3"/>
      <c r="H32" s="3">
        <v>11</v>
      </c>
      <c r="I32" s="18" t="s">
        <v>201</v>
      </c>
      <c r="J32" s="11"/>
      <c r="K32" s="11"/>
    </row>
    <row r="33" spans="1:11">
      <c r="A33" s="15"/>
      <c r="B33" s="16" t="s">
        <v>28</v>
      </c>
      <c r="C33" s="15">
        <f t="shared" si="5"/>
        <v>45</v>
      </c>
      <c r="D33" s="15">
        <f t="shared" ref="D33:E33" si="21">D34+D35</f>
        <v>28</v>
      </c>
      <c r="E33" s="15">
        <f t="shared" si="21"/>
        <v>17</v>
      </c>
      <c r="F33" s="15">
        <f t="shared" si="10"/>
        <v>45</v>
      </c>
      <c r="G33" s="15">
        <f t="shared" ref="G33:H33" si="22">G34+G35</f>
        <v>28</v>
      </c>
      <c r="H33" s="15">
        <f t="shared" si="22"/>
        <v>17</v>
      </c>
      <c r="I33" s="18"/>
      <c r="J33" s="11"/>
      <c r="K33" s="11"/>
    </row>
    <row r="34" spans="1:11" hidden="1">
      <c r="A34" s="1" t="s">
        <v>11</v>
      </c>
      <c r="B34" s="4" t="s">
        <v>29</v>
      </c>
      <c r="C34" s="15">
        <f t="shared" si="5"/>
        <v>28</v>
      </c>
      <c r="D34" s="3">
        <v>28</v>
      </c>
      <c r="E34" s="3"/>
      <c r="F34" s="15">
        <f t="shared" si="10"/>
        <v>28</v>
      </c>
      <c r="G34" s="3">
        <v>28</v>
      </c>
      <c r="H34" s="3"/>
      <c r="I34" s="18"/>
      <c r="J34" s="11"/>
      <c r="K34" s="11"/>
    </row>
    <row r="35" spans="1:11" hidden="1">
      <c r="A35" s="1" t="s">
        <v>13</v>
      </c>
      <c r="B35" s="4" t="s">
        <v>14</v>
      </c>
      <c r="C35" s="15">
        <f t="shared" si="5"/>
        <v>17</v>
      </c>
      <c r="D35" s="3"/>
      <c r="E35" s="3">
        <v>17</v>
      </c>
      <c r="F35" s="15">
        <f t="shared" si="10"/>
        <v>17</v>
      </c>
      <c r="G35" s="3"/>
      <c r="H35" s="3">
        <v>17</v>
      </c>
      <c r="I35" s="18"/>
      <c r="J35" s="11"/>
      <c r="K35" s="11"/>
    </row>
    <row r="36" spans="1:11" ht="26.4" hidden="1">
      <c r="A36" s="3"/>
      <c r="B36" s="2" t="s">
        <v>30</v>
      </c>
      <c r="C36" s="15">
        <f t="shared" si="5"/>
        <v>17</v>
      </c>
      <c r="D36" s="3"/>
      <c r="E36" s="3">
        <v>17</v>
      </c>
      <c r="F36" s="15">
        <f t="shared" si="10"/>
        <v>17</v>
      </c>
      <c r="G36" s="3"/>
      <c r="H36" s="3">
        <v>17</v>
      </c>
      <c r="I36" s="18"/>
      <c r="J36" s="11"/>
      <c r="K36" s="11"/>
    </row>
    <row r="37" spans="1:11" ht="27.6">
      <c r="A37" s="15"/>
      <c r="B37" s="16" t="s">
        <v>262</v>
      </c>
      <c r="C37" s="15">
        <f t="shared" si="5"/>
        <v>55</v>
      </c>
      <c r="D37" s="15">
        <f t="shared" ref="D37:E37" si="23">D38+D39</f>
        <v>47</v>
      </c>
      <c r="E37" s="15">
        <f t="shared" si="23"/>
        <v>8</v>
      </c>
      <c r="F37" s="15">
        <f t="shared" si="10"/>
        <v>54</v>
      </c>
      <c r="G37" s="15">
        <f t="shared" ref="G37:H37" si="24">G38+G39</f>
        <v>46</v>
      </c>
      <c r="H37" s="15">
        <f t="shared" si="24"/>
        <v>8</v>
      </c>
      <c r="I37" s="18" t="s">
        <v>273</v>
      </c>
      <c r="J37" s="11"/>
      <c r="K37" s="11"/>
    </row>
    <row r="38" spans="1:11" hidden="1">
      <c r="A38" s="1" t="s">
        <v>11</v>
      </c>
      <c r="B38" s="4" t="s">
        <v>29</v>
      </c>
      <c r="C38" s="15">
        <f t="shared" si="5"/>
        <v>34</v>
      </c>
      <c r="D38" s="3">
        <v>34</v>
      </c>
      <c r="E38" s="3"/>
      <c r="F38" s="15">
        <f t="shared" si="10"/>
        <v>33</v>
      </c>
      <c r="G38" s="3">
        <v>33</v>
      </c>
      <c r="H38" s="3"/>
      <c r="I38" s="18"/>
      <c r="J38" s="11"/>
      <c r="K38" s="11"/>
    </row>
    <row r="39" spans="1:11" hidden="1">
      <c r="A39" s="1" t="s">
        <v>13</v>
      </c>
      <c r="B39" s="4" t="s">
        <v>14</v>
      </c>
      <c r="C39" s="15">
        <f t="shared" si="5"/>
        <v>21</v>
      </c>
      <c r="D39" s="3">
        <f t="shared" ref="D39:E39" si="25">D40+D41</f>
        <v>13</v>
      </c>
      <c r="E39" s="3">
        <f t="shared" si="25"/>
        <v>8</v>
      </c>
      <c r="F39" s="15">
        <f t="shared" si="10"/>
        <v>21</v>
      </c>
      <c r="G39" s="3">
        <f t="shared" ref="G39:H39" si="26">G40+G41</f>
        <v>13</v>
      </c>
      <c r="H39" s="3">
        <f t="shared" si="26"/>
        <v>8</v>
      </c>
      <c r="I39" s="18"/>
      <c r="J39" s="11"/>
      <c r="K39" s="11"/>
    </row>
    <row r="40" spans="1:11" hidden="1">
      <c r="A40" s="3"/>
      <c r="B40" s="29" t="s">
        <v>31</v>
      </c>
      <c r="C40" s="15">
        <f t="shared" si="5"/>
        <v>20</v>
      </c>
      <c r="D40" s="3">
        <v>12</v>
      </c>
      <c r="E40" s="3">
        <v>8</v>
      </c>
      <c r="F40" s="15">
        <f t="shared" si="10"/>
        <v>20</v>
      </c>
      <c r="G40" s="3">
        <v>12</v>
      </c>
      <c r="H40" s="3">
        <v>8</v>
      </c>
      <c r="I40" s="18"/>
      <c r="J40" s="11"/>
      <c r="K40" s="11"/>
    </row>
    <row r="41" spans="1:11" hidden="1">
      <c r="A41" s="3"/>
      <c r="B41" s="29" t="s">
        <v>32</v>
      </c>
      <c r="C41" s="15">
        <f t="shared" si="5"/>
        <v>1</v>
      </c>
      <c r="D41" s="3">
        <v>1</v>
      </c>
      <c r="E41" s="3"/>
      <c r="F41" s="15">
        <f t="shared" si="10"/>
        <v>1</v>
      </c>
      <c r="G41" s="3">
        <v>1</v>
      </c>
      <c r="H41" s="3"/>
      <c r="I41" s="18"/>
      <c r="J41" s="11"/>
      <c r="K41" s="11"/>
    </row>
    <row r="42" spans="1:11" ht="55.2">
      <c r="A42" s="15"/>
      <c r="B42" s="16" t="s">
        <v>33</v>
      </c>
      <c r="C42" s="15">
        <f t="shared" si="5"/>
        <v>2129</v>
      </c>
      <c r="D42" s="15">
        <f t="shared" ref="D42" si="27">D43+D44</f>
        <v>43</v>
      </c>
      <c r="E42" s="15">
        <f>11+2075</f>
        <v>2086</v>
      </c>
      <c r="F42" s="15">
        <f t="shared" si="10"/>
        <v>2107</v>
      </c>
      <c r="G42" s="15">
        <f>G43+G44</f>
        <v>42</v>
      </c>
      <c r="H42" s="15">
        <f>H43+H44</f>
        <v>2065</v>
      </c>
      <c r="I42" s="18" t="s">
        <v>274</v>
      </c>
      <c r="J42" s="11"/>
      <c r="K42" s="11"/>
    </row>
    <row r="43" spans="1:11" hidden="1">
      <c r="A43" s="1" t="s">
        <v>11</v>
      </c>
      <c r="B43" s="19" t="s">
        <v>34</v>
      </c>
      <c r="C43" s="15">
        <f t="shared" si="5"/>
        <v>43</v>
      </c>
      <c r="D43" s="3">
        <v>43</v>
      </c>
      <c r="E43" s="3"/>
      <c r="F43" s="15">
        <f t="shared" si="10"/>
        <v>42</v>
      </c>
      <c r="G43" s="3">
        <v>42</v>
      </c>
      <c r="H43" s="3"/>
      <c r="I43" s="18"/>
      <c r="J43" s="11"/>
      <c r="K43" s="11"/>
    </row>
    <row r="44" spans="1:11" hidden="1">
      <c r="A44" s="1" t="s">
        <v>13</v>
      </c>
      <c r="B44" s="4" t="s">
        <v>35</v>
      </c>
      <c r="C44" s="15">
        <f t="shared" si="5"/>
        <v>2075</v>
      </c>
      <c r="D44" s="3"/>
      <c r="E44" s="3">
        <f>SUM(E45:E76)</f>
        <v>2075</v>
      </c>
      <c r="F44" s="15">
        <f t="shared" si="10"/>
        <v>2065</v>
      </c>
      <c r="G44" s="3"/>
      <c r="H44" s="3">
        <f>SUM(H45:H76)</f>
        <v>2065</v>
      </c>
      <c r="I44" s="30"/>
      <c r="J44" s="11"/>
      <c r="K44" s="11"/>
    </row>
    <row r="45" spans="1:11" hidden="1">
      <c r="A45" s="1">
        <v>1</v>
      </c>
      <c r="B45" s="2" t="s">
        <v>36</v>
      </c>
      <c r="C45" s="15">
        <f t="shared" si="5"/>
        <v>48</v>
      </c>
      <c r="D45" s="3"/>
      <c r="E45" s="3">
        <v>48</v>
      </c>
      <c r="F45" s="15">
        <f t="shared" si="10"/>
        <v>48</v>
      </c>
      <c r="G45" s="3"/>
      <c r="H45" s="3">
        <v>48</v>
      </c>
      <c r="I45" s="18"/>
      <c r="J45" s="11"/>
      <c r="K45" s="11"/>
    </row>
    <row r="46" spans="1:11" hidden="1">
      <c r="A46" s="1">
        <v>2</v>
      </c>
      <c r="B46" s="2" t="s">
        <v>37</v>
      </c>
      <c r="C46" s="15">
        <f t="shared" si="5"/>
        <v>50</v>
      </c>
      <c r="D46" s="3"/>
      <c r="E46" s="3">
        <v>50</v>
      </c>
      <c r="F46" s="15">
        <f t="shared" si="10"/>
        <v>50</v>
      </c>
      <c r="G46" s="3"/>
      <c r="H46" s="3">
        <v>50</v>
      </c>
      <c r="I46" s="18"/>
      <c r="J46" s="11"/>
      <c r="K46" s="11"/>
    </row>
    <row r="47" spans="1:11" hidden="1">
      <c r="A47" s="1">
        <v>3</v>
      </c>
      <c r="B47" s="2" t="s">
        <v>38</v>
      </c>
      <c r="C47" s="15">
        <f t="shared" si="5"/>
        <v>48</v>
      </c>
      <c r="D47" s="3"/>
      <c r="E47" s="3">
        <v>48</v>
      </c>
      <c r="F47" s="15">
        <f t="shared" si="10"/>
        <v>47</v>
      </c>
      <c r="G47" s="3"/>
      <c r="H47" s="3">
        <v>47</v>
      </c>
      <c r="I47" s="18"/>
      <c r="J47" s="11"/>
      <c r="K47" s="11"/>
    </row>
    <row r="48" spans="1:11" hidden="1">
      <c r="A48" s="1">
        <v>4</v>
      </c>
      <c r="B48" s="2" t="s">
        <v>39</v>
      </c>
      <c r="C48" s="15">
        <f t="shared" si="5"/>
        <v>52</v>
      </c>
      <c r="D48" s="3"/>
      <c r="E48" s="3">
        <v>52</v>
      </c>
      <c r="F48" s="15">
        <f t="shared" si="10"/>
        <v>52</v>
      </c>
      <c r="G48" s="3"/>
      <c r="H48" s="3">
        <v>52</v>
      </c>
      <c r="I48" s="18"/>
      <c r="J48" s="11"/>
      <c r="K48" s="11"/>
    </row>
    <row r="49" spans="1:11" hidden="1">
      <c r="A49" s="1">
        <v>5</v>
      </c>
      <c r="B49" s="2" t="s">
        <v>40</v>
      </c>
      <c r="C49" s="15">
        <f t="shared" si="5"/>
        <v>56</v>
      </c>
      <c r="D49" s="3"/>
      <c r="E49" s="3">
        <v>56</v>
      </c>
      <c r="F49" s="15">
        <f t="shared" si="10"/>
        <v>56</v>
      </c>
      <c r="G49" s="3"/>
      <c r="H49" s="3">
        <v>56</v>
      </c>
      <c r="I49" s="18"/>
      <c r="J49" s="11"/>
      <c r="K49" s="11"/>
    </row>
    <row r="50" spans="1:11" hidden="1">
      <c r="A50" s="1">
        <v>6</v>
      </c>
      <c r="B50" s="2" t="s">
        <v>41</v>
      </c>
      <c r="C50" s="15">
        <f t="shared" si="5"/>
        <v>50</v>
      </c>
      <c r="D50" s="3"/>
      <c r="E50" s="3">
        <v>50</v>
      </c>
      <c r="F50" s="15">
        <f t="shared" si="10"/>
        <v>49</v>
      </c>
      <c r="G50" s="3"/>
      <c r="H50" s="3">
        <v>49</v>
      </c>
      <c r="I50" s="18"/>
      <c r="J50" s="11"/>
      <c r="K50" s="11"/>
    </row>
    <row r="51" spans="1:11" hidden="1">
      <c r="A51" s="1">
        <v>7</v>
      </c>
      <c r="B51" s="2" t="s">
        <v>42</v>
      </c>
      <c r="C51" s="15">
        <f t="shared" si="5"/>
        <v>54</v>
      </c>
      <c r="D51" s="3"/>
      <c r="E51" s="3">
        <v>54</v>
      </c>
      <c r="F51" s="15">
        <f t="shared" si="10"/>
        <v>54</v>
      </c>
      <c r="G51" s="3"/>
      <c r="H51" s="3">
        <v>54</v>
      </c>
      <c r="I51" s="18"/>
      <c r="J51" s="11"/>
      <c r="K51" s="11"/>
    </row>
    <row r="52" spans="1:11" hidden="1">
      <c r="A52" s="1">
        <v>8</v>
      </c>
      <c r="B52" s="2" t="s">
        <v>43</v>
      </c>
      <c r="C52" s="15">
        <f t="shared" si="5"/>
        <v>53</v>
      </c>
      <c r="D52" s="3"/>
      <c r="E52" s="3">
        <v>53</v>
      </c>
      <c r="F52" s="15">
        <f t="shared" si="10"/>
        <v>53</v>
      </c>
      <c r="G52" s="3"/>
      <c r="H52" s="3">
        <v>53</v>
      </c>
      <c r="I52" s="18"/>
      <c r="J52" s="11"/>
      <c r="K52" s="11"/>
    </row>
    <row r="53" spans="1:11" hidden="1">
      <c r="A53" s="1">
        <v>9</v>
      </c>
      <c r="B53" s="2" t="s">
        <v>44</v>
      </c>
      <c r="C53" s="15">
        <f t="shared" si="5"/>
        <v>58</v>
      </c>
      <c r="D53" s="3"/>
      <c r="E53" s="3">
        <v>58</v>
      </c>
      <c r="F53" s="15">
        <f t="shared" si="10"/>
        <v>58</v>
      </c>
      <c r="G53" s="3"/>
      <c r="H53" s="3">
        <v>58</v>
      </c>
      <c r="I53" s="18"/>
      <c r="J53" s="11"/>
      <c r="K53" s="11"/>
    </row>
    <row r="54" spans="1:11" hidden="1">
      <c r="A54" s="1">
        <v>10</v>
      </c>
      <c r="B54" s="2" t="s">
        <v>45</v>
      </c>
      <c r="C54" s="15">
        <f t="shared" si="5"/>
        <v>96</v>
      </c>
      <c r="D54" s="3"/>
      <c r="E54" s="3">
        <v>96</v>
      </c>
      <c r="F54" s="15">
        <f t="shared" si="10"/>
        <v>96</v>
      </c>
      <c r="G54" s="3"/>
      <c r="H54" s="3">
        <v>96</v>
      </c>
      <c r="I54" s="18"/>
      <c r="J54" s="11"/>
      <c r="K54" s="11"/>
    </row>
    <row r="55" spans="1:11" hidden="1">
      <c r="A55" s="1">
        <v>11</v>
      </c>
      <c r="B55" s="2" t="s">
        <v>46</v>
      </c>
      <c r="C55" s="15">
        <f t="shared" si="5"/>
        <v>83</v>
      </c>
      <c r="D55" s="3"/>
      <c r="E55" s="3">
        <v>83</v>
      </c>
      <c r="F55" s="15">
        <f t="shared" si="10"/>
        <v>83</v>
      </c>
      <c r="G55" s="3"/>
      <c r="H55" s="3">
        <v>83</v>
      </c>
      <c r="I55" s="18"/>
      <c r="J55" s="11"/>
      <c r="K55" s="11"/>
    </row>
    <row r="56" spans="1:11" hidden="1">
      <c r="A56" s="1">
        <v>12</v>
      </c>
      <c r="B56" s="2" t="s">
        <v>47</v>
      </c>
      <c r="C56" s="15">
        <f t="shared" si="5"/>
        <v>98</v>
      </c>
      <c r="D56" s="3"/>
      <c r="E56" s="3">
        <v>98</v>
      </c>
      <c r="F56" s="15">
        <f t="shared" si="10"/>
        <v>95</v>
      </c>
      <c r="G56" s="3"/>
      <c r="H56" s="3">
        <v>95</v>
      </c>
      <c r="I56" s="18"/>
      <c r="J56" s="11"/>
      <c r="K56" s="11"/>
    </row>
    <row r="57" spans="1:11" hidden="1">
      <c r="A57" s="1">
        <v>13</v>
      </c>
      <c r="B57" s="2" t="s">
        <v>48</v>
      </c>
      <c r="C57" s="15">
        <f t="shared" si="5"/>
        <v>72</v>
      </c>
      <c r="D57" s="3"/>
      <c r="E57" s="3">
        <v>72</v>
      </c>
      <c r="F57" s="15">
        <f t="shared" si="10"/>
        <v>72</v>
      </c>
      <c r="G57" s="3"/>
      <c r="H57" s="3">
        <v>72</v>
      </c>
      <c r="I57" s="18"/>
      <c r="J57" s="11"/>
      <c r="K57" s="11"/>
    </row>
    <row r="58" spans="1:11" hidden="1">
      <c r="A58" s="1">
        <v>14</v>
      </c>
      <c r="B58" s="2" t="s">
        <v>49</v>
      </c>
      <c r="C58" s="15">
        <f t="shared" si="5"/>
        <v>55</v>
      </c>
      <c r="D58" s="3"/>
      <c r="E58" s="3">
        <v>55</v>
      </c>
      <c r="F58" s="15">
        <f t="shared" si="10"/>
        <v>54</v>
      </c>
      <c r="G58" s="3"/>
      <c r="H58" s="3">
        <v>54</v>
      </c>
      <c r="I58" s="18"/>
      <c r="J58" s="11"/>
      <c r="K58" s="11"/>
    </row>
    <row r="59" spans="1:11" hidden="1">
      <c r="A59" s="1">
        <v>15</v>
      </c>
      <c r="B59" s="2" t="s">
        <v>50</v>
      </c>
      <c r="C59" s="15">
        <f t="shared" si="5"/>
        <v>89</v>
      </c>
      <c r="D59" s="3"/>
      <c r="E59" s="3">
        <v>89</v>
      </c>
      <c r="F59" s="15">
        <f t="shared" si="10"/>
        <v>89</v>
      </c>
      <c r="G59" s="3"/>
      <c r="H59" s="3">
        <v>89</v>
      </c>
      <c r="I59" s="18"/>
      <c r="J59" s="11"/>
      <c r="K59" s="11"/>
    </row>
    <row r="60" spans="1:11" hidden="1">
      <c r="A60" s="1">
        <v>16</v>
      </c>
      <c r="B60" s="2" t="s">
        <v>51</v>
      </c>
      <c r="C60" s="15">
        <f t="shared" si="5"/>
        <v>60</v>
      </c>
      <c r="D60" s="3"/>
      <c r="E60" s="3">
        <v>60</v>
      </c>
      <c r="F60" s="15">
        <f t="shared" si="10"/>
        <v>60</v>
      </c>
      <c r="G60" s="3"/>
      <c r="H60" s="3">
        <v>60</v>
      </c>
      <c r="I60" s="18"/>
      <c r="J60" s="11"/>
      <c r="K60" s="11"/>
    </row>
    <row r="61" spans="1:11" hidden="1">
      <c r="A61" s="1">
        <v>17</v>
      </c>
      <c r="B61" s="2" t="s">
        <v>52</v>
      </c>
      <c r="C61" s="15">
        <f t="shared" si="5"/>
        <v>72</v>
      </c>
      <c r="D61" s="3"/>
      <c r="E61" s="3">
        <v>72</v>
      </c>
      <c r="F61" s="15">
        <f t="shared" si="10"/>
        <v>72</v>
      </c>
      <c r="G61" s="3"/>
      <c r="H61" s="3">
        <v>72</v>
      </c>
      <c r="I61" s="18"/>
      <c r="J61" s="11"/>
      <c r="K61" s="11"/>
    </row>
    <row r="62" spans="1:11" hidden="1">
      <c r="A62" s="1">
        <v>18</v>
      </c>
      <c r="B62" s="2" t="s">
        <v>53</v>
      </c>
      <c r="C62" s="15">
        <f t="shared" si="5"/>
        <v>77</v>
      </c>
      <c r="D62" s="3"/>
      <c r="E62" s="3">
        <v>77</v>
      </c>
      <c r="F62" s="15">
        <f t="shared" si="10"/>
        <v>77</v>
      </c>
      <c r="G62" s="3"/>
      <c r="H62" s="3">
        <v>77</v>
      </c>
      <c r="I62" s="18"/>
      <c r="J62" s="11"/>
      <c r="K62" s="11"/>
    </row>
    <row r="63" spans="1:11" hidden="1">
      <c r="A63" s="1">
        <v>19</v>
      </c>
      <c r="B63" s="2" t="s">
        <v>54</v>
      </c>
      <c r="C63" s="15">
        <f t="shared" si="5"/>
        <v>74</v>
      </c>
      <c r="D63" s="3"/>
      <c r="E63" s="3">
        <v>74</v>
      </c>
      <c r="F63" s="15">
        <f t="shared" si="10"/>
        <v>72</v>
      </c>
      <c r="G63" s="3"/>
      <c r="H63" s="3">
        <v>72</v>
      </c>
      <c r="I63" s="18"/>
      <c r="J63" s="11"/>
      <c r="K63" s="11"/>
    </row>
    <row r="64" spans="1:11" ht="26.4" hidden="1">
      <c r="A64" s="1">
        <v>20</v>
      </c>
      <c r="B64" s="2" t="s">
        <v>55</v>
      </c>
      <c r="C64" s="15">
        <f t="shared" si="5"/>
        <v>119</v>
      </c>
      <c r="D64" s="3"/>
      <c r="E64" s="3">
        <v>119</v>
      </c>
      <c r="F64" s="15">
        <f t="shared" si="10"/>
        <v>114</v>
      </c>
      <c r="G64" s="3"/>
      <c r="H64" s="3">
        <v>114</v>
      </c>
      <c r="I64" s="18"/>
      <c r="J64" s="11"/>
      <c r="K64" s="11"/>
    </row>
    <row r="65" spans="1:11" hidden="1">
      <c r="A65" s="1">
        <v>21</v>
      </c>
      <c r="B65" s="2" t="s">
        <v>56</v>
      </c>
      <c r="C65" s="15">
        <f t="shared" si="5"/>
        <v>85</v>
      </c>
      <c r="D65" s="3"/>
      <c r="E65" s="3">
        <v>85</v>
      </c>
      <c r="F65" s="15">
        <f t="shared" si="10"/>
        <v>84</v>
      </c>
      <c r="G65" s="3"/>
      <c r="H65" s="3">
        <v>84</v>
      </c>
      <c r="I65" s="18"/>
      <c r="J65" s="11"/>
      <c r="K65" s="11"/>
    </row>
    <row r="66" spans="1:11" hidden="1">
      <c r="A66" s="1">
        <v>22</v>
      </c>
      <c r="B66" s="2" t="s">
        <v>57</v>
      </c>
      <c r="C66" s="15">
        <f t="shared" si="5"/>
        <v>61</v>
      </c>
      <c r="D66" s="3"/>
      <c r="E66" s="3">
        <v>61</v>
      </c>
      <c r="F66" s="15">
        <f t="shared" si="10"/>
        <v>60</v>
      </c>
      <c r="G66" s="3"/>
      <c r="H66" s="3">
        <v>60</v>
      </c>
      <c r="I66" s="18"/>
      <c r="J66" s="11"/>
      <c r="K66" s="11"/>
    </row>
    <row r="67" spans="1:11" hidden="1">
      <c r="A67" s="1">
        <v>23</v>
      </c>
      <c r="B67" s="2" t="s">
        <v>58</v>
      </c>
      <c r="C67" s="15">
        <f t="shared" si="5"/>
        <v>77</v>
      </c>
      <c r="D67" s="3"/>
      <c r="E67" s="3">
        <v>77</v>
      </c>
      <c r="F67" s="15">
        <f t="shared" si="10"/>
        <v>77</v>
      </c>
      <c r="G67" s="3"/>
      <c r="H67" s="3">
        <v>77</v>
      </c>
      <c r="I67" s="18"/>
      <c r="J67" s="11"/>
      <c r="K67" s="11"/>
    </row>
    <row r="68" spans="1:11" hidden="1">
      <c r="A68" s="1">
        <v>24</v>
      </c>
      <c r="B68" s="2" t="s">
        <v>59</v>
      </c>
      <c r="C68" s="15">
        <f t="shared" si="5"/>
        <v>41</v>
      </c>
      <c r="D68" s="3"/>
      <c r="E68" s="3">
        <v>41</v>
      </c>
      <c r="F68" s="15">
        <f t="shared" si="10"/>
        <v>41</v>
      </c>
      <c r="G68" s="3"/>
      <c r="H68" s="3">
        <v>41</v>
      </c>
      <c r="I68" s="18"/>
      <c r="J68" s="11"/>
      <c r="K68" s="11"/>
    </row>
    <row r="69" spans="1:11" hidden="1">
      <c r="A69" s="1">
        <v>25</v>
      </c>
      <c r="B69" s="2" t="s">
        <v>60</v>
      </c>
      <c r="C69" s="15">
        <f t="shared" si="5"/>
        <v>55</v>
      </c>
      <c r="D69" s="3"/>
      <c r="E69" s="3">
        <v>55</v>
      </c>
      <c r="F69" s="15">
        <f t="shared" si="10"/>
        <v>56</v>
      </c>
      <c r="G69" s="3"/>
      <c r="H69" s="3">
        <v>56</v>
      </c>
      <c r="I69" s="18"/>
      <c r="J69" s="11"/>
      <c r="K69" s="11"/>
    </row>
    <row r="70" spans="1:11" hidden="1">
      <c r="A70" s="1">
        <v>26</v>
      </c>
      <c r="B70" s="2" t="s">
        <v>61</v>
      </c>
      <c r="C70" s="15">
        <f t="shared" si="5"/>
        <v>66</v>
      </c>
      <c r="D70" s="3"/>
      <c r="E70" s="3">
        <v>66</v>
      </c>
      <c r="F70" s="15">
        <f t="shared" si="10"/>
        <v>66</v>
      </c>
      <c r="G70" s="3"/>
      <c r="H70" s="3">
        <v>66</v>
      </c>
      <c r="I70" s="18"/>
      <c r="J70" s="11"/>
      <c r="K70" s="11"/>
    </row>
    <row r="71" spans="1:11" hidden="1">
      <c r="A71" s="1">
        <v>27</v>
      </c>
      <c r="B71" s="2" t="s">
        <v>62</v>
      </c>
      <c r="C71" s="15">
        <f t="shared" si="5"/>
        <v>38</v>
      </c>
      <c r="D71" s="3"/>
      <c r="E71" s="3">
        <v>38</v>
      </c>
      <c r="F71" s="15">
        <f t="shared" si="10"/>
        <v>39</v>
      </c>
      <c r="G71" s="3"/>
      <c r="H71" s="3">
        <v>39</v>
      </c>
      <c r="I71" s="18"/>
      <c r="J71" s="11"/>
      <c r="K71" s="11"/>
    </row>
    <row r="72" spans="1:11" hidden="1">
      <c r="A72" s="1">
        <v>28</v>
      </c>
      <c r="B72" s="2" t="s">
        <v>63</v>
      </c>
      <c r="C72" s="15">
        <f t="shared" si="5"/>
        <v>70</v>
      </c>
      <c r="D72" s="3"/>
      <c r="E72" s="3">
        <v>70</v>
      </c>
      <c r="F72" s="15">
        <f t="shared" si="10"/>
        <v>71</v>
      </c>
      <c r="G72" s="3"/>
      <c r="H72" s="3">
        <v>71</v>
      </c>
      <c r="I72" s="18"/>
      <c r="J72" s="11"/>
      <c r="K72" s="11"/>
    </row>
    <row r="73" spans="1:11" hidden="1">
      <c r="A73" s="1">
        <v>29</v>
      </c>
      <c r="B73" s="2" t="s">
        <v>64</v>
      </c>
      <c r="C73" s="15">
        <f t="shared" si="5"/>
        <v>71</v>
      </c>
      <c r="D73" s="3"/>
      <c r="E73" s="3">
        <v>71</v>
      </c>
      <c r="F73" s="15">
        <f t="shared" si="10"/>
        <v>71</v>
      </c>
      <c r="G73" s="3"/>
      <c r="H73" s="3">
        <v>71</v>
      </c>
      <c r="I73" s="18"/>
      <c r="J73" s="11"/>
      <c r="K73" s="11"/>
    </row>
    <row r="74" spans="1:11" hidden="1">
      <c r="A74" s="1">
        <v>30</v>
      </c>
      <c r="B74" s="2" t="s">
        <v>65</v>
      </c>
      <c r="C74" s="15">
        <f t="shared" si="5"/>
        <v>56</v>
      </c>
      <c r="D74" s="3"/>
      <c r="E74" s="3">
        <v>56</v>
      </c>
      <c r="F74" s="15">
        <f t="shared" si="10"/>
        <v>57</v>
      </c>
      <c r="G74" s="3"/>
      <c r="H74" s="3">
        <v>57</v>
      </c>
      <c r="I74" s="18"/>
      <c r="J74" s="11"/>
      <c r="K74" s="11"/>
    </row>
    <row r="75" spans="1:11" hidden="1">
      <c r="A75" s="1">
        <v>31</v>
      </c>
      <c r="B75" s="2" t="s">
        <v>66</v>
      </c>
      <c r="C75" s="15">
        <f t="shared" ref="C75:C138" si="28">D75+E75</f>
        <v>76</v>
      </c>
      <c r="D75" s="3"/>
      <c r="E75" s="3">
        <v>76</v>
      </c>
      <c r="F75" s="15">
        <f t="shared" si="10"/>
        <v>77</v>
      </c>
      <c r="G75" s="3"/>
      <c r="H75" s="3">
        <v>77</v>
      </c>
      <c r="I75" s="18"/>
      <c r="J75" s="11"/>
      <c r="K75" s="11"/>
    </row>
    <row r="76" spans="1:11" ht="26.4" hidden="1">
      <c r="A76" s="1">
        <v>32</v>
      </c>
      <c r="B76" s="2" t="s">
        <v>67</v>
      </c>
      <c r="C76" s="15">
        <f t="shared" si="28"/>
        <v>15</v>
      </c>
      <c r="D76" s="3"/>
      <c r="E76" s="3">
        <v>15</v>
      </c>
      <c r="F76" s="15">
        <f t="shared" si="10"/>
        <v>15</v>
      </c>
      <c r="G76" s="3"/>
      <c r="H76" s="3">
        <v>15</v>
      </c>
      <c r="I76" s="18"/>
      <c r="J76" s="11"/>
      <c r="K76" s="11"/>
    </row>
    <row r="77" spans="1:11" ht="110.4">
      <c r="A77" s="15"/>
      <c r="B77" s="16" t="s">
        <v>68</v>
      </c>
      <c r="C77" s="15">
        <f t="shared" si="28"/>
        <v>48</v>
      </c>
      <c r="D77" s="15">
        <f t="shared" ref="D77" si="29">D78+D79</f>
        <v>28</v>
      </c>
      <c r="E77" s="15">
        <f>E78+E79</f>
        <v>20</v>
      </c>
      <c r="F77" s="15">
        <f t="shared" si="10"/>
        <v>43</v>
      </c>
      <c r="G77" s="15">
        <f t="shared" ref="G77:H77" si="30">G78+G79</f>
        <v>27</v>
      </c>
      <c r="H77" s="15">
        <f t="shared" si="30"/>
        <v>16</v>
      </c>
      <c r="I77" s="18" t="s">
        <v>290</v>
      </c>
      <c r="J77" s="11"/>
      <c r="K77" s="11"/>
    </row>
    <row r="78" spans="1:11" hidden="1">
      <c r="A78" s="1" t="s">
        <v>11</v>
      </c>
      <c r="B78" s="4" t="s">
        <v>29</v>
      </c>
      <c r="C78" s="15">
        <f t="shared" si="28"/>
        <v>28</v>
      </c>
      <c r="D78" s="3">
        <v>28</v>
      </c>
      <c r="E78" s="3"/>
      <c r="F78" s="15">
        <f t="shared" si="10"/>
        <v>27</v>
      </c>
      <c r="G78" s="3">
        <v>27</v>
      </c>
      <c r="H78" s="3"/>
      <c r="I78" s="18"/>
      <c r="J78" s="11"/>
      <c r="K78" s="11"/>
    </row>
    <row r="79" spans="1:11" hidden="1">
      <c r="A79" s="1" t="s">
        <v>13</v>
      </c>
      <c r="B79" s="4" t="s">
        <v>69</v>
      </c>
      <c r="C79" s="15">
        <f t="shared" si="28"/>
        <v>20</v>
      </c>
      <c r="D79" s="15">
        <f t="shared" ref="D79:E79" si="31">D80</f>
        <v>0</v>
      </c>
      <c r="E79" s="15">
        <f t="shared" si="31"/>
        <v>20</v>
      </c>
      <c r="F79" s="15">
        <f t="shared" si="10"/>
        <v>16</v>
      </c>
      <c r="G79" s="15">
        <f t="shared" ref="G79:H79" si="32">G80</f>
        <v>0</v>
      </c>
      <c r="H79" s="15">
        <f t="shared" si="32"/>
        <v>16</v>
      </c>
      <c r="I79" s="18"/>
      <c r="J79" s="11"/>
      <c r="K79" s="11"/>
    </row>
    <row r="80" spans="1:11" ht="69" hidden="1">
      <c r="A80" s="3"/>
      <c r="B80" s="2" t="s">
        <v>70</v>
      </c>
      <c r="C80" s="15">
        <f t="shared" si="28"/>
        <v>20</v>
      </c>
      <c r="D80" s="3"/>
      <c r="E80" s="3">
        <v>20</v>
      </c>
      <c r="F80" s="15">
        <f t="shared" ref="F80:F143" si="33">G80+H80</f>
        <v>16</v>
      </c>
      <c r="G80" s="3"/>
      <c r="H80" s="3">
        <v>16</v>
      </c>
      <c r="I80" s="18" t="s">
        <v>202</v>
      </c>
      <c r="J80" s="11"/>
      <c r="K80" s="11"/>
    </row>
    <row r="81" spans="1:11" ht="18.75" customHeight="1">
      <c r="A81" s="15"/>
      <c r="B81" s="16" t="s">
        <v>71</v>
      </c>
      <c r="C81" s="15">
        <f t="shared" si="28"/>
        <v>55</v>
      </c>
      <c r="D81" s="15">
        <f t="shared" ref="D81" si="34">D82+D83</f>
        <v>41</v>
      </c>
      <c r="E81" s="15">
        <f>E82+E83</f>
        <v>14</v>
      </c>
      <c r="F81" s="15">
        <f t="shared" si="33"/>
        <v>54</v>
      </c>
      <c r="G81" s="15">
        <f t="shared" ref="G81:H81" si="35">G82+G83</f>
        <v>40</v>
      </c>
      <c r="H81" s="15">
        <f t="shared" si="35"/>
        <v>14</v>
      </c>
      <c r="I81" s="18" t="s">
        <v>203</v>
      </c>
      <c r="J81" s="11"/>
      <c r="K81" s="11"/>
    </row>
    <row r="82" spans="1:11" hidden="1">
      <c r="A82" s="1" t="s">
        <v>11</v>
      </c>
      <c r="B82" s="19" t="s">
        <v>34</v>
      </c>
      <c r="C82" s="15">
        <f t="shared" si="28"/>
        <v>41</v>
      </c>
      <c r="D82" s="3">
        <v>41</v>
      </c>
      <c r="E82" s="3"/>
      <c r="F82" s="15">
        <f t="shared" si="33"/>
        <v>40</v>
      </c>
      <c r="G82" s="3">
        <v>40</v>
      </c>
      <c r="H82" s="3"/>
      <c r="I82" s="18"/>
      <c r="J82" s="11"/>
      <c r="K82" s="11"/>
    </row>
    <row r="83" spans="1:11" hidden="1">
      <c r="A83" s="1" t="s">
        <v>13</v>
      </c>
      <c r="B83" s="19" t="s">
        <v>21</v>
      </c>
      <c r="C83" s="15">
        <f t="shared" si="28"/>
        <v>14</v>
      </c>
      <c r="D83" s="3">
        <f t="shared" ref="D83:E83" si="36">D84</f>
        <v>0</v>
      </c>
      <c r="E83" s="3">
        <f t="shared" si="36"/>
        <v>14</v>
      </c>
      <c r="F83" s="15">
        <f t="shared" si="33"/>
        <v>14</v>
      </c>
      <c r="G83" s="3">
        <f t="shared" ref="G83:H83" si="37">G84</f>
        <v>0</v>
      </c>
      <c r="H83" s="3">
        <f t="shared" si="37"/>
        <v>14</v>
      </c>
      <c r="I83" s="18"/>
      <c r="J83" s="11"/>
      <c r="K83" s="11"/>
    </row>
    <row r="84" spans="1:11" ht="26.4" hidden="1">
      <c r="A84" s="3"/>
      <c r="B84" s="2" t="s">
        <v>72</v>
      </c>
      <c r="C84" s="15">
        <f t="shared" si="28"/>
        <v>14</v>
      </c>
      <c r="D84" s="3"/>
      <c r="E84" s="3">
        <v>14</v>
      </c>
      <c r="F84" s="15">
        <f t="shared" si="33"/>
        <v>14</v>
      </c>
      <c r="G84" s="3"/>
      <c r="H84" s="3">
        <v>14</v>
      </c>
      <c r="I84" s="18" t="s">
        <v>204</v>
      </c>
      <c r="J84" s="11"/>
      <c r="K84" s="11"/>
    </row>
    <row r="85" spans="1:11" ht="153.75" customHeight="1">
      <c r="A85" s="15"/>
      <c r="B85" s="16" t="s">
        <v>73</v>
      </c>
      <c r="C85" s="15">
        <f t="shared" si="28"/>
        <v>171</v>
      </c>
      <c r="D85" s="15">
        <f t="shared" ref="D85:E85" si="38">D86+D87</f>
        <v>34</v>
      </c>
      <c r="E85" s="15">
        <f t="shared" si="38"/>
        <v>137</v>
      </c>
      <c r="F85" s="15">
        <f t="shared" si="33"/>
        <v>164</v>
      </c>
      <c r="G85" s="15">
        <f t="shared" ref="G85:H85" si="39">G86+G87</f>
        <v>33</v>
      </c>
      <c r="H85" s="15">
        <f t="shared" si="39"/>
        <v>131</v>
      </c>
      <c r="I85" s="18" t="s">
        <v>282</v>
      </c>
      <c r="J85" s="11"/>
      <c r="K85" s="11"/>
    </row>
    <row r="86" spans="1:11" hidden="1">
      <c r="A86" s="1" t="s">
        <v>11</v>
      </c>
      <c r="B86" s="19" t="s">
        <v>74</v>
      </c>
      <c r="C86" s="15">
        <f t="shared" si="28"/>
        <v>34</v>
      </c>
      <c r="D86" s="3">
        <v>34</v>
      </c>
      <c r="E86" s="3"/>
      <c r="F86" s="15">
        <f t="shared" si="33"/>
        <v>33</v>
      </c>
      <c r="G86" s="3">
        <v>33</v>
      </c>
      <c r="H86" s="3"/>
      <c r="I86" s="18"/>
      <c r="J86" s="11"/>
      <c r="K86" s="11"/>
    </row>
    <row r="87" spans="1:11" hidden="1">
      <c r="A87" s="1" t="s">
        <v>13</v>
      </c>
      <c r="B87" s="19" t="s">
        <v>35</v>
      </c>
      <c r="C87" s="15">
        <f t="shared" si="28"/>
        <v>137</v>
      </c>
      <c r="D87" s="3">
        <f t="shared" ref="D87:E87" si="40">SUM(D88:D92)</f>
        <v>0</v>
      </c>
      <c r="E87" s="3">
        <f t="shared" si="40"/>
        <v>137</v>
      </c>
      <c r="F87" s="15">
        <f t="shared" si="33"/>
        <v>131</v>
      </c>
      <c r="G87" s="3">
        <f t="shared" ref="G87:H87" si="41">SUM(G88:G92)</f>
        <v>0</v>
      </c>
      <c r="H87" s="3">
        <f t="shared" si="41"/>
        <v>131</v>
      </c>
      <c r="I87" s="18"/>
      <c r="J87" s="11"/>
      <c r="K87" s="11"/>
    </row>
    <row r="88" spans="1:11" ht="27.6" hidden="1">
      <c r="A88" s="3"/>
      <c r="B88" s="2" t="s">
        <v>76</v>
      </c>
      <c r="C88" s="15">
        <f t="shared" si="28"/>
        <v>21</v>
      </c>
      <c r="D88" s="3"/>
      <c r="E88" s="3">
        <v>21</v>
      </c>
      <c r="F88" s="15">
        <f t="shared" si="33"/>
        <v>20</v>
      </c>
      <c r="G88" s="3"/>
      <c r="H88" s="3">
        <v>20</v>
      </c>
      <c r="I88" s="18" t="s">
        <v>205</v>
      </c>
      <c r="J88" s="11"/>
      <c r="K88" s="11"/>
    </row>
    <row r="89" spans="1:11" ht="41.4" hidden="1">
      <c r="A89" s="3"/>
      <c r="B89" s="2" t="s">
        <v>77</v>
      </c>
      <c r="C89" s="15">
        <f t="shared" si="28"/>
        <v>16</v>
      </c>
      <c r="D89" s="3"/>
      <c r="E89" s="3">
        <v>16</v>
      </c>
      <c r="F89" s="15">
        <f t="shared" si="33"/>
        <v>14</v>
      </c>
      <c r="G89" s="3"/>
      <c r="H89" s="3">
        <v>14</v>
      </c>
      <c r="I89" s="18" t="s">
        <v>206</v>
      </c>
      <c r="J89" s="11"/>
      <c r="K89" s="11"/>
    </row>
    <row r="90" spans="1:11" ht="27.6" hidden="1">
      <c r="A90" s="3"/>
      <c r="B90" s="2" t="s">
        <v>78</v>
      </c>
      <c r="C90" s="15">
        <f t="shared" si="28"/>
        <v>27</v>
      </c>
      <c r="D90" s="3"/>
      <c r="E90" s="3">
        <v>27</v>
      </c>
      <c r="F90" s="15">
        <f t="shared" si="33"/>
        <v>26</v>
      </c>
      <c r="G90" s="3"/>
      <c r="H90" s="3">
        <v>26</v>
      </c>
      <c r="I90" s="18" t="s">
        <v>205</v>
      </c>
      <c r="J90" s="11"/>
      <c r="K90" s="11"/>
    </row>
    <row r="91" spans="1:11" ht="27.6" hidden="1">
      <c r="A91" s="3"/>
      <c r="B91" s="2" t="s">
        <v>207</v>
      </c>
      <c r="C91" s="15">
        <f t="shared" si="28"/>
        <v>33</v>
      </c>
      <c r="D91" s="3"/>
      <c r="E91" s="3">
        <v>33</v>
      </c>
      <c r="F91" s="15">
        <f t="shared" si="33"/>
        <v>32</v>
      </c>
      <c r="G91" s="7"/>
      <c r="H91" s="7">
        <v>32</v>
      </c>
      <c r="I91" s="31" t="s">
        <v>208</v>
      </c>
      <c r="J91" s="11"/>
      <c r="K91" s="11"/>
    </row>
    <row r="92" spans="1:11" ht="27.6" hidden="1">
      <c r="A92" s="3"/>
      <c r="B92" s="2" t="s">
        <v>79</v>
      </c>
      <c r="C92" s="15">
        <f t="shared" si="28"/>
        <v>40</v>
      </c>
      <c r="D92" s="3"/>
      <c r="E92" s="3">
        <v>40</v>
      </c>
      <c r="F92" s="15">
        <f t="shared" si="33"/>
        <v>39</v>
      </c>
      <c r="G92" s="3"/>
      <c r="H92" s="3">
        <v>39</v>
      </c>
      <c r="I92" s="18" t="s">
        <v>208</v>
      </c>
      <c r="J92" s="11"/>
      <c r="K92" s="11"/>
    </row>
    <row r="93" spans="1:11" ht="19.5" customHeight="1">
      <c r="A93" s="15"/>
      <c r="B93" s="16" t="s">
        <v>80</v>
      </c>
      <c r="C93" s="15">
        <f t="shared" si="28"/>
        <v>15</v>
      </c>
      <c r="D93" s="15">
        <v>15</v>
      </c>
      <c r="E93" s="15"/>
      <c r="F93" s="15">
        <f t="shared" si="33"/>
        <v>15</v>
      </c>
      <c r="G93" s="15">
        <v>15</v>
      </c>
      <c r="H93" s="15"/>
      <c r="I93" s="18"/>
      <c r="J93" s="11"/>
      <c r="K93" s="11"/>
    </row>
    <row r="94" spans="1:11" ht="66" customHeight="1">
      <c r="A94" s="15"/>
      <c r="B94" s="16" t="s">
        <v>81</v>
      </c>
      <c r="C94" s="15">
        <f t="shared" si="28"/>
        <v>73</v>
      </c>
      <c r="D94" s="15">
        <f t="shared" ref="D94:E94" si="42">D95+D96</f>
        <v>53</v>
      </c>
      <c r="E94" s="15">
        <f t="shared" si="42"/>
        <v>20</v>
      </c>
      <c r="F94" s="15">
        <f t="shared" si="33"/>
        <v>70</v>
      </c>
      <c r="G94" s="15">
        <f t="shared" ref="G94:H94" si="43">G95+G96</f>
        <v>53</v>
      </c>
      <c r="H94" s="15">
        <f t="shared" si="43"/>
        <v>17</v>
      </c>
      <c r="I94" s="18" t="s">
        <v>287</v>
      </c>
      <c r="J94" s="11"/>
      <c r="K94" s="11"/>
    </row>
    <row r="95" spans="1:11" hidden="1">
      <c r="A95" s="1" t="s">
        <v>11</v>
      </c>
      <c r="B95" s="19" t="s">
        <v>29</v>
      </c>
      <c r="C95" s="15">
        <f t="shared" si="28"/>
        <v>42</v>
      </c>
      <c r="D95" s="3">
        <v>42</v>
      </c>
      <c r="E95" s="3"/>
      <c r="F95" s="15">
        <f t="shared" si="33"/>
        <v>42</v>
      </c>
      <c r="G95" s="3">
        <v>42</v>
      </c>
      <c r="H95" s="3"/>
      <c r="I95" s="18"/>
      <c r="J95" s="11"/>
      <c r="K95" s="11"/>
    </row>
    <row r="96" spans="1:11" hidden="1">
      <c r="A96" s="1" t="s">
        <v>13</v>
      </c>
      <c r="B96" s="4" t="s">
        <v>35</v>
      </c>
      <c r="C96" s="15">
        <f t="shared" si="28"/>
        <v>31</v>
      </c>
      <c r="D96" s="15">
        <f t="shared" ref="D96:E96" si="44">D97+D98</f>
        <v>11</v>
      </c>
      <c r="E96" s="15">
        <f t="shared" si="44"/>
        <v>20</v>
      </c>
      <c r="F96" s="15">
        <f t="shared" si="33"/>
        <v>28</v>
      </c>
      <c r="G96" s="15">
        <f t="shared" ref="G96:H96" si="45">G97+G98</f>
        <v>11</v>
      </c>
      <c r="H96" s="15">
        <f t="shared" si="45"/>
        <v>17</v>
      </c>
      <c r="I96" s="18"/>
      <c r="J96" s="11"/>
      <c r="K96" s="11"/>
    </row>
    <row r="97" spans="1:11" hidden="1">
      <c r="A97" s="3" t="s">
        <v>83</v>
      </c>
      <c r="B97" s="29" t="s">
        <v>84</v>
      </c>
      <c r="C97" s="15">
        <f t="shared" si="28"/>
        <v>11</v>
      </c>
      <c r="D97" s="3">
        <v>11</v>
      </c>
      <c r="E97" s="3"/>
      <c r="F97" s="15">
        <f t="shared" si="33"/>
        <v>11</v>
      </c>
      <c r="G97" s="3">
        <v>11</v>
      </c>
      <c r="H97" s="3"/>
      <c r="I97" s="18"/>
      <c r="J97" s="11"/>
      <c r="K97" s="11"/>
    </row>
    <row r="98" spans="1:11" ht="82.8" hidden="1">
      <c r="A98" s="3" t="s">
        <v>85</v>
      </c>
      <c r="B98" s="29" t="s">
        <v>86</v>
      </c>
      <c r="C98" s="15">
        <f t="shared" si="28"/>
        <v>20</v>
      </c>
      <c r="D98" s="3"/>
      <c r="E98" s="3">
        <v>20</v>
      </c>
      <c r="F98" s="15">
        <f t="shared" si="33"/>
        <v>17</v>
      </c>
      <c r="G98" s="3"/>
      <c r="H98" s="3">
        <v>17</v>
      </c>
      <c r="I98" s="18" t="s">
        <v>209</v>
      </c>
      <c r="J98" s="11"/>
      <c r="K98" s="11"/>
    </row>
    <row r="99" spans="1:11" ht="111.75" customHeight="1">
      <c r="A99" s="15"/>
      <c r="B99" s="16" t="s">
        <v>87</v>
      </c>
      <c r="C99" s="15">
        <f t="shared" si="28"/>
        <v>471</v>
      </c>
      <c r="D99" s="15">
        <f t="shared" ref="D99" si="46">D100+D101</f>
        <v>332</v>
      </c>
      <c r="E99" s="15">
        <f>E100+E101</f>
        <v>139</v>
      </c>
      <c r="F99" s="15">
        <f t="shared" si="33"/>
        <v>460</v>
      </c>
      <c r="G99" s="15">
        <f>G100+G101</f>
        <v>327</v>
      </c>
      <c r="H99" s="15">
        <f t="shared" ref="H99" si="47">H100+H101</f>
        <v>133</v>
      </c>
      <c r="I99" s="18" t="s">
        <v>210</v>
      </c>
      <c r="J99" s="11"/>
      <c r="K99" s="11"/>
    </row>
    <row r="100" spans="1:11" ht="27.6" hidden="1">
      <c r="A100" s="1" t="s">
        <v>11</v>
      </c>
      <c r="B100" s="19" t="s">
        <v>82</v>
      </c>
      <c r="C100" s="15">
        <f t="shared" si="28"/>
        <v>40</v>
      </c>
      <c r="D100" s="3">
        <v>40</v>
      </c>
      <c r="E100" s="3"/>
      <c r="F100" s="15">
        <f t="shared" si="33"/>
        <v>39</v>
      </c>
      <c r="G100" s="3">
        <v>39</v>
      </c>
      <c r="H100" s="3"/>
      <c r="I100" s="18" t="s">
        <v>211</v>
      </c>
      <c r="J100" s="11"/>
      <c r="K100" s="11"/>
    </row>
    <row r="101" spans="1:11" hidden="1">
      <c r="A101" s="1" t="s">
        <v>13</v>
      </c>
      <c r="B101" s="19" t="s">
        <v>35</v>
      </c>
      <c r="C101" s="15">
        <f t="shared" si="28"/>
        <v>431</v>
      </c>
      <c r="D101" s="3">
        <f>D102+D103+D104+D105+D106+D107+D108+D109+D110+D111+D112+D113+D114+D116</f>
        <v>292</v>
      </c>
      <c r="E101" s="3">
        <f>E102+E103+E104+E105+E106+E107+E108+E109+E110+E111+E112+E113+E114+E116+E115</f>
        <v>139</v>
      </c>
      <c r="F101" s="15">
        <f t="shared" si="33"/>
        <v>421</v>
      </c>
      <c r="G101" s="3">
        <f>G102+G103+G104+G105+G106+G107+G108+G109+G110+G111+G112+G113+G114+G116</f>
        <v>288</v>
      </c>
      <c r="H101" s="3">
        <f>H102+H103+H104+H105+H106+H107+H108+H109+H110+H111+H112+H113+H114+H116+H115</f>
        <v>133</v>
      </c>
      <c r="I101" s="18"/>
      <c r="J101" s="11"/>
      <c r="K101" s="11"/>
    </row>
    <row r="102" spans="1:11" ht="26.4" hidden="1">
      <c r="A102" s="3"/>
      <c r="B102" s="29" t="s">
        <v>89</v>
      </c>
      <c r="C102" s="15">
        <f t="shared" si="28"/>
        <v>13</v>
      </c>
      <c r="D102" s="3">
        <v>13</v>
      </c>
      <c r="E102" s="3"/>
      <c r="F102" s="15">
        <f t="shared" si="33"/>
        <v>13</v>
      </c>
      <c r="G102" s="3">
        <v>13</v>
      </c>
      <c r="H102" s="3"/>
      <c r="I102" s="18"/>
      <c r="J102" s="11"/>
      <c r="K102" s="11"/>
    </row>
    <row r="103" spans="1:11" hidden="1">
      <c r="A103" s="3"/>
      <c r="B103" s="29" t="s">
        <v>90</v>
      </c>
      <c r="C103" s="15">
        <f t="shared" si="28"/>
        <v>22</v>
      </c>
      <c r="D103" s="3">
        <v>22</v>
      </c>
      <c r="E103" s="3"/>
      <c r="F103" s="15">
        <f t="shared" si="33"/>
        <v>22</v>
      </c>
      <c r="G103" s="3">
        <v>22</v>
      </c>
      <c r="H103" s="3"/>
      <c r="I103" s="18"/>
      <c r="J103" s="11"/>
      <c r="K103" s="11"/>
    </row>
    <row r="104" spans="1:11" ht="27.6" hidden="1">
      <c r="A104" s="3"/>
      <c r="B104" s="29" t="s">
        <v>91</v>
      </c>
      <c r="C104" s="15">
        <f t="shared" si="28"/>
        <v>216</v>
      </c>
      <c r="D104" s="3">
        <v>216</v>
      </c>
      <c r="E104" s="3"/>
      <c r="F104" s="15">
        <f t="shared" si="33"/>
        <v>213</v>
      </c>
      <c r="G104" s="3">
        <v>213</v>
      </c>
      <c r="H104" s="3"/>
      <c r="I104" s="18" t="s">
        <v>212</v>
      </c>
      <c r="J104" s="11"/>
      <c r="K104" s="11"/>
    </row>
    <row r="105" spans="1:11" ht="41.4" hidden="1">
      <c r="A105" s="3"/>
      <c r="B105" s="2" t="s">
        <v>92</v>
      </c>
      <c r="C105" s="15">
        <f t="shared" si="28"/>
        <v>30</v>
      </c>
      <c r="D105" s="3">
        <v>14</v>
      </c>
      <c r="E105" s="3">
        <v>16</v>
      </c>
      <c r="F105" s="15">
        <f t="shared" si="33"/>
        <v>29</v>
      </c>
      <c r="G105" s="3">
        <v>14</v>
      </c>
      <c r="H105" s="3">
        <v>15</v>
      </c>
      <c r="I105" s="18" t="s">
        <v>213</v>
      </c>
      <c r="J105" s="11"/>
      <c r="K105" s="11"/>
    </row>
    <row r="106" spans="1:11" ht="27.6" hidden="1">
      <c r="A106" s="3"/>
      <c r="B106" s="29" t="s">
        <v>93</v>
      </c>
      <c r="C106" s="15">
        <f t="shared" si="28"/>
        <v>15</v>
      </c>
      <c r="D106" s="3">
        <v>15</v>
      </c>
      <c r="E106" s="3"/>
      <c r="F106" s="15">
        <f t="shared" si="33"/>
        <v>14</v>
      </c>
      <c r="G106" s="3">
        <v>14</v>
      </c>
      <c r="H106" s="3"/>
      <c r="I106" s="18" t="s">
        <v>211</v>
      </c>
      <c r="J106" s="11"/>
      <c r="K106" s="11"/>
    </row>
    <row r="107" spans="1:11" hidden="1">
      <c r="A107" s="3"/>
      <c r="B107" s="29" t="s">
        <v>94</v>
      </c>
      <c r="C107" s="15">
        <f t="shared" si="28"/>
        <v>12</v>
      </c>
      <c r="D107" s="3">
        <v>12</v>
      </c>
      <c r="E107" s="3"/>
      <c r="F107" s="15">
        <f t="shared" si="33"/>
        <v>12</v>
      </c>
      <c r="G107" s="3">
        <v>12</v>
      </c>
      <c r="H107" s="3"/>
      <c r="I107" s="18"/>
      <c r="J107" s="11"/>
      <c r="K107" s="11"/>
    </row>
    <row r="108" spans="1:11" ht="27.6" hidden="1">
      <c r="A108" s="3"/>
      <c r="B108" s="2" t="s">
        <v>214</v>
      </c>
      <c r="C108" s="15">
        <f t="shared" si="28"/>
        <v>8</v>
      </c>
      <c r="D108" s="3"/>
      <c r="E108" s="3">
        <v>8</v>
      </c>
      <c r="F108" s="15">
        <f t="shared" si="33"/>
        <v>7</v>
      </c>
      <c r="G108" s="3"/>
      <c r="H108" s="3">
        <v>7</v>
      </c>
      <c r="I108" s="18" t="s">
        <v>215</v>
      </c>
      <c r="J108" s="11"/>
      <c r="K108" s="11"/>
    </row>
    <row r="109" spans="1:11" ht="27.6" hidden="1">
      <c r="A109" s="3"/>
      <c r="B109" s="2" t="s">
        <v>95</v>
      </c>
      <c r="C109" s="15">
        <f t="shared" si="28"/>
        <v>23</v>
      </c>
      <c r="D109" s="3"/>
      <c r="E109" s="3">
        <v>23</v>
      </c>
      <c r="F109" s="15">
        <f t="shared" si="33"/>
        <v>22</v>
      </c>
      <c r="G109" s="3"/>
      <c r="H109" s="3">
        <v>22</v>
      </c>
      <c r="I109" s="18" t="s">
        <v>216</v>
      </c>
      <c r="J109" s="11"/>
      <c r="K109" s="11"/>
    </row>
    <row r="110" spans="1:11" ht="26.4" hidden="1">
      <c r="A110" s="32"/>
      <c r="B110" s="33" t="s">
        <v>96</v>
      </c>
      <c r="C110" s="15">
        <f t="shared" si="28"/>
        <v>6</v>
      </c>
      <c r="D110" s="32"/>
      <c r="E110" s="32">
        <v>6</v>
      </c>
      <c r="F110" s="15">
        <f t="shared" si="33"/>
        <v>6</v>
      </c>
      <c r="G110" s="32"/>
      <c r="H110" s="32">
        <v>6</v>
      </c>
      <c r="I110" s="26"/>
      <c r="J110" s="11"/>
      <c r="K110" s="11"/>
    </row>
    <row r="111" spans="1:11" ht="27.6" hidden="1">
      <c r="A111" s="32"/>
      <c r="B111" s="33" t="s">
        <v>97</v>
      </c>
      <c r="C111" s="15">
        <f t="shared" si="28"/>
        <v>9</v>
      </c>
      <c r="D111" s="32"/>
      <c r="E111" s="32">
        <v>9</v>
      </c>
      <c r="F111" s="15">
        <f t="shared" si="33"/>
        <v>7</v>
      </c>
      <c r="G111" s="32"/>
      <c r="H111" s="32">
        <v>7</v>
      </c>
      <c r="I111" s="26" t="s">
        <v>217</v>
      </c>
      <c r="J111" s="11"/>
      <c r="K111" s="11"/>
    </row>
    <row r="112" spans="1:11" hidden="1">
      <c r="A112" s="3"/>
      <c r="B112" s="2" t="s">
        <v>98</v>
      </c>
      <c r="C112" s="15">
        <f t="shared" si="28"/>
        <v>7</v>
      </c>
      <c r="D112" s="3"/>
      <c r="E112" s="3">
        <v>7</v>
      </c>
      <c r="F112" s="15">
        <f t="shared" si="33"/>
        <v>7</v>
      </c>
      <c r="G112" s="3"/>
      <c r="H112" s="3">
        <v>7</v>
      </c>
      <c r="I112" s="18"/>
      <c r="J112" s="11"/>
      <c r="K112" s="11"/>
    </row>
    <row r="113" spans="1:11" ht="39.6" hidden="1">
      <c r="A113" s="3"/>
      <c r="B113" s="2" t="s">
        <v>99</v>
      </c>
      <c r="C113" s="15">
        <f t="shared" si="28"/>
        <v>35</v>
      </c>
      <c r="D113" s="3"/>
      <c r="E113" s="3">
        <v>35</v>
      </c>
      <c r="F113" s="15">
        <f t="shared" si="33"/>
        <v>35</v>
      </c>
      <c r="G113" s="3"/>
      <c r="H113" s="3">
        <v>35</v>
      </c>
      <c r="I113" s="18"/>
      <c r="J113" s="11"/>
      <c r="K113" s="11"/>
    </row>
    <row r="114" spans="1:11" ht="41.4" hidden="1">
      <c r="A114" s="3"/>
      <c r="B114" s="2" t="s">
        <v>100</v>
      </c>
      <c r="C114" s="15">
        <f t="shared" si="28"/>
        <v>9</v>
      </c>
      <c r="D114" s="3"/>
      <c r="E114" s="3">
        <v>9</v>
      </c>
      <c r="F114" s="15">
        <f t="shared" si="33"/>
        <v>8</v>
      </c>
      <c r="G114" s="3"/>
      <c r="H114" s="3">
        <v>8</v>
      </c>
      <c r="I114" s="18" t="s">
        <v>218</v>
      </c>
      <c r="J114" s="11"/>
      <c r="K114" s="11"/>
    </row>
    <row r="115" spans="1:11" hidden="1">
      <c r="A115" s="3"/>
      <c r="B115" s="2" t="s">
        <v>219</v>
      </c>
      <c r="C115" s="15">
        <f t="shared" si="28"/>
        <v>16</v>
      </c>
      <c r="D115" s="3"/>
      <c r="E115" s="3">
        <v>16</v>
      </c>
      <c r="F115" s="15">
        <f t="shared" si="33"/>
        <v>16</v>
      </c>
      <c r="G115" s="3"/>
      <c r="H115" s="3">
        <v>16</v>
      </c>
      <c r="I115" s="18"/>
      <c r="J115" s="11"/>
      <c r="K115" s="11"/>
    </row>
    <row r="116" spans="1:11" ht="26.4" hidden="1">
      <c r="A116" s="3"/>
      <c r="B116" s="2" t="s">
        <v>101</v>
      </c>
      <c r="C116" s="15">
        <f t="shared" si="28"/>
        <v>10</v>
      </c>
      <c r="D116" s="3"/>
      <c r="E116" s="3">
        <v>10</v>
      </c>
      <c r="F116" s="15">
        <f t="shared" si="33"/>
        <v>10</v>
      </c>
      <c r="G116" s="3"/>
      <c r="H116" s="3">
        <v>10</v>
      </c>
      <c r="I116" s="18"/>
      <c r="J116" s="11"/>
      <c r="K116" s="11"/>
    </row>
    <row r="117" spans="1:11">
      <c r="A117" s="15"/>
      <c r="B117" s="16" t="s">
        <v>102</v>
      </c>
      <c r="C117" s="15">
        <f t="shared" si="28"/>
        <v>61</v>
      </c>
      <c r="D117" s="15">
        <f t="shared" ref="D117:E117" si="48">D118+D119</f>
        <v>51</v>
      </c>
      <c r="E117" s="15">
        <f t="shared" si="48"/>
        <v>10</v>
      </c>
      <c r="F117" s="15">
        <f t="shared" si="33"/>
        <v>61</v>
      </c>
      <c r="G117" s="15">
        <f t="shared" ref="G117:H117" si="49">G118+G119</f>
        <v>51</v>
      </c>
      <c r="H117" s="15">
        <f t="shared" si="49"/>
        <v>10</v>
      </c>
      <c r="I117" s="18"/>
      <c r="J117" s="11"/>
      <c r="K117" s="11"/>
    </row>
    <row r="118" spans="1:11" hidden="1">
      <c r="A118" s="1" t="s">
        <v>11</v>
      </c>
      <c r="B118" s="19" t="s">
        <v>12</v>
      </c>
      <c r="C118" s="15">
        <f t="shared" si="28"/>
        <v>51</v>
      </c>
      <c r="D118" s="3">
        <v>51</v>
      </c>
      <c r="E118" s="3"/>
      <c r="F118" s="15">
        <f t="shared" si="33"/>
        <v>51</v>
      </c>
      <c r="G118" s="3">
        <v>51</v>
      </c>
      <c r="H118" s="3"/>
      <c r="I118" s="18"/>
      <c r="J118" s="11"/>
      <c r="K118" s="11"/>
    </row>
    <row r="119" spans="1:11" hidden="1">
      <c r="A119" s="34" t="s">
        <v>13</v>
      </c>
      <c r="B119" s="35" t="s">
        <v>21</v>
      </c>
      <c r="C119" s="15">
        <f t="shared" si="28"/>
        <v>10</v>
      </c>
      <c r="D119" s="7">
        <f t="shared" ref="D119:E119" si="50">D120</f>
        <v>0</v>
      </c>
      <c r="E119" s="7">
        <f t="shared" si="50"/>
        <v>10</v>
      </c>
      <c r="F119" s="15">
        <f t="shared" si="33"/>
        <v>10</v>
      </c>
      <c r="G119" s="7">
        <f t="shared" ref="G119:H119" si="51">G120</f>
        <v>0</v>
      </c>
      <c r="H119" s="7">
        <f t="shared" si="51"/>
        <v>10</v>
      </c>
      <c r="I119" s="18"/>
      <c r="J119" s="11"/>
      <c r="K119" s="11"/>
    </row>
    <row r="120" spans="1:11" ht="26.4" hidden="1">
      <c r="A120" s="3"/>
      <c r="B120" s="2" t="s">
        <v>103</v>
      </c>
      <c r="C120" s="15">
        <f t="shared" si="28"/>
        <v>10</v>
      </c>
      <c r="D120" s="3"/>
      <c r="E120" s="3">
        <v>10</v>
      </c>
      <c r="F120" s="15">
        <f t="shared" si="33"/>
        <v>10</v>
      </c>
      <c r="G120" s="3"/>
      <c r="H120" s="3">
        <v>10</v>
      </c>
      <c r="I120" s="18"/>
      <c r="J120" s="11"/>
      <c r="K120" s="11"/>
    </row>
    <row r="121" spans="1:11" ht="69">
      <c r="A121" s="15"/>
      <c r="B121" s="16" t="s">
        <v>104</v>
      </c>
      <c r="C121" s="15">
        <f t="shared" si="28"/>
        <v>149</v>
      </c>
      <c r="D121" s="15">
        <f t="shared" ref="D121:E121" si="52">D122+D123</f>
        <v>45</v>
      </c>
      <c r="E121" s="15">
        <f t="shared" si="52"/>
        <v>104</v>
      </c>
      <c r="F121" s="15">
        <f t="shared" si="33"/>
        <v>112</v>
      </c>
      <c r="G121" s="15">
        <f t="shared" ref="G121:H121" si="53">G122+G123</f>
        <v>44</v>
      </c>
      <c r="H121" s="15">
        <f t="shared" si="53"/>
        <v>68</v>
      </c>
      <c r="I121" s="18" t="s">
        <v>220</v>
      </c>
      <c r="J121" s="11"/>
      <c r="K121" s="11"/>
    </row>
    <row r="122" spans="1:11" ht="27.6" hidden="1">
      <c r="A122" s="1" t="s">
        <v>11</v>
      </c>
      <c r="B122" s="19" t="s">
        <v>105</v>
      </c>
      <c r="C122" s="15">
        <f t="shared" si="28"/>
        <v>45</v>
      </c>
      <c r="D122" s="3">
        <v>45</v>
      </c>
      <c r="E122" s="3"/>
      <c r="F122" s="15">
        <f t="shared" si="33"/>
        <v>44</v>
      </c>
      <c r="G122" s="3">
        <v>44</v>
      </c>
      <c r="H122" s="3"/>
      <c r="I122" s="18" t="s">
        <v>211</v>
      </c>
      <c r="J122" s="11"/>
      <c r="K122" s="11"/>
    </row>
    <row r="123" spans="1:11" hidden="1">
      <c r="A123" s="1" t="s">
        <v>13</v>
      </c>
      <c r="B123" s="4" t="s">
        <v>35</v>
      </c>
      <c r="C123" s="15">
        <f t="shared" si="28"/>
        <v>104</v>
      </c>
      <c r="D123" s="3">
        <f t="shared" ref="D123:E123" si="54">D124+D125+D126+D127+D128</f>
        <v>0</v>
      </c>
      <c r="E123" s="3">
        <f t="shared" si="54"/>
        <v>104</v>
      </c>
      <c r="F123" s="15">
        <f t="shared" si="33"/>
        <v>68</v>
      </c>
      <c r="G123" s="3"/>
      <c r="H123" s="3">
        <f>H124+H125+H126+H127+H128</f>
        <v>68</v>
      </c>
      <c r="I123" s="18"/>
      <c r="J123" s="11"/>
      <c r="K123" s="11"/>
    </row>
    <row r="124" spans="1:11" ht="55.2" hidden="1">
      <c r="A124" s="3"/>
      <c r="B124" s="2" t="s">
        <v>106</v>
      </c>
      <c r="C124" s="15">
        <f t="shared" si="28"/>
        <v>15</v>
      </c>
      <c r="D124" s="3"/>
      <c r="E124" s="3">
        <v>15</v>
      </c>
      <c r="F124" s="15">
        <f t="shared" si="33"/>
        <v>12</v>
      </c>
      <c r="G124" s="3"/>
      <c r="H124" s="3">
        <v>12</v>
      </c>
      <c r="I124" s="18" t="s">
        <v>221</v>
      </c>
      <c r="J124" s="11"/>
      <c r="K124" s="11"/>
    </row>
    <row r="125" spans="1:11" ht="55.2" hidden="1">
      <c r="A125" s="3"/>
      <c r="B125" s="2" t="s">
        <v>107</v>
      </c>
      <c r="C125" s="15">
        <f t="shared" si="28"/>
        <v>16</v>
      </c>
      <c r="D125" s="3"/>
      <c r="E125" s="3">
        <v>16</v>
      </c>
      <c r="F125" s="15">
        <f t="shared" si="33"/>
        <v>11</v>
      </c>
      <c r="G125" s="3"/>
      <c r="H125" s="3">
        <v>11</v>
      </c>
      <c r="I125" s="18" t="s">
        <v>222</v>
      </c>
      <c r="J125" s="11"/>
      <c r="K125" s="11"/>
    </row>
    <row r="126" spans="1:11" ht="41.4" hidden="1">
      <c r="A126" s="32"/>
      <c r="B126" s="33" t="s">
        <v>108</v>
      </c>
      <c r="C126" s="15">
        <f t="shared" si="28"/>
        <v>30</v>
      </c>
      <c r="D126" s="32"/>
      <c r="E126" s="32">
        <v>30</v>
      </c>
      <c r="F126" s="15">
        <f t="shared" si="33"/>
        <v>11</v>
      </c>
      <c r="G126" s="32"/>
      <c r="H126" s="32">
        <f>E126-19</f>
        <v>11</v>
      </c>
      <c r="I126" s="26" t="s">
        <v>223</v>
      </c>
      <c r="J126" s="11"/>
      <c r="K126" s="11"/>
    </row>
    <row r="127" spans="1:11" ht="41.4" hidden="1">
      <c r="A127" s="3"/>
      <c r="B127" s="2" t="s">
        <v>109</v>
      </c>
      <c r="C127" s="15">
        <f t="shared" si="28"/>
        <v>23</v>
      </c>
      <c r="D127" s="3"/>
      <c r="E127" s="3">
        <v>23</v>
      </c>
      <c r="F127" s="15">
        <f t="shared" si="33"/>
        <v>21</v>
      </c>
      <c r="G127" s="3"/>
      <c r="H127" s="3">
        <f>E127-2</f>
        <v>21</v>
      </c>
      <c r="I127" s="18" t="s">
        <v>206</v>
      </c>
      <c r="J127" s="11"/>
      <c r="K127" s="11"/>
    </row>
    <row r="128" spans="1:11" ht="41.4" hidden="1">
      <c r="A128" s="3"/>
      <c r="B128" s="2" t="s">
        <v>110</v>
      </c>
      <c r="C128" s="15">
        <f t="shared" si="28"/>
        <v>20</v>
      </c>
      <c r="D128" s="3"/>
      <c r="E128" s="3">
        <v>20</v>
      </c>
      <c r="F128" s="15">
        <f t="shared" si="33"/>
        <v>13</v>
      </c>
      <c r="G128" s="3"/>
      <c r="H128" s="3">
        <f>E128-7</f>
        <v>13</v>
      </c>
      <c r="I128" s="18" t="s">
        <v>224</v>
      </c>
      <c r="J128" s="11"/>
      <c r="K128" s="11"/>
    </row>
    <row r="129" spans="1:11" ht="66" customHeight="1">
      <c r="A129" s="36"/>
      <c r="B129" s="37" t="s">
        <v>111</v>
      </c>
      <c r="C129" s="15">
        <f t="shared" si="28"/>
        <v>64</v>
      </c>
      <c r="D129" s="36">
        <f t="shared" ref="D129:E129" si="55">D130+D131</f>
        <v>26</v>
      </c>
      <c r="E129" s="36">
        <f t="shared" si="55"/>
        <v>38</v>
      </c>
      <c r="F129" s="15">
        <f t="shared" si="33"/>
        <v>61</v>
      </c>
      <c r="G129" s="36">
        <f t="shared" ref="G129:H129" si="56">G130+G131</f>
        <v>26</v>
      </c>
      <c r="H129" s="36">
        <f t="shared" si="56"/>
        <v>35</v>
      </c>
      <c r="I129" s="18" t="s">
        <v>221</v>
      </c>
      <c r="J129" s="11"/>
      <c r="K129" s="11"/>
    </row>
    <row r="130" spans="1:11" hidden="1">
      <c r="A130" s="1" t="s">
        <v>11</v>
      </c>
      <c r="B130" s="19" t="s">
        <v>20</v>
      </c>
      <c r="C130" s="15">
        <f t="shared" si="28"/>
        <v>26</v>
      </c>
      <c r="D130" s="3">
        <v>26</v>
      </c>
      <c r="E130" s="3"/>
      <c r="F130" s="15">
        <f t="shared" si="33"/>
        <v>26</v>
      </c>
      <c r="G130" s="3">
        <v>26</v>
      </c>
      <c r="H130" s="3"/>
      <c r="I130" s="18"/>
      <c r="J130" s="11"/>
      <c r="K130" s="11"/>
    </row>
    <row r="131" spans="1:11" hidden="1">
      <c r="A131" s="1" t="s">
        <v>13</v>
      </c>
      <c r="B131" s="19" t="s">
        <v>35</v>
      </c>
      <c r="C131" s="15">
        <f t="shared" si="28"/>
        <v>38</v>
      </c>
      <c r="D131" s="3"/>
      <c r="E131" s="3">
        <f>E132+E133</f>
        <v>38</v>
      </c>
      <c r="F131" s="15">
        <f t="shared" si="33"/>
        <v>35</v>
      </c>
      <c r="G131" s="3"/>
      <c r="H131" s="3">
        <f>H132+H133</f>
        <v>35</v>
      </c>
      <c r="I131" s="18"/>
      <c r="J131" s="11"/>
      <c r="K131" s="11"/>
    </row>
    <row r="132" spans="1:11" ht="55.2" hidden="1">
      <c r="A132" s="3"/>
      <c r="B132" s="2" t="s">
        <v>112</v>
      </c>
      <c r="C132" s="15">
        <f t="shared" si="28"/>
        <v>14</v>
      </c>
      <c r="D132" s="3"/>
      <c r="E132" s="3">
        <v>14</v>
      </c>
      <c r="F132" s="15">
        <f t="shared" si="33"/>
        <v>11</v>
      </c>
      <c r="G132" s="3"/>
      <c r="H132" s="3">
        <v>11</v>
      </c>
      <c r="I132" s="18" t="s">
        <v>221</v>
      </c>
      <c r="J132" s="11"/>
      <c r="K132" s="11"/>
    </row>
    <row r="133" spans="1:11" ht="26.4" hidden="1">
      <c r="A133" s="3"/>
      <c r="B133" s="2" t="s">
        <v>113</v>
      </c>
      <c r="C133" s="15">
        <f t="shared" si="28"/>
        <v>24</v>
      </c>
      <c r="D133" s="3"/>
      <c r="E133" s="3">
        <v>24</v>
      </c>
      <c r="F133" s="15">
        <f t="shared" si="33"/>
        <v>24</v>
      </c>
      <c r="G133" s="3"/>
      <c r="H133" s="3">
        <v>24</v>
      </c>
      <c r="I133" s="18"/>
      <c r="J133" s="11"/>
      <c r="K133" s="11"/>
    </row>
    <row r="134" spans="1:11" ht="124.2">
      <c r="A134" s="15"/>
      <c r="B134" s="16" t="s">
        <v>118</v>
      </c>
      <c r="C134" s="15">
        <f t="shared" si="28"/>
        <v>162</v>
      </c>
      <c r="D134" s="15">
        <f t="shared" ref="D134:E134" si="57">D135+D136</f>
        <v>25</v>
      </c>
      <c r="E134" s="15">
        <f t="shared" si="57"/>
        <v>137</v>
      </c>
      <c r="F134" s="15">
        <f t="shared" si="33"/>
        <v>155</v>
      </c>
      <c r="G134" s="15">
        <f t="shared" ref="G134:H134" si="58">G135+G136</f>
        <v>25</v>
      </c>
      <c r="H134" s="15">
        <f t="shared" si="58"/>
        <v>130</v>
      </c>
      <c r="I134" s="18" t="s">
        <v>283</v>
      </c>
      <c r="J134" s="11"/>
      <c r="K134" s="11"/>
    </row>
    <row r="135" spans="1:11" hidden="1">
      <c r="A135" s="1" t="s">
        <v>11</v>
      </c>
      <c r="B135" s="19" t="s">
        <v>114</v>
      </c>
      <c r="C135" s="15">
        <f t="shared" si="28"/>
        <v>25</v>
      </c>
      <c r="D135" s="3">
        <v>25</v>
      </c>
      <c r="E135" s="3"/>
      <c r="F135" s="15">
        <f t="shared" si="33"/>
        <v>25</v>
      </c>
      <c r="G135" s="3">
        <v>25</v>
      </c>
      <c r="H135" s="3"/>
      <c r="I135" s="18"/>
      <c r="J135" s="11"/>
      <c r="K135" s="11"/>
    </row>
    <row r="136" spans="1:11" ht="15.6" hidden="1">
      <c r="A136" s="38" t="s">
        <v>13</v>
      </c>
      <c r="B136" s="4" t="s">
        <v>35</v>
      </c>
      <c r="C136" s="15">
        <f t="shared" si="28"/>
        <v>137</v>
      </c>
      <c r="D136" s="3"/>
      <c r="E136" s="3">
        <f>E137+E138+E139+E140+E141</f>
        <v>137</v>
      </c>
      <c r="F136" s="15">
        <f t="shared" si="33"/>
        <v>130</v>
      </c>
      <c r="G136" s="3"/>
      <c r="H136" s="3">
        <f>H137+H138+H139+H140+H141</f>
        <v>130</v>
      </c>
      <c r="I136" s="18"/>
      <c r="J136" s="11"/>
      <c r="K136" s="11"/>
    </row>
    <row r="137" spans="1:11" ht="69" hidden="1">
      <c r="A137" s="39"/>
      <c r="B137" s="2" t="s">
        <v>119</v>
      </c>
      <c r="C137" s="15">
        <f t="shared" si="28"/>
        <v>35</v>
      </c>
      <c r="D137" s="3"/>
      <c r="E137" s="3">
        <v>35</v>
      </c>
      <c r="F137" s="15">
        <f t="shared" si="33"/>
        <v>32</v>
      </c>
      <c r="G137" s="3"/>
      <c r="H137" s="3">
        <v>32</v>
      </c>
      <c r="I137" s="18" t="s">
        <v>225</v>
      </c>
      <c r="J137" s="11"/>
      <c r="K137" s="11"/>
    </row>
    <row r="138" spans="1:11" ht="55.2" hidden="1">
      <c r="A138" s="40"/>
      <c r="B138" s="41" t="s">
        <v>115</v>
      </c>
      <c r="C138" s="15">
        <f t="shared" si="28"/>
        <v>42</v>
      </c>
      <c r="D138" s="42"/>
      <c r="E138" s="42">
        <v>42</v>
      </c>
      <c r="F138" s="15">
        <f t="shared" si="33"/>
        <v>40</v>
      </c>
      <c r="G138" s="42"/>
      <c r="H138" s="42">
        <v>40</v>
      </c>
      <c r="I138" s="43" t="s">
        <v>226</v>
      </c>
      <c r="J138" s="11"/>
      <c r="K138" s="11"/>
    </row>
    <row r="139" spans="1:11" ht="27.6" hidden="1">
      <c r="A139" s="44"/>
      <c r="B139" s="33" t="s">
        <v>116</v>
      </c>
      <c r="C139" s="15">
        <f t="shared" ref="C139:C202" si="59">D139+E139</f>
        <v>24</v>
      </c>
      <c r="D139" s="32"/>
      <c r="E139" s="32">
        <v>24</v>
      </c>
      <c r="F139" s="15">
        <f t="shared" si="33"/>
        <v>23</v>
      </c>
      <c r="G139" s="32"/>
      <c r="H139" s="32">
        <v>23</v>
      </c>
      <c r="I139" s="26" t="s">
        <v>227</v>
      </c>
      <c r="J139" s="11"/>
      <c r="K139" s="11"/>
    </row>
    <row r="140" spans="1:11" ht="15.6" hidden="1">
      <c r="A140" s="44"/>
      <c r="B140" s="33" t="s">
        <v>117</v>
      </c>
      <c r="C140" s="15">
        <f t="shared" si="59"/>
        <v>13</v>
      </c>
      <c r="D140" s="32"/>
      <c r="E140" s="32">
        <v>13</v>
      </c>
      <c r="F140" s="15">
        <f t="shared" si="33"/>
        <v>13</v>
      </c>
      <c r="G140" s="32"/>
      <c r="H140" s="32">
        <v>13</v>
      </c>
      <c r="I140" s="26"/>
      <c r="J140" s="11"/>
      <c r="K140" s="11"/>
    </row>
    <row r="141" spans="1:11" ht="55.2" hidden="1">
      <c r="A141" s="44"/>
      <c r="B141" s="33" t="s">
        <v>120</v>
      </c>
      <c r="C141" s="15">
        <f t="shared" si="59"/>
        <v>23</v>
      </c>
      <c r="D141" s="32"/>
      <c r="E141" s="32">
        <v>23</v>
      </c>
      <c r="F141" s="15">
        <f t="shared" si="33"/>
        <v>22</v>
      </c>
      <c r="G141" s="32"/>
      <c r="H141" s="32">
        <v>22</v>
      </c>
      <c r="I141" s="26" t="s">
        <v>228</v>
      </c>
      <c r="J141" s="11"/>
      <c r="K141" s="11"/>
    </row>
    <row r="142" spans="1:11" ht="18.75" customHeight="1">
      <c r="A142" s="15"/>
      <c r="B142" s="16" t="s">
        <v>121</v>
      </c>
      <c r="C142" s="15">
        <f t="shared" si="59"/>
        <v>28</v>
      </c>
      <c r="D142" s="15">
        <f t="shared" ref="D142:E142" si="60">D143+D144</f>
        <v>16</v>
      </c>
      <c r="E142" s="15">
        <f t="shared" si="60"/>
        <v>12</v>
      </c>
      <c r="F142" s="15">
        <f t="shared" si="33"/>
        <v>28</v>
      </c>
      <c r="G142" s="15">
        <f t="shared" ref="G142:H142" si="61">G143+G144</f>
        <v>16</v>
      </c>
      <c r="H142" s="15">
        <f t="shared" si="61"/>
        <v>12</v>
      </c>
      <c r="I142" s="18"/>
      <c r="J142" s="11"/>
      <c r="K142" s="11"/>
    </row>
    <row r="143" spans="1:11" hidden="1">
      <c r="A143" s="1" t="s">
        <v>11</v>
      </c>
      <c r="B143" s="19" t="s">
        <v>114</v>
      </c>
      <c r="C143" s="15">
        <f t="shared" si="59"/>
        <v>16</v>
      </c>
      <c r="D143" s="3">
        <v>16</v>
      </c>
      <c r="E143" s="3"/>
      <c r="F143" s="15">
        <f t="shared" si="33"/>
        <v>16</v>
      </c>
      <c r="G143" s="3">
        <v>16</v>
      </c>
      <c r="H143" s="3"/>
      <c r="I143" s="18"/>
      <c r="J143" s="11"/>
      <c r="K143" s="11"/>
    </row>
    <row r="144" spans="1:11" hidden="1">
      <c r="A144" s="1" t="s">
        <v>13</v>
      </c>
      <c r="B144" s="19" t="s">
        <v>35</v>
      </c>
      <c r="C144" s="15">
        <f t="shared" si="59"/>
        <v>12</v>
      </c>
      <c r="D144" s="3">
        <f t="shared" ref="D144:E144" si="62">D145</f>
        <v>0</v>
      </c>
      <c r="E144" s="3">
        <f t="shared" si="62"/>
        <v>12</v>
      </c>
      <c r="F144" s="15">
        <f t="shared" ref="F144:F207" si="63">G144+H144</f>
        <v>12</v>
      </c>
      <c r="G144" s="3">
        <f t="shared" ref="G144:H144" si="64">G145</f>
        <v>0</v>
      </c>
      <c r="H144" s="3">
        <f t="shared" si="64"/>
        <v>12</v>
      </c>
      <c r="I144" s="18"/>
      <c r="J144" s="11"/>
      <c r="K144" s="11"/>
    </row>
    <row r="145" spans="1:11" ht="4.5" hidden="1" customHeight="1">
      <c r="A145" s="32"/>
      <c r="B145" s="33" t="s">
        <v>229</v>
      </c>
      <c r="C145" s="15">
        <f t="shared" si="59"/>
        <v>12</v>
      </c>
      <c r="D145" s="32"/>
      <c r="E145" s="32">
        <v>12</v>
      </c>
      <c r="F145" s="15">
        <f t="shared" si="63"/>
        <v>12</v>
      </c>
      <c r="G145" s="32"/>
      <c r="H145" s="32">
        <v>12</v>
      </c>
      <c r="I145" s="26" t="s">
        <v>230</v>
      </c>
      <c r="J145" s="11"/>
      <c r="K145" s="11"/>
    </row>
    <row r="146" spans="1:11" ht="23.25" customHeight="1">
      <c r="A146" s="15"/>
      <c r="B146" s="16" t="s">
        <v>122</v>
      </c>
      <c r="C146" s="15">
        <f t="shared" si="59"/>
        <v>36</v>
      </c>
      <c r="D146" s="15">
        <f t="shared" ref="D146:E146" si="65">D147+D148</f>
        <v>36</v>
      </c>
      <c r="E146" s="15">
        <f t="shared" si="65"/>
        <v>0</v>
      </c>
      <c r="F146" s="15">
        <f t="shared" si="63"/>
        <v>36</v>
      </c>
      <c r="G146" s="15">
        <f t="shared" ref="G146:H146" si="66">G147+G148</f>
        <v>36</v>
      </c>
      <c r="H146" s="15">
        <f t="shared" si="66"/>
        <v>0</v>
      </c>
      <c r="I146" s="18"/>
      <c r="J146" s="11"/>
      <c r="K146" s="11"/>
    </row>
    <row r="147" spans="1:11" hidden="1">
      <c r="A147" s="1" t="s">
        <v>11</v>
      </c>
      <c r="B147" s="19" t="s">
        <v>114</v>
      </c>
      <c r="C147" s="15">
        <f t="shared" si="59"/>
        <v>30</v>
      </c>
      <c r="D147" s="3">
        <v>30</v>
      </c>
      <c r="E147" s="3"/>
      <c r="F147" s="15">
        <f t="shared" si="63"/>
        <v>30</v>
      </c>
      <c r="G147" s="3">
        <v>30</v>
      </c>
      <c r="H147" s="3"/>
      <c r="I147" s="18"/>
      <c r="J147" s="11"/>
      <c r="K147" s="11"/>
    </row>
    <row r="148" spans="1:11" hidden="1">
      <c r="A148" s="1" t="s">
        <v>13</v>
      </c>
      <c r="B148" s="19" t="s">
        <v>35</v>
      </c>
      <c r="C148" s="15">
        <f t="shared" si="59"/>
        <v>6</v>
      </c>
      <c r="D148" s="3">
        <f t="shared" ref="D148:E148" si="67">D149</f>
        <v>6</v>
      </c>
      <c r="E148" s="3">
        <f t="shared" si="67"/>
        <v>0</v>
      </c>
      <c r="F148" s="15">
        <f t="shared" si="63"/>
        <v>6</v>
      </c>
      <c r="G148" s="3">
        <f>G149</f>
        <v>6</v>
      </c>
      <c r="H148" s="3">
        <f>H149</f>
        <v>0</v>
      </c>
      <c r="I148" s="18"/>
      <c r="J148" s="11"/>
      <c r="K148" s="11"/>
    </row>
    <row r="149" spans="1:11" hidden="1">
      <c r="A149" s="1"/>
      <c r="B149" s="29" t="s">
        <v>88</v>
      </c>
      <c r="C149" s="15">
        <f t="shared" si="59"/>
        <v>6</v>
      </c>
      <c r="D149" s="3">
        <v>6</v>
      </c>
      <c r="E149" s="3"/>
      <c r="F149" s="15">
        <f t="shared" si="63"/>
        <v>6</v>
      </c>
      <c r="G149" s="3">
        <v>6</v>
      </c>
      <c r="H149" s="3"/>
      <c r="I149" s="18"/>
      <c r="J149" s="11"/>
      <c r="K149" s="11"/>
    </row>
    <row r="150" spans="1:11" ht="155.25" customHeight="1">
      <c r="A150" s="15"/>
      <c r="B150" s="16" t="s">
        <v>123</v>
      </c>
      <c r="C150" s="15">
        <f t="shared" si="59"/>
        <v>1876</v>
      </c>
      <c r="D150" s="15">
        <f t="shared" ref="D150:E150" si="68">D151+D152</f>
        <v>54</v>
      </c>
      <c r="E150" s="15">
        <f t="shared" si="68"/>
        <v>1822</v>
      </c>
      <c r="F150" s="15">
        <f t="shared" si="63"/>
        <v>1852</v>
      </c>
      <c r="G150" s="15">
        <f t="shared" ref="G150" si="69">G151+G152</f>
        <v>54</v>
      </c>
      <c r="H150" s="63">
        <f>1822-24</f>
        <v>1798</v>
      </c>
      <c r="I150" s="18" t="s">
        <v>284</v>
      </c>
      <c r="J150" s="11"/>
      <c r="K150" s="11"/>
    </row>
    <row r="151" spans="1:11" hidden="1">
      <c r="A151" s="1" t="s">
        <v>11</v>
      </c>
      <c r="B151" s="19" t="s">
        <v>105</v>
      </c>
      <c r="C151" s="15">
        <f t="shared" si="59"/>
        <v>30</v>
      </c>
      <c r="D151" s="3">
        <v>30</v>
      </c>
      <c r="E151" s="3"/>
      <c r="F151" s="15">
        <f t="shared" si="63"/>
        <v>30</v>
      </c>
      <c r="G151" s="3">
        <v>30</v>
      </c>
      <c r="H151" s="3"/>
      <c r="I151" s="18"/>
      <c r="J151" s="11"/>
      <c r="K151" s="11"/>
    </row>
    <row r="152" spans="1:11" hidden="1">
      <c r="A152" s="1" t="s">
        <v>13</v>
      </c>
      <c r="B152" s="4" t="s">
        <v>35</v>
      </c>
      <c r="C152" s="15">
        <f t="shared" si="59"/>
        <v>1846</v>
      </c>
      <c r="D152" s="3">
        <f t="shared" ref="D152" si="70">D153+D154+D157+D158+D159+D160+D161+D162+D163+D164+D165+D166+D167+D168+D171+D174+D177+D180+D183+D186+D189+D155+D156</f>
        <v>24</v>
      </c>
      <c r="E152" s="3">
        <f>E153+E154+E157+E158+E159+E160+E161+E162+E163+E164+E165+E166+E167+E168+E171+E174+E177+E180+E183+E186+E189+E155+E156</f>
        <v>1822</v>
      </c>
      <c r="F152" s="15">
        <f t="shared" si="63"/>
        <v>1812</v>
      </c>
      <c r="G152" s="3">
        <f t="shared" ref="G152:H152" si="71">G153+G154+G157+G158+G159+G160+G161+G162+G163+G164+G165+G166+G167+G168+G171+G174+G177+G180+G183+G186+G189+G155+G156</f>
        <v>24</v>
      </c>
      <c r="H152" s="3">
        <f t="shared" si="71"/>
        <v>1788</v>
      </c>
      <c r="I152" s="18"/>
      <c r="J152" s="11"/>
      <c r="K152" s="11"/>
    </row>
    <row r="153" spans="1:11" ht="26.4" hidden="1">
      <c r="A153" s="3"/>
      <c r="B153" s="29" t="s">
        <v>124</v>
      </c>
      <c r="C153" s="15">
        <f t="shared" si="59"/>
        <v>12</v>
      </c>
      <c r="D153" s="3">
        <v>12</v>
      </c>
      <c r="E153" s="3"/>
      <c r="F153" s="15">
        <f t="shared" si="63"/>
        <v>12</v>
      </c>
      <c r="G153" s="3">
        <v>12</v>
      </c>
      <c r="H153" s="3"/>
      <c r="I153" s="18"/>
      <c r="J153" s="11"/>
      <c r="K153" s="11"/>
    </row>
    <row r="154" spans="1:11" ht="26.4" hidden="1">
      <c r="A154" s="3"/>
      <c r="B154" s="29" t="s">
        <v>125</v>
      </c>
      <c r="C154" s="15">
        <f t="shared" si="59"/>
        <v>12</v>
      </c>
      <c r="D154" s="3">
        <v>12</v>
      </c>
      <c r="E154" s="3"/>
      <c r="F154" s="15">
        <f t="shared" si="63"/>
        <v>12</v>
      </c>
      <c r="G154" s="3">
        <v>12</v>
      </c>
      <c r="H154" s="3"/>
      <c r="I154" s="18"/>
      <c r="J154" s="11"/>
      <c r="K154" s="11"/>
    </row>
    <row r="155" spans="1:11" ht="82.8" hidden="1">
      <c r="A155" s="3"/>
      <c r="B155" s="29" t="s">
        <v>126</v>
      </c>
      <c r="C155" s="15">
        <f t="shared" si="59"/>
        <v>161</v>
      </c>
      <c r="D155" s="3"/>
      <c r="E155" s="3">
        <v>161</v>
      </c>
      <c r="F155" s="15">
        <f t="shared" si="63"/>
        <v>148</v>
      </c>
      <c r="G155" s="3"/>
      <c r="H155" s="3">
        <f>161-13</f>
        <v>148</v>
      </c>
      <c r="I155" s="18" t="s">
        <v>269</v>
      </c>
      <c r="J155" s="11"/>
      <c r="K155" s="11"/>
    </row>
    <row r="156" spans="1:11" ht="27.6" hidden="1">
      <c r="A156" s="3"/>
      <c r="B156" s="29" t="s">
        <v>127</v>
      </c>
      <c r="C156" s="15">
        <f t="shared" si="59"/>
        <v>57</v>
      </c>
      <c r="D156" s="3"/>
      <c r="E156" s="3">
        <v>57</v>
      </c>
      <c r="F156" s="15">
        <f t="shared" si="63"/>
        <v>55</v>
      </c>
      <c r="G156" s="3"/>
      <c r="H156" s="3">
        <v>55</v>
      </c>
      <c r="I156" s="18" t="s">
        <v>267</v>
      </c>
      <c r="J156" s="11"/>
      <c r="K156" s="11"/>
    </row>
    <row r="157" spans="1:11" ht="27.6" hidden="1">
      <c r="A157" s="3"/>
      <c r="B157" s="2" t="s">
        <v>128</v>
      </c>
      <c r="C157" s="15">
        <f t="shared" si="59"/>
        <v>33</v>
      </c>
      <c r="D157" s="3"/>
      <c r="E157" s="3">
        <v>33</v>
      </c>
      <c r="F157" s="15">
        <f t="shared" si="63"/>
        <v>32</v>
      </c>
      <c r="G157" s="3"/>
      <c r="H157" s="3">
        <v>32</v>
      </c>
      <c r="I157" s="18" t="s">
        <v>268</v>
      </c>
      <c r="J157" s="11"/>
      <c r="K157" s="11"/>
    </row>
    <row r="158" spans="1:11" ht="55.2" hidden="1">
      <c r="A158" s="3"/>
      <c r="B158" s="2" t="s">
        <v>129</v>
      </c>
      <c r="C158" s="15">
        <f t="shared" si="59"/>
        <v>29</v>
      </c>
      <c r="D158" s="3"/>
      <c r="E158" s="3">
        <v>29</v>
      </c>
      <c r="F158" s="15">
        <f t="shared" si="63"/>
        <v>27</v>
      </c>
      <c r="G158" s="3"/>
      <c r="H158" s="3">
        <v>27</v>
      </c>
      <c r="I158" s="18" t="s">
        <v>231</v>
      </c>
      <c r="J158" s="11"/>
      <c r="K158" s="11"/>
    </row>
    <row r="159" spans="1:11" hidden="1">
      <c r="A159" s="3"/>
      <c r="B159" s="2" t="s">
        <v>130</v>
      </c>
      <c r="C159" s="15">
        <f t="shared" si="59"/>
        <v>0</v>
      </c>
      <c r="D159" s="3"/>
      <c r="E159" s="3"/>
      <c r="F159" s="15">
        <f t="shared" si="63"/>
        <v>0</v>
      </c>
      <c r="G159" s="3"/>
      <c r="H159" s="3"/>
      <c r="I159" s="18"/>
      <c r="J159" s="11"/>
      <c r="K159" s="11"/>
    </row>
    <row r="160" spans="1:11" hidden="1">
      <c r="A160" s="3"/>
      <c r="B160" s="2" t="s">
        <v>131</v>
      </c>
      <c r="C160" s="15">
        <f t="shared" si="59"/>
        <v>0</v>
      </c>
      <c r="D160" s="3"/>
      <c r="E160" s="3">
        <v>0</v>
      </c>
      <c r="F160" s="15">
        <f t="shared" si="63"/>
        <v>0</v>
      </c>
      <c r="G160" s="3"/>
      <c r="H160" s="3">
        <v>0</v>
      </c>
      <c r="I160" s="18"/>
      <c r="J160" s="11"/>
      <c r="K160" s="11"/>
    </row>
    <row r="161" spans="1:11" ht="55.2" hidden="1">
      <c r="A161" s="32"/>
      <c r="B161" s="33" t="s">
        <v>132</v>
      </c>
      <c r="C161" s="15">
        <f t="shared" si="59"/>
        <v>40</v>
      </c>
      <c r="D161" s="32"/>
      <c r="E161" s="32">
        <v>40</v>
      </c>
      <c r="F161" s="15">
        <f t="shared" si="63"/>
        <v>25</v>
      </c>
      <c r="G161" s="32"/>
      <c r="H161" s="32">
        <v>25</v>
      </c>
      <c r="I161" s="26" t="s">
        <v>265</v>
      </c>
      <c r="J161" s="11"/>
      <c r="K161" s="11"/>
    </row>
    <row r="162" spans="1:11" ht="26.4" hidden="1">
      <c r="A162" s="3"/>
      <c r="B162" s="2" t="s">
        <v>133</v>
      </c>
      <c r="C162" s="15">
        <f t="shared" si="59"/>
        <v>0</v>
      </c>
      <c r="D162" s="3"/>
      <c r="E162" s="3">
        <v>0</v>
      </c>
      <c r="F162" s="15">
        <f t="shared" si="63"/>
        <v>0</v>
      </c>
      <c r="G162" s="3"/>
      <c r="H162" s="3">
        <v>0</v>
      </c>
      <c r="I162" s="18"/>
      <c r="J162" s="11"/>
      <c r="K162" s="11"/>
    </row>
    <row r="163" spans="1:11" ht="26.4" hidden="1">
      <c r="A163" s="3"/>
      <c r="B163" s="2" t="s">
        <v>134</v>
      </c>
      <c r="C163" s="15">
        <f t="shared" si="59"/>
        <v>0</v>
      </c>
      <c r="D163" s="3"/>
      <c r="E163" s="3">
        <v>0</v>
      </c>
      <c r="F163" s="15">
        <f t="shared" si="63"/>
        <v>0</v>
      </c>
      <c r="G163" s="3"/>
      <c r="H163" s="3">
        <v>0</v>
      </c>
      <c r="I163" s="18"/>
      <c r="J163" s="11"/>
      <c r="K163" s="11"/>
    </row>
    <row r="164" spans="1:11" ht="26.4" hidden="1">
      <c r="A164" s="3"/>
      <c r="B164" s="2" t="s">
        <v>135</v>
      </c>
      <c r="C164" s="15">
        <f t="shared" si="59"/>
        <v>0</v>
      </c>
      <c r="D164" s="3"/>
      <c r="E164" s="3">
        <v>0</v>
      </c>
      <c r="F164" s="15">
        <f t="shared" si="63"/>
        <v>0</v>
      </c>
      <c r="G164" s="3"/>
      <c r="H164" s="3">
        <v>0</v>
      </c>
      <c r="I164" s="18"/>
      <c r="J164" s="11"/>
      <c r="K164" s="11"/>
    </row>
    <row r="165" spans="1:11" ht="26.4" hidden="1">
      <c r="A165" s="3"/>
      <c r="B165" s="2" t="s">
        <v>136</v>
      </c>
      <c r="C165" s="15">
        <f t="shared" si="59"/>
        <v>0</v>
      </c>
      <c r="D165" s="3"/>
      <c r="E165" s="3">
        <v>0</v>
      </c>
      <c r="F165" s="15">
        <f t="shared" si="63"/>
        <v>0</v>
      </c>
      <c r="G165" s="3"/>
      <c r="H165" s="3">
        <v>0</v>
      </c>
      <c r="I165" s="18"/>
      <c r="J165" s="11"/>
      <c r="K165" s="11"/>
    </row>
    <row r="166" spans="1:11" ht="26.4" hidden="1">
      <c r="A166" s="3"/>
      <c r="B166" s="2" t="s">
        <v>137</v>
      </c>
      <c r="C166" s="15">
        <f t="shared" si="59"/>
        <v>0</v>
      </c>
      <c r="D166" s="3"/>
      <c r="E166" s="3">
        <v>0</v>
      </c>
      <c r="F166" s="15">
        <f t="shared" si="63"/>
        <v>0</v>
      </c>
      <c r="G166" s="3"/>
      <c r="H166" s="3">
        <v>0</v>
      </c>
      <c r="I166" s="18"/>
      <c r="J166" s="11"/>
      <c r="K166" s="11"/>
    </row>
    <row r="167" spans="1:11" ht="26.4" hidden="1">
      <c r="A167" s="3"/>
      <c r="B167" s="2" t="s">
        <v>138</v>
      </c>
      <c r="C167" s="15">
        <f t="shared" si="59"/>
        <v>0</v>
      </c>
      <c r="D167" s="3"/>
      <c r="E167" s="3">
        <v>0</v>
      </c>
      <c r="F167" s="15">
        <f t="shared" si="63"/>
        <v>0</v>
      </c>
      <c r="G167" s="3"/>
      <c r="H167" s="3">
        <v>0</v>
      </c>
      <c r="I167" s="18"/>
      <c r="J167" s="11"/>
      <c r="K167" s="11"/>
    </row>
    <row r="168" spans="1:11" ht="26.4" hidden="1">
      <c r="A168" s="3"/>
      <c r="B168" s="2" t="s">
        <v>139</v>
      </c>
      <c r="C168" s="15">
        <f t="shared" si="59"/>
        <v>168</v>
      </c>
      <c r="D168" s="3">
        <f t="shared" ref="D168:E168" si="72">D169+D170</f>
        <v>0</v>
      </c>
      <c r="E168" s="3">
        <f t="shared" si="72"/>
        <v>168</v>
      </c>
      <c r="F168" s="15">
        <f t="shared" si="63"/>
        <v>168</v>
      </c>
      <c r="G168" s="3">
        <f t="shared" ref="G168" si="73">G169+G170</f>
        <v>0</v>
      </c>
      <c r="H168" s="3">
        <v>168</v>
      </c>
      <c r="I168" s="18"/>
      <c r="J168" s="11"/>
      <c r="K168" s="11"/>
    </row>
    <row r="169" spans="1:11" hidden="1">
      <c r="A169" s="1"/>
      <c r="B169" s="4" t="s">
        <v>140</v>
      </c>
      <c r="C169" s="15">
        <f t="shared" si="59"/>
        <v>64</v>
      </c>
      <c r="D169" s="3"/>
      <c r="E169" s="3">
        <v>64</v>
      </c>
      <c r="F169" s="15">
        <f t="shared" si="63"/>
        <v>64</v>
      </c>
      <c r="G169" s="3"/>
      <c r="H169" s="3">
        <v>64</v>
      </c>
      <c r="I169" s="18"/>
      <c r="J169" s="11"/>
      <c r="K169" s="11"/>
    </row>
    <row r="170" spans="1:11" hidden="1">
      <c r="A170" s="1"/>
      <c r="B170" s="4" t="s">
        <v>141</v>
      </c>
      <c r="C170" s="15">
        <f t="shared" si="59"/>
        <v>104</v>
      </c>
      <c r="D170" s="3"/>
      <c r="E170" s="3">
        <v>104</v>
      </c>
      <c r="F170" s="15">
        <f t="shared" si="63"/>
        <v>104</v>
      </c>
      <c r="G170" s="3"/>
      <c r="H170" s="3">
        <v>104</v>
      </c>
      <c r="I170" s="18"/>
      <c r="J170" s="11"/>
      <c r="K170" s="11"/>
    </row>
    <row r="171" spans="1:11" ht="26.4" hidden="1">
      <c r="A171" s="3"/>
      <c r="B171" s="2" t="s">
        <v>142</v>
      </c>
      <c r="C171" s="15">
        <f t="shared" si="59"/>
        <v>183</v>
      </c>
      <c r="D171" s="3"/>
      <c r="E171" s="3">
        <f>E172+E173</f>
        <v>183</v>
      </c>
      <c r="F171" s="15">
        <f t="shared" si="63"/>
        <v>183</v>
      </c>
      <c r="G171" s="3"/>
      <c r="H171" s="3">
        <v>183</v>
      </c>
      <c r="I171" s="18"/>
      <c r="J171" s="11"/>
      <c r="K171" s="11"/>
    </row>
    <row r="172" spans="1:11" hidden="1">
      <c r="A172" s="1"/>
      <c r="B172" s="4" t="s">
        <v>140</v>
      </c>
      <c r="C172" s="15">
        <f t="shared" si="59"/>
        <v>73</v>
      </c>
      <c r="D172" s="3"/>
      <c r="E172" s="3">
        <v>73</v>
      </c>
      <c r="F172" s="15">
        <f t="shared" si="63"/>
        <v>73</v>
      </c>
      <c r="G172" s="3"/>
      <c r="H172" s="3">
        <v>73</v>
      </c>
      <c r="I172" s="18"/>
      <c r="J172" s="11"/>
      <c r="K172" s="11"/>
    </row>
    <row r="173" spans="1:11" hidden="1">
      <c r="A173" s="1"/>
      <c r="B173" s="4" t="s">
        <v>141</v>
      </c>
      <c r="C173" s="15">
        <f t="shared" si="59"/>
        <v>110</v>
      </c>
      <c r="D173" s="3"/>
      <c r="E173" s="3">
        <v>110</v>
      </c>
      <c r="F173" s="15">
        <f t="shared" si="63"/>
        <v>110</v>
      </c>
      <c r="G173" s="3"/>
      <c r="H173" s="3">
        <v>110</v>
      </c>
      <c r="I173" s="18"/>
      <c r="J173" s="11"/>
      <c r="K173" s="11"/>
    </row>
    <row r="174" spans="1:11" ht="26.4" hidden="1">
      <c r="A174" s="3"/>
      <c r="B174" s="2" t="s">
        <v>143</v>
      </c>
      <c r="C174" s="15">
        <f t="shared" si="59"/>
        <v>188</v>
      </c>
      <c r="D174" s="3"/>
      <c r="E174" s="3">
        <f>E175+E176</f>
        <v>188</v>
      </c>
      <c r="F174" s="15">
        <f t="shared" si="63"/>
        <v>188</v>
      </c>
      <c r="G174" s="3"/>
      <c r="H174" s="3">
        <v>188</v>
      </c>
      <c r="I174" s="18"/>
      <c r="J174" s="11"/>
      <c r="K174" s="11"/>
    </row>
    <row r="175" spans="1:11" hidden="1">
      <c r="A175" s="1"/>
      <c r="B175" s="4" t="s">
        <v>140</v>
      </c>
      <c r="C175" s="15">
        <f t="shared" si="59"/>
        <v>68</v>
      </c>
      <c r="D175" s="3"/>
      <c r="E175" s="3">
        <v>68</v>
      </c>
      <c r="F175" s="15">
        <f t="shared" si="63"/>
        <v>68</v>
      </c>
      <c r="G175" s="3"/>
      <c r="H175" s="3">
        <v>68</v>
      </c>
      <c r="I175" s="18"/>
      <c r="J175" s="11"/>
      <c r="K175" s="11"/>
    </row>
    <row r="176" spans="1:11" hidden="1">
      <c r="A176" s="1"/>
      <c r="B176" s="4" t="s">
        <v>141</v>
      </c>
      <c r="C176" s="15">
        <f t="shared" si="59"/>
        <v>120</v>
      </c>
      <c r="D176" s="3"/>
      <c r="E176" s="3">
        <v>120</v>
      </c>
      <c r="F176" s="15">
        <f t="shared" si="63"/>
        <v>120</v>
      </c>
      <c r="G176" s="3"/>
      <c r="H176" s="3">
        <v>120</v>
      </c>
      <c r="I176" s="18"/>
      <c r="J176" s="11"/>
      <c r="K176" s="11"/>
    </row>
    <row r="177" spans="1:11" hidden="1">
      <c r="A177" s="3"/>
      <c r="B177" s="2" t="s">
        <v>144</v>
      </c>
      <c r="C177" s="15">
        <f t="shared" si="59"/>
        <v>154</v>
      </c>
      <c r="D177" s="3"/>
      <c r="E177" s="3">
        <f>E178+E179</f>
        <v>154</v>
      </c>
      <c r="F177" s="15">
        <f t="shared" si="63"/>
        <v>154</v>
      </c>
      <c r="G177" s="3"/>
      <c r="H177" s="3">
        <f>E177</f>
        <v>154</v>
      </c>
      <c r="I177" s="18"/>
      <c r="J177" s="11"/>
      <c r="K177" s="11"/>
    </row>
    <row r="178" spans="1:11" hidden="1">
      <c r="A178" s="1"/>
      <c r="B178" s="4" t="s">
        <v>140</v>
      </c>
      <c r="C178" s="15">
        <f t="shared" si="59"/>
        <v>59</v>
      </c>
      <c r="D178" s="3"/>
      <c r="E178" s="3">
        <v>59</v>
      </c>
      <c r="F178" s="15">
        <f t="shared" si="63"/>
        <v>59</v>
      </c>
      <c r="G178" s="3"/>
      <c r="H178" s="3">
        <v>59</v>
      </c>
      <c r="I178" s="18"/>
      <c r="J178" s="11"/>
      <c r="K178" s="11"/>
    </row>
    <row r="179" spans="1:11" hidden="1">
      <c r="A179" s="1"/>
      <c r="B179" s="4" t="s">
        <v>141</v>
      </c>
      <c r="C179" s="15">
        <f t="shared" si="59"/>
        <v>95</v>
      </c>
      <c r="D179" s="3"/>
      <c r="E179" s="3">
        <v>95</v>
      </c>
      <c r="F179" s="15">
        <f t="shared" si="63"/>
        <v>95</v>
      </c>
      <c r="G179" s="3"/>
      <c r="H179" s="3">
        <v>95</v>
      </c>
      <c r="I179" s="18"/>
      <c r="J179" s="11"/>
      <c r="K179" s="11"/>
    </row>
    <row r="180" spans="1:11" ht="26.4" hidden="1">
      <c r="A180" s="3"/>
      <c r="B180" s="2" t="s">
        <v>145</v>
      </c>
      <c r="C180" s="15">
        <f t="shared" si="59"/>
        <v>274</v>
      </c>
      <c r="D180" s="3"/>
      <c r="E180" s="3">
        <f>E181+E182</f>
        <v>274</v>
      </c>
      <c r="F180" s="15">
        <f t="shared" si="63"/>
        <v>274</v>
      </c>
      <c r="G180" s="3"/>
      <c r="H180" s="3">
        <v>274</v>
      </c>
      <c r="I180" s="18"/>
      <c r="J180" s="11"/>
      <c r="K180" s="11"/>
    </row>
    <row r="181" spans="1:11" hidden="1">
      <c r="A181" s="1"/>
      <c r="B181" s="4" t="s">
        <v>140</v>
      </c>
      <c r="C181" s="15">
        <f t="shared" si="59"/>
        <v>77</v>
      </c>
      <c r="D181" s="3"/>
      <c r="E181" s="3">
        <f>41+36</f>
        <v>77</v>
      </c>
      <c r="F181" s="15">
        <f t="shared" si="63"/>
        <v>77</v>
      </c>
      <c r="G181" s="3"/>
      <c r="H181" s="3">
        <f>41+36</f>
        <v>77</v>
      </c>
      <c r="I181" s="18"/>
      <c r="J181" s="11"/>
      <c r="K181" s="11"/>
    </row>
    <row r="182" spans="1:11" hidden="1">
      <c r="A182" s="1"/>
      <c r="B182" s="4" t="s">
        <v>141</v>
      </c>
      <c r="C182" s="15">
        <f t="shared" si="59"/>
        <v>197</v>
      </c>
      <c r="D182" s="3"/>
      <c r="E182" s="3">
        <v>197</v>
      </c>
      <c r="F182" s="15">
        <f t="shared" si="63"/>
        <v>197</v>
      </c>
      <c r="G182" s="3"/>
      <c r="H182" s="3">
        <v>197</v>
      </c>
      <c r="I182" s="18"/>
      <c r="J182" s="11"/>
      <c r="K182" s="11"/>
    </row>
    <row r="183" spans="1:11" ht="33.75" hidden="1" customHeight="1">
      <c r="A183" s="3"/>
      <c r="B183" s="2" t="s">
        <v>146</v>
      </c>
      <c r="C183" s="15">
        <f t="shared" si="59"/>
        <v>144</v>
      </c>
      <c r="D183" s="3"/>
      <c r="E183" s="3">
        <f>E184+E185</f>
        <v>144</v>
      </c>
      <c r="F183" s="15">
        <f t="shared" si="63"/>
        <v>143</v>
      </c>
      <c r="G183" s="3"/>
      <c r="H183" s="3">
        <f>E183-1</f>
        <v>143</v>
      </c>
      <c r="I183" s="18" t="s">
        <v>270</v>
      </c>
      <c r="J183" s="11"/>
      <c r="K183" s="11"/>
    </row>
    <row r="184" spans="1:11" hidden="1">
      <c r="A184" s="1"/>
      <c r="B184" s="4" t="s">
        <v>140</v>
      </c>
      <c r="C184" s="15">
        <f t="shared" si="59"/>
        <v>59</v>
      </c>
      <c r="D184" s="3"/>
      <c r="E184" s="3">
        <v>59</v>
      </c>
      <c r="F184" s="15">
        <f t="shared" si="63"/>
        <v>59</v>
      </c>
      <c r="G184" s="3"/>
      <c r="H184" s="3">
        <v>59</v>
      </c>
      <c r="I184" s="18"/>
      <c r="J184" s="11"/>
      <c r="K184" s="11"/>
    </row>
    <row r="185" spans="1:11" hidden="1">
      <c r="A185" s="1"/>
      <c r="B185" s="4" t="s">
        <v>141</v>
      </c>
      <c r="C185" s="15">
        <f t="shared" si="59"/>
        <v>85</v>
      </c>
      <c r="D185" s="3"/>
      <c r="E185" s="3">
        <v>85</v>
      </c>
      <c r="F185" s="15">
        <f t="shared" si="63"/>
        <v>85</v>
      </c>
      <c r="G185" s="3"/>
      <c r="H185" s="3">
        <v>85</v>
      </c>
      <c r="I185" s="18"/>
      <c r="J185" s="11"/>
      <c r="K185" s="11"/>
    </row>
    <row r="186" spans="1:11" ht="26.4" hidden="1">
      <c r="A186" s="3"/>
      <c r="B186" s="2" t="s">
        <v>147</v>
      </c>
      <c r="C186" s="15">
        <f t="shared" si="59"/>
        <v>148</v>
      </c>
      <c r="D186" s="3"/>
      <c r="E186" s="3">
        <f>E187+E188</f>
        <v>148</v>
      </c>
      <c r="F186" s="15">
        <f t="shared" si="63"/>
        <v>148</v>
      </c>
      <c r="G186" s="3"/>
      <c r="H186" s="3">
        <f>E186</f>
        <v>148</v>
      </c>
      <c r="I186" s="18"/>
      <c r="J186" s="11"/>
      <c r="K186" s="11"/>
    </row>
    <row r="187" spans="1:11" hidden="1">
      <c r="A187" s="1"/>
      <c r="B187" s="4" t="s">
        <v>140</v>
      </c>
      <c r="C187" s="15">
        <f t="shared" si="59"/>
        <v>62</v>
      </c>
      <c r="D187" s="3"/>
      <c r="E187" s="3">
        <v>62</v>
      </c>
      <c r="F187" s="15">
        <f t="shared" si="63"/>
        <v>62</v>
      </c>
      <c r="G187" s="3"/>
      <c r="H187" s="3">
        <v>62</v>
      </c>
      <c r="I187" s="18"/>
      <c r="J187" s="11"/>
      <c r="K187" s="11"/>
    </row>
    <row r="188" spans="1:11" hidden="1">
      <c r="A188" s="1"/>
      <c r="B188" s="4" t="s">
        <v>141</v>
      </c>
      <c r="C188" s="15">
        <f t="shared" si="59"/>
        <v>86</v>
      </c>
      <c r="D188" s="3"/>
      <c r="E188" s="3">
        <v>86</v>
      </c>
      <c r="F188" s="15">
        <f t="shared" si="63"/>
        <v>86</v>
      </c>
      <c r="G188" s="3"/>
      <c r="H188" s="3">
        <v>86</v>
      </c>
      <c r="I188" s="18"/>
      <c r="J188" s="11"/>
      <c r="K188" s="11"/>
    </row>
    <row r="189" spans="1:11" hidden="1">
      <c r="A189" s="3"/>
      <c r="B189" s="2" t="s">
        <v>148</v>
      </c>
      <c r="C189" s="15">
        <f t="shared" si="59"/>
        <v>243</v>
      </c>
      <c r="D189" s="3"/>
      <c r="E189" s="3">
        <f>E190+E191</f>
        <v>243</v>
      </c>
      <c r="F189" s="15">
        <f t="shared" si="63"/>
        <v>243</v>
      </c>
      <c r="G189" s="3"/>
      <c r="H189" s="3">
        <f>E189</f>
        <v>243</v>
      </c>
      <c r="I189" s="18"/>
      <c r="J189" s="11"/>
      <c r="K189" s="11"/>
    </row>
    <row r="190" spans="1:11" hidden="1">
      <c r="A190" s="1"/>
      <c r="B190" s="4" t="s">
        <v>140</v>
      </c>
      <c r="C190" s="15">
        <f t="shared" si="59"/>
        <v>79</v>
      </c>
      <c r="D190" s="3"/>
      <c r="E190" s="3">
        <f>43+36</f>
        <v>79</v>
      </c>
      <c r="F190" s="15">
        <f t="shared" si="63"/>
        <v>79</v>
      </c>
      <c r="G190" s="3"/>
      <c r="H190" s="3">
        <f>43+36</f>
        <v>79</v>
      </c>
      <c r="I190" s="18"/>
      <c r="J190" s="11"/>
      <c r="K190" s="11"/>
    </row>
    <row r="191" spans="1:11" hidden="1">
      <c r="A191" s="1"/>
      <c r="B191" s="4" t="s">
        <v>141</v>
      </c>
      <c r="C191" s="15">
        <f t="shared" si="59"/>
        <v>164</v>
      </c>
      <c r="D191" s="3"/>
      <c r="E191" s="3">
        <v>164</v>
      </c>
      <c r="F191" s="15">
        <f t="shared" si="63"/>
        <v>164</v>
      </c>
      <c r="G191" s="3"/>
      <c r="H191" s="3">
        <v>164</v>
      </c>
      <c r="I191" s="18"/>
      <c r="J191" s="11"/>
      <c r="K191" s="11"/>
    </row>
    <row r="192" spans="1:11" ht="19.5" customHeight="1">
      <c r="A192" s="15"/>
      <c r="B192" s="16" t="s">
        <v>149</v>
      </c>
      <c r="C192" s="15">
        <f t="shared" si="59"/>
        <v>28</v>
      </c>
      <c r="D192" s="15">
        <v>28</v>
      </c>
      <c r="E192" s="15"/>
      <c r="F192" s="15">
        <f t="shared" si="63"/>
        <v>28</v>
      </c>
      <c r="G192" s="15">
        <v>28</v>
      </c>
      <c r="H192" s="15"/>
      <c r="I192" s="18"/>
      <c r="J192" s="11"/>
      <c r="K192" s="11"/>
    </row>
    <row r="193" spans="1:11" ht="123" customHeight="1">
      <c r="A193" s="15"/>
      <c r="B193" s="16" t="s">
        <v>150</v>
      </c>
      <c r="C193" s="15">
        <f t="shared" si="59"/>
        <v>183</v>
      </c>
      <c r="D193" s="15">
        <f>D194+D195</f>
        <v>4</v>
      </c>
      <c r="E193" s="15">
        <f>E194+E195</f>
        <v>179</v>
      </c>
      <c r="F193" s="15">
        <f t="shared" si="63"/>
        <v>178</v>
      </c>
      <c r="G193" s="15">
        <f>G194+G195</f>
        <v>4</v>
      </c>
      <c r="H193" s="15">
        <f>H194+H195</f>
        <v>174</v>
      </c>
      <c r="I193" s="18" t="s">
        <v>288</v>
      </c>
      <c r="J193" s="11"/>
      <c r="K193" s="11"/>
    </row>
    <row r="194" spans="1:11" ht="55.2" hidden="1">
      <c r="A194" s="1" t="s">
        <v>11</v>
      </c>
      <c r="B194" s="4" t="s">
        <v>75</v>
      </c>
      <c r="C194" s="15">
        <f t="shared" si="59"/>
        <v>29</v>
      </c>
      <c r="D194" s="3"/>
      <c r="E194" s="3">
        <v>29</v>
      </c>
      <c r="F194" s="15">
        <f t="shared" si="63"/>
        <v>27</v>
      </c>
      <c r="G194" s="3"/>
      <c r="H194" s="3">
        <v>27</v>
      </c>
      <c r="I194" s="18" t="s">
        <v>232</v>
      </c>
      <c r="J194" s="11"/>
      <c r="K194" s="11"/>
    </row>
    <row r="195" spans="1:11" hidden="1">
      <c r="A195" s="1" t="s">
        <v>13</v>
      </c>
      <c r="B195" s="4" t="s">
        <v>21</v>
      </c>
      <c r="C195" s="15">
        <f t="shared" si="59"/>
        <v>154</v>
      </c>
      <c r="D195" s="3">
        <f>D196+D197</f>
        <v>4</v>
      </c>
      <c r="E195" s="3">
        <f>E196+E197</f>
        <v>150</v>
      </c>
      <c r="F195" s="15">
        <f t="shared" si="63"/>
        <v>151</v>
      </c>
      <c r="G195" s="3">
        <f>G196+G197</f>
        <v>4</v>
      </c>
      <c r="H195" s="3">
        <f>H196+H197</f>
        <v>147</v>
      </c>
      <c r="I195" s="18"/>
      <c r="J195" s="11"/>
      <c r="K195" s="11"/>
    </row>
    <row r="196" spans="1:11" hidden="1">
      <c r="A196" s="3"/>
      <c r="B196" s="2" t="s">
        <v>151</v>
      </c>
      <c r="C196" s="15">
        <f t="shared" si="59"/>
        <v>131</v>
      </c>
      <c r="D196" s="3">
        <v>4</v>
      </c>
      <c r="E196" s="3">
        <v>127</v>
      </c>
      <c r="F196" s="15">
        <f t="shared" si="63"/>
        <v>131</v>
      </c>
      <c r="G196" s="3">
        <v>4</v>
      </c>
      <c r="H196" s="3">
        <v>127</v>
      </c>
      <c r="I196" s="18"/>
      <c r="J196" s="11"/>
      <c r="K196" s="11"/>
    </row>
    <row r="197" spans="1:11" ht="69" hidden="1">
      <c r="A197" s="3"/>
      <c r="B197" s="2" t="s">
        <v>152</v>
      </c>
      <c r="C197" s="15">
        <f t="shared" si="59"/>
        <v>23</v>
      </c>
      <c r="D197" s="3"/>
      <c r="E197" s="3">
        <v>23</v>
      </c>
      <c r="F197" s="15">
        <f t="shared" si="63"/>
        <v>20</v>
      </c>
      <c r="G197" s="3"/>
      <c r="H197" s="3">
        <v>20</v>
      </c>
      <c r="I197" s="18" t="s">
        <v>233</v>
      </c>
      <c r="J197" s="11"/>
      <c r="K197" s="11"/>
    </row>
    <row r="198" spans="1:11" ht="55.2">
      <c r="A198" s="15"/>
      <c r="B198" s="45" t="s">
        <v>153</v>
      </c>
      <c r="C198" s="15">
        <f t="shared" si="59"/>
        <v>61</v>
      </c>
      <c r="D198" s="15"/>
      <c r="E198" s="15">
        <v>61</v>
      </c>
      <c r="F198" s="15">
        <f t="shared" si="63"/>
        <v>59</v>
      </c>
      <c r="G198" s="15"/>
      <c r="H198" s="15">
        <v>59</v>
      </c>
      <c r="I198" s="18" t="s">
        <v>232</v>
      </c>
      <c r="J198" s="11"/>
      <c r="K198" s="11"/>
    </row>
    <row r="199" spans="1:11" ht="41.4">
      <c r="A199" s="15"/>
      <c r="B199" s="45" t="s">
        <v>154</v>
      </c>
      <c r="C199" s="15">
        <f t="shared" si="59"/>
        <v>32</v>
      </c>
      <c r="D199" s="15"/>
      <c r="E199" s="15">
        <v>32</v>
      </c>
      <c r="F199" s="15">
        <f t="shared" si="63"/>
        <v>23</v>
      </c>
      <c r="G199" s="15"/>
      <c r="H199" s="15">
        <v>23</v>
      </c>
      <c r="I199" s="18" t="s">
        <v>257</v>
      </c>
      <c r="J199" s="11"/>
      <c r="K199" s="11"/>
    </row>
    <row r="200" spans="1:11" ht="55.2">
      <c r="A200" s="15"/>
      <c r="B200" s="45" t="s">
        <v>155</v>
      </c>
      <c r="C200" s="15">
        <f t="shared" si="59"/>
        <v>102</v>
      </c>
      <c r="D200" s="15"/>
      <c r="E200" s="15">
        <v>102</v>
      </c>
      <c r="F200" s="15">
        <f t="shared" si="63"/>
        <v>99</v>
      </c>
      <c r="G200" s="15"/>
      <c r="H200" s="15">
        <v>99</v>
      </c>
      <c r="I200" s="18" t="s">
        <v>234</v>
      </c>
      <c r="J200" s="11"/>
      <c r="K200" s="11"/>
    </row>
    <row r="201" spans="1:11" ht="41.4">
      <c r="A201" s="15"/>
      <c r="B201" s="16" t="s">
        <v>156</v>
      </c>
      <c r="C201" s="15">
        <f t="shared" si="59"/>
        <v>40</v>
      </c>
      <c r="D201" s="15"/>
      <c r="E201" s="15">
        <v>40</v>
      </c>
      <c r="F201" s="15">
        <f t="shared" si="63"/>
        <v>19</v>
      </c>
      <c r="G201" s="15"/>
      <c r="H201" s="15">
        <f>40-21</f>
        <v>19</v>
      </c>
      <c r="I201" s="18" t="s">
        <v>235</v>
      </c>
      <c r="J201" s="11"/>
      <c r="K201" s="11"/>
    </row>
    <row r="202" spans="1:11" ht="41.4">
      <c r="A202" s="15"/>
      <c r="B202" s="16" t="s">
        <v>236</v>
      </c>
      <c r="C202" s="15">
        <f t="shared" si="59"/>
        <v>48</v>
      </c>
      <c r="D202" s="15"/>
      <c r="E202" s="15">
        <v>48</v>
      </c>
      <c r="F202" s="15">
        <f t="shared" si="63"/>
        <v>45</v>
      </c>
      <c r="G202" s="15"/>
      <c r="H202" s="15">
        <v>45</v>
      </c>
      <c r="I202" s="18" t="s">
        <v>237</v>
      </c>
      <c r="J202" s="11"/>
      <c r="K202" s="11"/>
    </row>
    <row r="203" spans="1:11" ht="30" customHeight="1">
      <c r="A203" s="15"/>
      <c r="B203" s="45" t="s">
        <v>157</v>
      </c>
      <c r="C203" s="15">
        <f t="shared" ref="C203:C266" si="74">D203+E203</f>
        <v>11</v>
      </c>
      <c r="D203" s="46"/>
      <c r="E203" s="46">
        <v>11</v>
      </c>
      <c r="F203" s="15">
        <f t="shared" si="63"/>
        <v>11</v>
      </c>
      <c r="G203" s="46"/>
      <c r="H203" s="46">
        <v>11</v>
      </c>
      <c r="I203" s="18"/>
      <c r="J203" s="11"/>
      <c r="K203" s="11"/>
    </row>
    <row r="204" spans="1:11">
      <c r="A204" s="15" t="s">
        <v>158</v>
      </c>
      <c r="B204" s="16" t="s">
        <v>159</v>
      </c>
      <c r="C204" s="15">
        <f t="shared" si="74"/>
        <v>15984</v>
      </c>
      <c r="D204" s="15">
        <f t="shared" ref="D204" si="75">D205+D219+D232+D246+D258+D273+D286+D298</f>
        <v>698</v>
      </c>
      <c r="E204" s="15">
        <f>E205+E219+E232+E246+E258+E273+E286+E298</f>
        <v>15286</v>
      </c>
      <c r="F204" s="15">
        <f t="shared" si="63"/>
        <v>15790</v>
      </c>
      <c r="G204" s="15">
        <f t="shared" ref="G204:H204" si="76">G205+G219+G232+G246+G258+G273+G286+G298</f>
        <v>687</v>
      </c>
      <c r="H204" s="15">
        <f t="shared" si="76"/>
        <v>15103</v>
      </c>
      <c r="I204" s="18"/>
      <c r="J204" s="11"/>
      <c r="K204" s="11"/>
    </row>
    <row r="205" spans="1:11" ht="138">
      <c r="A205" s="47"/>
      <c r="B205" s="48" t="s">
        <v>160</v>
      </c>
      <c r="C205" s="15">
        <f t="shared" si="74"/>
        <v>1508</v>
      </c>
      <c r="D205" s="47">
        <f t="shared" ref="D205" si="77">D206+D207+D212+D214</f>
        <v>85</v>
      </c>
      <c r="E205" s="47">
        <f>E206+E207+E212+E214+16</f>
        <v>1423</v>
      </c>
      <c r="F205" s="15">
        <f t="shared" si="63"/>
        <v>1487</v>
      </c>
      <c r="G205" s="47">
        <f t="shared" ref="G205" si="78">G206+G207+G212+G214</f>
        <v>84</v>
      </c>
      <c r="H205" s="47">
        <f>E205-20</f>
        <v>1403</v>
      </c>
      <c r="I205" s="18" t="s">
        <v>285</v>
      </c>
      <c r="J205" s="11"/>
      <c r="K205" s="11"/>
    </row>
    <row r="206" spans="1:11" ht="55.2" hidden="1">
      <c r="A206" s="1" t="s">
        <v>11</v>
      </c>
      <c r="B206" s="19" t="s">
        <v>12</v>
      </c>
      <c r="C206" s="15">
        <f t="shared" si="74"/>
        <v>85</v>
      </c>
      <c r="D206" s="3">
        <v>85</v>
      </c>
      <c r="E206" s="3"/>
      <c r="F206" s="15">
        <f t="shared" si="63"/>
        <v>84</v>
      </c>
      <c r="G206" s="3">
        <v>84</v>
      </c>
      <c r="H206" s="3"/>
      <c r="I206" s="18" t="s">
        <v>241</v>
      </c>
      <c r="J206" s="11"/>
      <c r="K206" s="11"/>
    </row>
    <row r="207" spans="1:11" ht="55.2" hidden="1">
      <c r="A207" s="1" t="s">
        <v>13</v>
      </c>
      <c r="B207" s="4" t="s">
        <v>161</v>
      </c>
      <c r="C207" s="15">
        <f t="shared" si="74"/>
        <v>1309</v>
      </c>
      <c r="D207" s="3">
        <v>0</v>
      </c>
      <c r="E207" s="3">
        <f>E208+E209+E210+E211</f>
        <v>1309</v>
      </c>
      <c r="F207" s="15">
        <f t="shared" si="63"/>
        <v>1282</v>
      </c>
      <c r="G207" s="3"/>
      <c r="H207" s="3">
        <f>E207-27</f>
        <v>1282</v>
      </c>
      <c r="I207" s="18" t="s">
        <v>244</v>
      </c>
      <c r="J207" s="11"/>
      <c r="K207" s="11"/>
    </row>
    <row r="208" spans="1:11" ht="55.2" hidden="1">
      <c r="A208" s="3"/>
      <c r="B208" s="2" t="s">
        <v>162</v>
      </c>
      <c r="C208" s="15">
        <f t="shared" si="74"/>
        <v>499</v>
      </c>
      <c r="D208" s="3"/>
      <c r="E208" s="3">
        <v>499</v>
      </c>
      <c r="F208" s="15">
        <f t="shared" ref="F208:F271" si="79">G208+H208</f>
        <v>498</v>
      </c>
      <c r="G208" s="17"/>
      <c r="H208" s="17">
        <v>498</v>
      </c>
      <c r="I208" s="18" t="s">
        <v>258</v>
      </c>
      <c r="J208" s="11"/>
      <c r="K208" s="11"/>
    </row>
    <row r="209" spans="1:11" ht="96.6" hidden="1">
      <c r="A209" s="3"/>
      <c r="B209" s="2" t="s">
        <v>163</v>
      </c>
      <c r="C209" s="15">
        <f t="shared" si="74"/>
        <v>371</v>
      </c>
      <c r="D209" s="3"/>
      <c r="E209" s="3">
        <v>371</v>
      </c>
      <c r="F209" s="15">
        <f t="shared" si="79"/>
        <v>362</v>
      </c>
      <c r="G209" s="17"/>
      <c r="H209" s="17">
        <v>362</v>
      </c>
      <c r="I209" s="18" t="s">
        <v>247</v>
      </c>
      <c r="J209" s="11"/>
      <c r="K209" s="11"/>
    </row>
    <row r="210" spans="1:11" ht="55.2" hidden="1">
      <c r="A210" s="3"/>
      <c r="B210" s="2" t="s">
        <v>164</v>
      </c>
      <c r="C210" s="15">
        <f t="shared" si="74"/>
        <v>193</v>
      </c>
      <c r="D210" s="3"/>
      <c r="E210" s="3">
        <v>193</v>
      </c>
      <c r="F210" s="15">
        <f t="shared" si="79"/>
        <v>189</v>
      </c>
      <c r="G210" s="17"/>
      <c r="H210" s="17">
        <v>189</v>
      </c>
      <c r="I210" s="18" t="s">
        <v>250</v>
      </c>
      <c r="J210" s="11"/>
      <c r="K210" s="11"/>
    </row>
    <row r="211" spans="1:11" ht="96.6" hidden="1">
      <c r="A211" s="3"/>
      <c r="B211" s="2" t="s">
        <v>165</v>
      </c>
      <c r="C211" s="15">
        <f t="shared" si="74"/>
        <v>246</v>
      </c>
      <c r="D211" s="3"/>
      <c r="E211" s="3">
        <v>246</v>
      </c>
      <c r="F211" s="15">
        <f t="shared" si="79"/>
        <v>242</v>
      </c>
      <c r="G211" s="17"/>
      <c r="H211" s="17">
        <v>242</v>
      </c>
      <c r="I211" s="18" t="s">
        <v>259</v>
      </c>
      <c r="J211" s="11"/>
      <c r="K211" s="11"/>
    </row>
    <row r="212" spans="1:11" ht="138" hidden="1">
      <c r="A212" s="1" t="s">
        <v>166</v>
      </c>
      <c r="B212" s="4" t="s">
        <v>167</v>
      </c>
      <c r="C212" s="15">
        <f t="shared" si="74"/>
        <v>31</v>
      </c>
      <c r="D212" s="3"/>
      <c r="E212" s="3">
        <v>31</v>
      </c>
      <c r="F212" s="15">
        <f t="shared" si="79"/>
        <v>30</v>
      </c>
      <c r="G212" s="3"/>
      <c r="H212" s="3">
        <v>30</v>
      </c>
      <c r="I212" s="18" t="s">
        <v>286</v>
      </c>
      <c r="J212" s="11"/>
      <c r="K212" s="11"/>
    </row>
    <row r="213" spans="1:11" ht="27.6" hidden="1">
      <c r="A213" s="1"/>
      <c r="B213" s="2" t="s">
        <v>185</v>
      </c>
      <c r="C213" s="15">
        <f t="shared" si="74"/>
        <v>31</v>
      </c>
      <c r="D213" s="3"/>
      <c r="E213" s="3">
        <v>31</v>
      </c>
      <c r="F213" s="15">
        <f t="shared" si="79"/>
        <v>30</v>
      </c>
      <c r="G213" s="3"/>
      <c r="H213" s="3">
        <v>30</v>
      </c>
      <c r="I213" s="18" t="s">
        <v>238</v>
      </c>
      <c r="J213" s="11"/>
      <c r="K213" s="11"/>
    </row>
    <row r="214" spans="1:11" hidden="1">
      <c r="A214" s="1" t="s">
        <v>169</v>
      </c>
      <c r="B214" s="4" t="s">
        <v>170</v>
      </c>
      <c r="C214" s="15">
        <f t="shared" si="74"/>
        <v>67</v>
      </c>
      <c r="D214" s="3">
        <f>D215+D216+D217+D218</f>
        <v>0</v>
      </c>
      <c r="E214" s="3">
        <f>E215+E216+E217+E218</f>
        <v>67</v>
      </c>
      <c r="F214" s="15">
        <f t="shared" si="79"/>
        <v>61</v>
      </c>
      <c r="G214" s="3">
        <f>G215+G216+G217+G218</f>
        <v>0</v>
      </c>
      <c r="H214" s="3">
        <f>H215+H216+H217+H218</f>
        <v>61</v>
      </c>
      <c r="I214" s="18"/>
      <c r="J214" s="11"/>
      <c r="K214" s="11"/>
    </row>
    <row r="215" spans="1:11" ht="41.4" hidden="1">
      <c r="A215" s="3"/>
      <c r="B215" s="2" t="s">
        <v>171</v>
      </c>
      <c r="C215" s="15">
        <f t="shared" si="74"/>
        <v>15</v>
      </c>
      <c r="D215" s="3"/>
      <c r="E215" s="3">
        <v>15</v>
      </c>
      <c r="F215" s="15">
        <f t="shared" si="79"/>
        <v>13</v>
      </c>
      <c r="G215" s="3"/>
      <c r="H215" s="3">
        <v>13</v>
      </c>
      <c r="I215" s="18" t="s">
        <v>239</v>
      </c>
      <c r="J215" s="11"/>
      <c r="K215" s="11"/>
    </row>
    <row r="216" spans="1:11" ht="27.6" hidden="1">
      <c r="A216" s="3"/>
      <c r="B216" s="2" t="s">
        <v>172</v>
      </c>
      <c r="C216" s="15">
        <f t="shared" si="74"/>
        <v>24</v>
      </c>
      <c r="D216" s="3"/>
      <c r="E216" s="3">
        <v>24</v>
      </c>
      <c r="F216" s="15">
        <f t="shared" si="79"/>
        <v>23</v>
      </c>
      <c r="G216" s="3"/>
      <c r="H216" s="3">
        <v>23</v>
      </c>
      <c r="I216" s="18" t="s">
        <v>238</v>
      </c>
      <c r="J216" s="11"/>
      <c r="K216" s="11"/>
    </row>
    <row r="217" spans="1:11" ht="27.6" hidden="1">
      <c r="A217" s="3"/>
      <c r="B217" s="2" t="s">
        <v>173</v>
      </c>
      <c r="C217" s="15">
        <f t="shared" si="74"/>
        <v>6</v>
      </c>
      <c r="D217" s="3"/>
      <c r="E217" s="3">
        <v>6</v>
      </c>
      <c r="F217" s="15">
        <f t="shared" si="79"/>
        <v>4</v>
      </c>
      <c r="G217" s="3"/>
      <c r="H217" s="3">
        <v>4</v>
      </c>
      <c r="I217" s="18" t="s">
        <v>240</v>
      </c>
      <c r="J217" s="11"/>
      <c r="K217" s="11"/>
    </row>
    <row r="218" spans="1:11" ht="27.6" hidden="1">
      <c r="A218" s="3"/>
      <c r="B218" s="2" t="s">
        <v>174</v>
      </c>
      <c r="C218" s="15">
        <f t="shared" si="74"/>
        <v>22</v>
      </c>
      <c r="D218" s="3"/>
      <c r="E218" s="3">
        <v>22</v>
      </c>
      <c r="F218" s="15">
        <f t="shared" si="79"/>
        <v>21</v>
      </c>
      <c r="G218" s="3"/>
      <c r="H218" s="3">
        <v>21</v>
      </c>
      <c r="I218" s="18" t="s">
        <v>238</v>
      </c>
      <c r="J218" s="11"/>
      <c r="K218" s="11"/>
    </row>
    <row r="219" spans="1:11" ht="55.2">
      <c r="A219" s="15"/>
      <c r="B219" s="16" t="s">
        <v>175</v>
      </c>
      <c r="C219" s="15">
        <f t="shared" si="74"/>
        <v>1742</v>
      </c>
      <c r="D219" s="15">
        <f t="shared" ref="D219" si="80">D220+D221+D226+D228</f>
        <v>85</v>
      </c>
      <c r="E219" s="15">
        <f>E220+E221+E226+E228+14</f>
        <v>1657</v>
      </c>
      <c r="F219" s="15">
        <f t="shared" si="79"/>
        <v>1724</v>
      </c>
      <c r="G219" s="15">
        <f t="shared" ref="G219" si="81">G220+G221+G226+G228</f>
        <v>84</v>
      </c>
      <c r="H219" s="15">
        <f>E219-17</f>
        <v>1640</v>
      </c>
      <c r="I219" s="18" t="s">
        <v>275</v>
      </c>
      <c r="J219" s="11"/>
      <c r="K219" s="11"/>
    </row>
    <row r="220" spans="1:11" hidden="1">
      <c r="A220" s="1" t="s">
        <v>11</v>
      </c>
      <c r="B220" s="19" t="s">
        <v>176</v>
      </c>
      <c r="C220" s="15">
        <f t="shared" si="74"/>
        <v>85</v>
      </c>
      <c r="D220" s="3">
        <v>85</v>
      </c>
      <c r="E220" s="3"/>
      <c r="F220" s="15">
        <f t="shared" si="79"/>
        <v>84</v>
      </c>
      <c r="G220" s="3">
        <v>84</v>
      </c>
      <c r="H220" s="3"/>
      <c r="I220" s="18"/>
      <c r="J220" s="11"/>
      <c r="K220" s="11"/>
    </row>
    <row r="221" spans="1:11" ht="27.6" hidden="1">
      <c r="A221" s="1" t="s">
        <v>13</v>
      </c>
      <c r="B221" s="4" t="s">
        <v>161</v>
      </c>
      <c r="C221" s="15">
        <f t="shared" si="74"/>
        <v>1558</v>
      </c>
      <c r="D221" s="3"/>
      <c r="E221" s="3">
        <f>SUM(E222:E225)</f>
        <v>1558</v>
      </c>
      <c r="F221" s="15">
        <f t="shared" si="79"/>
        <v>1526</v>
      </c>
      <c r="G221" s="3"/>
      <c r="H221" s="3">
        <f>E221-32</f>
        <v>1526</v>
      </c>
      <c r="I221" s="18" t="s">
        <v>242</v>
      </c>
      <c r="J221" s="11"/>
      <c r="K221" s="11"/>
    </row>
    <row r="222" spans="1:11" hidden="1">
      <c r="A222" s="3"/>
      <c r="B222" s="2" t="s">
        <v>162</v>
      </c>
      <c r="C222" s="15">
        <f t="shared" si="74"/>
        <v>554</v>
      </c>
      <c r="D222" s="3"/>
      <c r="E222" s="3">
        <v>554</v>
      </c>
      <c r="F222" s="15">
        <f t="shared" si="79"/>
        <v>550</v>
      </c>
      <c r="G222" s="30"/>
      <c r="H222" s="17">
        <v>550</v>
      </c>
      <c r="I222" s="18"/>
      <c r="J222" s="11"/>
      <c r="K222" s="11"/>
    </row>
    <row r="223" spans="1:11" hidden="1">
      <c r="A223" s="3"/>
      <c r="B223" s="2" t="s">
        <v>163</v>
      </c>
      <c r="C223" s="15">
        <f t="shared" si="74"/>
        <v>548</v>
      </c>
      <c r="D223" s="3"/>
      <c r="E223" s="3">
        <v>548</v>
      </c>
      <c r="F223" s="15">
        <f t="shared" si="79"/>
        <v>531</v>
      </c>
      <c r="G223" s="30"/>
      <c r="H223" s="17">
        <v>531</v>
      </c>
      <c r="I223" s="30"/>
      <c r="J223" s="11"/>
      <c r="K223" s="11"/>
    </row>
    <row r="224" spans="1:11" hidden="1">
      <c r="A224" s="3"/>
      <c r="B224" s="2" t="s">
        <v>164</v>
      </c>
      <c r="C224" s="15">
        <f t="shared" si="74"/>
        <v>372</v>
      </c>
      <c r="D224" s="3"/>
      <c r="E224" s="3">
        <v>372</v>
      </c>
      <c r="F224" s="15">
        <f t="shared" si="79"/>
        <v>364</v>
      </c>
      <c r="G224" s="30"/>
      <c r="H224" s="17">
        <v>364</v>
      </c>
      <c r="I224" s="18"/>
      <c r="J224" s="11"/>
      <c r="K224" s="11"/>
    </row>
    <row r="225" spans="1:11" hidden="1">
      <c r="A225" s="3"/>
      <c r="B225" s="2" t="s">
        <v>165</v>
      </c>
      <c r="C225" s="15">
        <f t="shared" si="74"/>
        <v>84</v>
      </c>
      <c r="D225" s="3"/>
      <c r="E225" s="3">
        <v>84</v>
      </c>
      <c r="F225" s="15">
        <f t="shared" si="79"/>
        <v>79</v>
      </c>
      <c r="G225" s="30"/>
      <c r="H225" s="17">
        <v>79</v>
      </c>
      <c r="I225" s="18"/>
      <c r="J225" s="11"/>
      <c r="K225" s="11"/>
    </row>
    <row r="226" spans="1:11" hidden="1">
      <c r="A226" s="3" t="s">
        <v>166</v>
      </c>
      <c r="B226" s="4" t="s">
        <v>167</v>
      </c>
      <c r="C226" s="15">
        <f t="shared" si="74"/>
        <v>26</v>
      </c>
      <c r="D226" s="3"/>
      <c r="E226" s="3">
        <f>E227</f>
        <v>26</v>
      </c>
      <c r="F226" s="15">
        <f t="shared" si="79"/>
        <v>26</v>
      </c>
      <c r="G226" s="3"/>
      <c r="H226" s="3">
        <f>H227</f>
        <v>26</v>
      </c>
      <c r="I226" s="30"/>
      <c r="J226" s="11"/>
      <c r="K226" s="11"/>
    </row>
    <row r="227" spans="1:11" ht="26.4" hidden="1">
      <c r="A227" s="3"/>
      <c r="B227" s="2" t="s">
        <v>185</v>
      </c>
      <c r="C227" s="15">
        <f t="shared" si="74"/>
        <v>26</v>
      </c>
      <c r="D227" s="3"/>
      <c r="E227" s="3">
        <v>26</v>
      </c>
      <c r="F227" s="15">
        <f t="shared" si="79"/>
        <v>26</v>
      </c>
      <c r="G227" s="3"/>
      <c r="H227" s="3">
        <v>26</v>
      </c>
      <c r="I227" s="18"/>
      <c r="J227" s="11"/>
      <c r="K227" s="11"/>
    </row>
    <row r="228" spans="1:11" hidden="1">
      <c r="A228" s="1" t="s">
        <v>169</v>
      </c>
      <c r="B228" s="4" t="s">
        <v>170</v>
      </c>
      <c r="C228" s="15">
        <f t="shared" si="74"/>
        <v>59</v>
      </c>
      <c r="D228" s="3">
        <f t="shared" ref="D228:E228" si="82">D229+D230+D231</f>
        <v>0</v>
      </c>
      <c r="E228" s="3">
        <f t="shared" si="82"/>
        <v>59</v>
      </c>
      <c r="F228" s="15">
        <f t="shared" si="79"/>
        <v>57</v>
      </c>
      <c r="G228" s="3">
        <f>G229+G230+G231</f>
        <v>0</v>
      </c>
      <c r="H228" s="3">
        <f>H229+H230+H231</f>
        <v>57</v>
      </c>
      <c r="I228" s="18"/>
      <c r="J228" s="11"/>
      <c r="K228" s="11"/>
    </row>
    <row r="229" spans="1:11" ht="26.4" hidden="1">
      <c r="A229" s="3"/>
      <c r="B229" s="2" t="s">
        <v>171</v>
      </c>
      <c r="C229" s="15">
        <f t="shared" si="74"/>
        <v>10</v>
      </c>
      <c r="D229" s="3"/>
      <c r="E229" s="3">
        <v>10</v>
      </c>
      <c r="F229" s="15">
        <f t="shared" si="79"/>
        <v>10</v>
      </c>
      <c r="G229" s="3"/>
      <c r="H229" s="3">
        <v>10</v>
      </c>
      <c r="I229" s="18"/>
      <c r="J229" s="11"/>
      <c r="K229" s="11"/>
    </row>
    <row r="230" spans="1:11" ht="27.6" hidden="1">
      <c r="A230" s="3"/>
      <c r="B230" s="2" t="s">
        <v>172</v>
      </c>
      <c r="C230" s="15">
        <f t="shared" si="74"/>
        <v>29</v>
      </c>
      <c r="D230" s="3"/>
      <c r="E230" s="3">
        <v>29</v>
      </c>
      <c r="F230" s="15">
        <f t="shared" si="79"/>
        <v>27</v>
      </c>
      <c r="G230" s="3"/>
      <c r="H230" s="3">
        <v>27</v>
      </c>
      <c r="I230" s="18" t="s">
        <v>243</v>
      </c>
      <c r="J230" s="11"/>
      <c r="K230" s="11"/>
    </row>
    <row r="231" spans="1:11" ht="26.4" hidden="1">
      <c r="A231" s="3"/>
      <c r="B231" s="2" t="s">
        <v>174</v>
      </c>
      <c r="C231" s="15">
        <f t="shared" si="74"/>
        <v>20</v>
      </c>
      <c r="D231" s="3"/>
      <c r="E231" s="3">
        <v>20</v>
      </c>
      <c r="F231" s="15">
        <f t="shared" si="79"/>
        <v>20</v>
      </c>
      <c r="G231" s="3"/>
      <c r="H231" s="3">
        <v>20</v>
      </c>
      <c r="I231" s="18"/>
      <c r="J231" s="11"/>
      <c r="K231" s="11"/>
    </row>
    <row r="232" spans="1:11" ht="55.2">
      <c r="A232" s="15"/>
      <c r="B232" s="16" t="s">
        <v>177</v>
      </c>
      <c r="C232" s="15">
        <f t="shared" si="74"/>
        <v>1895</v>
      </c>
      <c r="D232" s="15">
        <f t="shared" ref="D232" si="83">D233+D234+D239+D241</f>
        <v>84</v>
      </c>
      <c r="E232" s="15">
        <f>E233+E234+E239+E241+22</f>
        <v>1811</v>
      </c>
      <c r="F232" s="15">
        <f t="shared" si="79"/>
        <v>1871</v>
      </c>
      <c r="G232" s="15">
        <f>G233+G234+G239+G241</f>
        <v>82</v>
      </c>
      <c r="H232" s="15">
        <f>E232-22</f>
        <v>1789</v>
      </c>
      <c r="I232" s="18" t="s">
        <v>276</v>
      </c>
      <c r="J232" s="11"/>
      <c r="K232" s="11"/>
    </row>
    <row r="233" spans="1:11" hidden="1">
      <c r="A233" s="1" t="s">
        <v>11</v>
      </c>
      <c r="B233" s="19" t="s">
        <v>178</v>
      </c>
      <c r="C233" s="15">
        <f t="shared" si="74"/>
        <v>84</v>
      </c>
      <c r="D233" s="3">
        <v>84</v>
      </c>
      <c r="E233" s="3"/>
      <c r="F233" s="15">
        <f t="shared" si="79"/>
        <v>82</v>
      </c>
      <c r="G233" s="3">
        <v>82</v>
      </c>
      <c r="H233" s="3"/>
      <c r="I233" s="18"/>
      <c r="J233" s="11"/>
      <c r="K233" s="11"/>
    </row>
    <row r="234" spans="1:11" ht="27.6" hidden="1">
      <c r="A234" s="1" t="s">
        <v>13</v>
      </c>
      <c r="B234" s="4" t="s">
        <v>179</v>
      </c>
      <c r="C234" s="15">
        <f t="shared" si="74"/>
        <v>1715</v>
      </c>
      <c r="D234" s="3"/>
      <c r="E234" s="3">
        <f>SUM(E235:E238)</f>
        <v>1715</v>
      </c>
      <c r="F234" s="15">
        <f t="shared" si="79"/>
        <v>1680</v>
      </c>
      <c r="G234" s="3"/>
      <c r="H234" s="3">
        <f>E234-35</f>
        <v>1680</v>
      </c>
      <c r="I234" s="18" t="s">
        <v>245</v>
      </c>
      <c r="J234" s="11"/>
      <c r="K234" s="11"/>
    </row>
    <row r="235" spans="1:11" hidden="1">
      <c r="A235" s="1"/>
      <c r="B235" s="2" t="s">
        <v>162</v>
      </c>
      <c r="C235" s="15">
        <f t="shared" si="74"/>
        <v>595</v>
      </c>
      <c r="D235" s="1"/>
      <c r="E235" s="3">
        <v>595</v>
      </c>
      <c r="F235" s="15">
        <f t="shared" si="79"/>
        <v>592</v>
      </c>
      <c r="G235" s="30"/>
      <c r="H235" s="17">
        <v>592</v>
      </c>
      <c r="I235" s="30" t="e">
        <f>E234-#REF!</f>
        <v>#REF!</v>
      </c>
      <c r="J235" s="11"/>
      <c r="K235" s="11"/>
    </row>
    <row r="236" spans="1:11" hidden="1">
      <c r="A236" s="1"/>
      <c r="B236" s="2" t="s">
        <v>163</v>
      </c>
      <c r="C236" s="15">
        <f t="shared" si="74"/>
        <v>639</v>
      </c>
      <c r="D236" s="1"/>
      <c r="E236" s="3">
        <v>639</v>
      </c>
      <c r="F236" s="15">
        <f t="shared" si="79"/>
        <v>629</v>
      </c>
      <c r="G236" s="30"/>
      <c r="H236" s="17">
        <v>629</v>
      </c>
      <c r="I236" s="18"/>
      <c r="J236" s="11"/>
      <c r="K236" s="11"/>
    </row>
    <row r="237" spans="1:11" hidden="1">
      <c r="A237" s="1"/>
      <c r="B237" s="2" t="s">
        <v>164</v>
      </c>
      <c r="C237" s="15">
        <f t="shared" si="74"/>
        <v>34</v>
      </c>
      <c r="D237" s="1"/>
      <c r="E237" s="3">
        <v>34</v>
      </c>
      <c r="F237" s="15">
        <f t="shared" si="79"/>
        <v>33</v>
      </c>
      <c r="G237" s="30"/>
      <c r="H237" s="17">
        <v>33</v>
      </c>
      <c r="I237" s="18"/>
      <c r="J237" s="11"/>
      <c r="K237" s="11"/>
    </row>
    <row r="238" spans="1:11" hidden="1">
      <c r="A238" s="1"/>
      <c r="B238" s="2" t="s">
        <v>165</v>
      </c>
      <c r="C238" s="15">
        <f t="shared" si="74"/>
        <v>447</v>
      </c>
      <c r="D238" s="1"/>
      <c r="E238" s="3">
        <v>447</v>
      </c>
      <c r="F238" s="15">
        <f t="shared" si="79"/>
        <v>437</v>
      </c>
      <c r="G238" s="30"/>
      <c r="H238" s="17">
        <v>437</v>
      </c>
      <c r="I238" s="18"/>
      <c r="J238" s="11"/>
      <c r="K238" s="11"/>
    </row>
    <row r="239" spans="1:11" hidden="1">
      <c r="A239" s="1" t="s">
        <v>166</v>
      </c>
      <c r="B239" s="4" t="s">
        <v>167</v>
      </c>
      <c r="C239" s="15">
        <f t="shared" si="74"/>
        <v>17</v>
      </c>
      <c r="D239" s="3"/>
      <c r="E239" s="3">
        <f>E240</f>
        <v>17</v>
      </c>
      <c r="F239" s="15">
        <f t="shared" si="79"/>
        <v>17</v>
      </c>
      <c r="G239" s="3"/>
      <c r="H239" s="3">
        <f>H240</f>
        <v>17</v>
      </c>
      <c r="I239" s="18"/>
      <c r="J239" s="11"/>
      <c r="K239" s="11"/>
    </row>
    <row r="240" spans="1:11" ht="26.4" hidden="1">
      <c r="A240" s="1"/>
      <c r="B240" s="2" t="s">
        <v>185</v>
      </c>
      <c r="C240" s="15">
        <f t="shared" si="74"/>
        <v>17</v>
      </c>
      <c r="D240" s="51"/>
      <c r="E240" s="51">
        <v>17</v>
      </c>
      <c r="F240" s="15">
        <f t="shared" si="79"/>
        <v>17</v>
      </c>
      <c r="G240" s="51"/>
      <c r="H240" s="51">
        <v>17</v>
      </c>
      <c r="I240" s="18"/>
      <c r="J240" s="11"/>
      <c r="K240" s="11"/>
    </row>
    <row r="241" spans="1:11" hidden="1">
      <c r="A241" s="1" t="s">
        <v>169</v>
      </c>
      <c r="B241" s="4" t="s">
        <v>170</v>
      </c>
      <c r="C241" s="15">
        <f t="shared" si="74"/>
        <v>57</v>
      </c>
      <c r="D241" s="3"/>
      <c r="E241" s="3">
        <f>E242+E243+E244+E245</f>
        <v>57</v>
      </c>
      <c r="F241" s="15">
        <f t="shared" si="79"/>
        <v>55</v>
      </c>
      <c r="G241" s="3"/>
      <c r="H241" s="3">
        <f>H242+H243+H244+H245</f>
        <v>55</v>
      </c>
      <c r="I241" s="18"/>
      <c r="J241" s="11"/>
      <c r="K241" s="11"/>
    </row>
    <row r="242" spans="1:11" hidden="1">
      <c r="A242" s="3"/>
      <c r="B242" s="2" t="s">
        <v>172</v>
      </c>
      <c r="C242" s="15">
        <f t="shared" si="74"/>
        <v>16</v>
      </c>
      <c r="D242" s="3"/>
      <c r="E242" s="3">
        <v>16</v>
      </c>
      <c r="F242" s="15">
        <f t="shared" si="79"/>
        <v>16</v>
      </c>
      <c r="G242" s="3"/>
      <c r="H242" s="3">
        <v>16</v>
      </c>
      <c r="I242" s="18"/>
      <c r="J242" s="11"/>
      <c r="K242" s="11"/>
    </row>
    <row r="243" spans="1:11" ht="27.6" hidden="1">
      <c r="A243" s="3"/>
      <c r="B243" s="2" t="s">
        <v>171</v>
      </c>
      <c r="C243" s="15">
        <f t="shared" si="74"/>
        <v>10</v>
      </c>
      <c r="D243" s="3"/>
      <c r="E243" s="3">
        <v>10</v>
      </c>
      <c r="F243" s="15">
        <f t="shared" si="79"/>
        <v>9</v>
      </c>
      <c r="G243" s="3"/>
      <c r="H243" s="3">
        <v>9</v>
      </c>
      <c r="I243" s="18" t="s">
        <v>227</v>
      </c>
      <c r="J243" s="11"/>
      <c r="K243" s="11"/>
    </row>
    <row r="244" spans="1:11" ht="27.6" hidden="1">
      <c r="A244" s="3"/>
      <c r="B244" s="2" t="s">
        <v>181</v>
      </c>
      <c r="C244" s="15">
        <f t="shared" si="74"/>
        <v>11</v>
      </c>
      <c r="D244" s="3"/>
      <c r="E244" s="3">
        <v>11</v>
      </c>
      <c r="F244" s="15">
        <f t="shared" si="79"/>
        <v>10</v>
      </c>
      <c r="G244" s="3"/>
      <c r="H244" s="3">
        <v>10</v>
      </c>
      <c r="I244" s="18" t="s">
        <v>227</v>
      </c>
      <c r="J244" s="11"/>
      <c r="K244" s="11"/>
    </row>
    <row r="245" spans="1:11" ht="26.4" hidden="1">
      <c r="A245" s="3"/>
      <c r="B245" s="2" t="s">
        <v>174</v>
      </c>
      <c r="C245" s="15">
        <f t="shared" si="74"/>
        <v>20</v>
      </c>
      <c r="D245" s="3"/>
      <c r="E245" s="3">
        <v>20</v>
      </c>
      <c r="F245" s="15">
        <f t="shared" si="79"/>
        <v>20</v>
      </c>
      <c r="G245" s="3"/>
      <c r="H245" s="3">
        <v>20</v>
      </c>
      <c r="I245" s="18"/>
      <c r="J245" s="11"/>
      <c r="K245" s="11"/>
    </row>
    <row r="246" spans="1:11" ht="55.2">
      <c r="A246" s="15"/>
      <c r="B246" s="16" t="s">
        <v>182</v>
      </c>
      <c r="C246" s="15">
        <f t="shared" si="74"/>
        <v>3140</v>
      </c>
      <c r="D246" s="15">
        <f t="shared" ref="D246" si="84">D247+D248+D253+D255</f>
        <v>93</v>
      </c>
      <c r="E246" s="15">
        <f>E247+E248+E253+E255+20</f>
        <v>3047</v>
      </c>
      <c r="F246" s="15">
        <f t="shared" si="79"/>
        <v>3101</v>
      </c>
      <c r="G246" s="15">
        <f t="shared" ref="G246" si="85">G247+G248+G253+G255</f>
        <v>91</v>
      </c>
      <c r="H246" s="15">
        <f>E246-37</f>
        <v>3010</v>
      </c>
      <c r="I246" s="18" t="s">
        <v>277</v>
      </c>
      <c r="J246" s="11"/>
      <c r="K246" s="11"/>
    </row>
    <row r="247" spans="1:11" hidden="1">
      <c r="A247" s="1" t="s">
        <v>11</v>
      </c>
      <c r="B247" s="19" t="s">
        <v>178</v>
      </c>
      <c r="C247" s="15">
        <f t="shared" si="74"/>
        <v>93</v>
      </c>
      <c r="D247" s="3">
        <v>93</v>
      </c>
      <c r="E247" s="3"/>
      <c r="F247" s="15">
        <f t="shared" si="79"/>
        <v>91</v>
      </c>
      <c r="G247" s="3">
        <v>91</v>
      </c>
      <c r="H247" s="3"/>
      <c r="I247" s="18"/>
      <c r="J247" s="11"/>
      <c r="K247" s="11"/>
    </row>
    <row r="248" spans="1:11" ht="27.6" hidden="1">
      <c r="A248" s="24" t="s">
        <v>13</v>
      </c>
      <c r="B248" s="52" t="s">
        <v>179</v>
      </c>
      <c r="C248" s="15">
        <f t="shared" si="74"/>
        <v>2962</v>
      </c>
      <c r="D248" s="53"/>
      <c r="E248" s="53">
        <f>SUM(E249:E252)</f>
        <v>2962</v>
      </c>
      <c r="F248" s="15">
        <f t="shared" si="79"/>
        <v>2901</v>
      </c>
      <c r="G248" s="53"/>
      <c r="H248" s="53">
        <f>E248-61</f>
        <v>2901</v>
      </c>
      <c r="I248" s="23" t="s">
        <v>246</v>
      </c>
      <c r="J248" s="11"/>
      <c r="K248" s="11"/>
    </row>
    <row r="249" spans="1:11" hidden="1">
      <c r="A249" s="3"/>
      <c r="B249" s="2" t="s">
        <v>183</v>
      </c>
      <c r="C249" s="15">
        <f t="shared" si="74"/>
        <v>967</v>
      </c>
      <c r="D249" s="3"/>
      <c r="E249" s="3">
        <v>967</v>
      </c>
      <c r="F249" s="15">
        <f t="shared" si="79"/>
        <v>959</v>
      </c>
      <c r="G249" s="30"/>
      <c r="H249" s="17">
        <v>959</v>
      </c>
      <c r="I249" s="18"/>
      <c r="J249" s="11"/>
      <c r="K249" s="11"/>
    </row>
    <row r="250" spans="1:11" hidden="1">
      <c r="A250" s="3"/>
      <c r="B250" s="2" t="s">
        <v>163</v>
      </c>
      <c r="C250" s="15">
        <f t="shared" si="74"/>
        <v>1063</v>
      </c>
      <c r="D250" s="3"/>
      <c r="E250" s="3">
        <v>1063</v>
      </c>
      <c r="F250" s="15">
        <f t="shared" si="79"/>
        <v>1023</v>
      </c>
      <c r="G250" s="30"/>
      <c r="H250" s="17">
        <v>1023</v>
      </c>
      <c r="I250" s="18"/>
      <c r="J250" s="11"/>
      <c r="K250" s="11"/>
    </row>
    <row r="251" spans="1:11" hidden="1">
      <c r="A251" s="3"/>
      <c r="B251" s="2" t="s">
        <v>164</v>
      </c>
      <c r="C251" s="15">
        <f t="shared" si="74"/>
        <v>759</v>
      </c>
      <c r="D251" s="3"/>
      <c r="E251" s="3">
        <v>759</v>
      </c>
      <c r="F251" s="15">
        <f t="shared" si="79"/>
        <v>741</v>
      </c>
      <c r="G251" s="30"/>
      <c r="H251" s="17">
        <v>741</v>
      </c>
      <c r="I251" s="18"/>
      <c r="J251" s="11"/>
      <c r="K251" s="11"/>
    </row>
    <row r="252" spans="1:11" hidden="1">
      <c r="A252" s="3"/>
      <c r="B252" s="2" t="s">
        <v>165</v>
      </c>
      <c r="C252" s="15">
        <f t="shared" si="74"/>
        <v>173</v>
      </c>
      <c r="D252" s="3"/>
      <c r="E252" s="3">
        <v>173</v>
      </c>
      <c r="F252" s="15">
        <f t="shared" si="79"/>
        <v>164</v>
      </c>
      <c r="G252" s="30"/>
      <c r="H252" s="17">
        <v>164</v>
      </c>
      <c r="I252" s="18"/>
      <c r="J252" s="11"/>
      <c r="K252" s="11"/>
    </row>
    <row r="253" spans="1:11" hidden="1">
      <c r="A253" s="1" t="s">
        <v>166</v>
      </c>
      <c r="B253" s="4" t="s">
        <v>167</v>
      </c>
      <c r="C253" s="15">
        <f t="shared" si="74"/>
        <v>25</v>
      </c>
      <c r="D253" s="3"/>
      <c r="E253" s="3">
        <f>E254</f>
        <v>25</v>
      </c>
      <c r="F253" s="15">
        <f t="shared" si="79"/>
        <v>23</v>
      </c>
      <c r="G253" s="3"/>
      <c r="H253" s="3">
        <f>H254</f>
        <v>23</v>
      </c>
      <c r="I253" s="18"/>
      <c r="J253" s="11"/>
      <c r="K253" s="11"/>
    </row>
    <row r="254" spans="1:11" ht="27.6" hidden="1">
      <c r="A254" s="1"/>
      <c r="B254" s="2" t="s">
        <v>185</v>
      </c>
      <c r="C254" s="15">
        <f t="shared" si="74"/>
        <v>25</v>
      </c>
      <c r="D254" s="3"/>
      <c r="E254" s="3">
        <v>25</v>
      </c>
      <c r="F254" s="15">
        <f t="shared" si="79"/>
        <v>23</v>
      </c>
      <c r="G254" s="3"/>
      <c r="H254" s="3">
        <v>23</v>
      </c>
      <c r="I254" s="18" t="s">
        <v>243</v>
      </c>
      <c r="J254" s="11"/>
      <c r="K254" s="11"/>
    </row>
    <row r="255" spans="1:11" hidden="1">
      <c r="A255" s="1" t="s">
        <v>169</v>
      </c>
      <c r="B255" s="4" t="s">
        <v>170</v>
      </c>
      <c r="C255" s="15">
        <f t="shared" si="74"/>
        <v>40</v>
      </c>
      <c r="D255" s="3">
        <f t="shared" ref="D255:E255" si="86">D256+D257</f>
        <v>0</v>
      </c>
      <c r="E255" s="3">
        <f t="shared" si="86"/>
        <v>40</v>
      </c>
      <c r="F255" s="15">
        <f t="shared" si="79"/>
        <v>40</v>
      </c>
      <c r="G255" s="3"/>
      <c r="H255" s="3">
        <f>H256+H257</f>
        <v>40</v>
      </c>
      <c r="I255" s="18"/>
      <c r="J255" s="11"/>
      <c r="K255" s="11"/>
    </row>
    <row r="256" spans="1:11" ht="26.4" hidden="1">
      <c r="A256" s="3"/>
      <c r="B256" s="2" t="s">
        <v>171</v>
      </c>
      <c r="C256" s="15">
        <f t="shared" si="74"/>
        <v>18</v>
      </c>
      <c r="D256" s="3"/>
      <c r="E256" s="3">
        <v>18</v>
      </c>
      <c r="F256" s="15">
        <f t="shared" si="79"/>
        <v>18</v>
      </c>
      <c r="G256" s="3"/>
      <c r="H256" s="3">
        <v>18</v>
      </c>
      <c r="I256" s="18"/>
      <c r="J256" s="11"/>
      <c r="K256" s="11"/>
    </row>
    <row r="257" spans="1:11" ht="26.4" hidden="1">
      <c r="A257" s="3"/>
      <c r="B257" s="2" t="s">
        <v>174</v>
      </c>
      <c r="C257" s="15">
        <f t="shared" si="74"/>
        <v>22</v>
      </c>
      <c r="D257" s="3"/>
      <c r="E257" s="3">
        <v>22</v>
      </c>
      <c r="F257" s="15">
        <f t="shared" si="79"/>
        <v>22</v>
      </c>
      <c r="G257" s="3"/>
      <c r="H257" s="3">
        <v>22</v>
      </c>
      <c r="I257" s="18"/>
      <c r="J257" s="11"/>
      <c r="K257" s="11"/>
    </row>
    <row r="258" spans="1:11" ht="110.4">
      <c r="A258" s="15"/>
      <c r="B258" s="16" t="s">
        <v>184</v>
      </c>
      <c r="C258" s="15">
        <f t="shared" si="74"/>
        <v>1845</v>
      </c>
      <c r="D258" s="15">
        <f t="shared" ref="D258" si="87">D259+D260+D265+D267</f>
        <v>90</v>
      </c>
      <c r="E258" s="15">
        <f>E259+E260+E265+E267+20</f>
        <v>1755</v>
      </c>
      <c r="F258" s="15">
        <f t="shared" si="79"/>
        <v>1822</v>
      </c>
      <c r="G258" s="15">
        <f t="shared" ref="G258" si="88">G259+G260+G265+G267</f>
        <v>89</v>
      </c>
      <c r="H258" s="15">
        <f>E258-22</f>
        <v>1733</v>
      </c>
      <c r="I258" s="18" t="s">
        <v>278</v>
      </c>
      <c r="J258" s="11"/>
      <c r="K258" s="11"/>
    </row>
    <row r="259" spans="1:11" hidden="1">
      <c r="A259" s="1" t="s">
        <v>11</v>
      </c>
      <c r="B259" s="19" t="s">
        <v>178</v>
      </c>
      <c r="C259" s="15">
        <f t="shared" si="74"/>
        <v>90</v>
      </c>
      <c r="D259" s="3">
        <v>90</v>
      </c>
      <c r="E259" s="3"/>
      <c r="F259" s="15">
        <f t="shared" si="79"/>
        <v>89</v>
      </c>
      <c r="G259" s="3">
        <v>89</v>
      </c>
      <c r="H259" s="3"/>
      <c r="I259" s="18"/>
      <c r="J259" s="11"/>
      <c r="K259" s="11"/>
    </row>
    <row r="260" spans="1:11" ht="27.6" hidden="1">
      <c r="A260" s="1" t="s">
        <v>13</v>
      </c>
      <c r="B260" s="4" t="s">
        <v>179</v>
      </c>
      <c r="C260" s="15">
        <f t="shared" si="74"/>
        <v>1645</v>
      </c>
      <c r="D260" s="3"/>
      <c r="E260" s="3">
        <f>3+SUM(E261:E264)</f>
        <v>1645</v>
      </c>
      <c r="F260" s="15">
        <f t="shared" si="79"/>
        <v>1616</v>
      </c>
      <c r="G260" s="3"/>
      <c r="H260" s="3">
        <f>E260-29</f>
        <v>1616</v>
      </c>
      <c r="I260" s="18" t="s">
        <v>248</v>
      </c>
      <c r="J260" s="11"/>
      <c r="K260" s="11"/>
    </row>
    <row r="261" spans="1:11" hidden="1">
      <c r="A261" s="3"/>
      <c r="B261" s="2" t="s">
        <v>162</v>
      </c>
      <c r="C261" s="15">
        <f t="shared" si="74"/>
        <v>487</v>
      </c>
      <c r="D261" s="3"/>
      <c r="E261" s="3">
        <v>487</v>
      </c>
      <c r="F261" s="15">
        <f t="shared" si="79"/>
        <v>487</v>
      </c>
      <c r="G261" s="30"/>
      <c r="H261" s="17">
        <v>487</v>
      </c>
      <c r="I261" s="18"/>
      <c r="J261" s="11"/>
      <c r="K261" s="11"/>
    </row>
    <row r="262" spans="1:11" hidden="1">
      <c r="A262" s="3"/>
      <c r="B262" s="2" t="s">
        <v>163</v>
      </c>
      <c r="C262" s="15">
        <f t="shared" si="74"/>
        <v>637</v>
      </c>
      <c r="D262" s="3"/>
      <c r="E262" s="3">
        <v>637</v>
      </c>
      <c r="F262" s="15">
        <f t="shared" si="79"/>
        <v>629</v>
      </c>
      <c r="G262" s="30"/>
      <c r="H262" s="17">
        <v>629</v>
      </c>
      <c r="I262" s="18"/>
      <c r="J262" s="11"/>
      <c r="K262" s="11"/>
    </row>
    <row r="263" spans="1:11" hidden="1">
      <c r="A263" s="3"/>
      <c r="B263" s="2" t="s">
        <v>164</v>
      </c>
      <c r="C263" s="15">
        <f t="shared" si="74"/>
        <v>451</v>
      </c>
      <c r="D263" s="3"/>
      <c r="E263" s="3">
        <v>451</v>
      </c>
      <c r="F263" s="15">
        <f t="shared" si="79"/>
        <v>451</v>
      </c>
      <c r="G263" s="30"/>
      <c r="H263" s="17">
        <v>451</v>
      </c>
      <c r="I263" s="18"/>
      <c r="J263" s="11"/>
      <c r="K263" s="11"/>
    </row>
    <row r="264" spans="1:11" hidden="1">
      <c r="A264" s="3"/>
      <c r="B264" s="2" t="s">
        <v>165</v>
      </c>
      <c r="C264" s="15">
        <f t="shared" si="74"/>
        <v>67</v>
      </c>
      <c r="D264" s="3"/>
      <c r="E264" s="3">
        <v>67</v>
      </c>
      <c r="F264" s="15">
        <f t="shared" si="79"/>
        <v>61</v>
      </c>
      <c r="G264" s="30"/>
      <c r="H264" s="17">
        <v>61</v>
      </c>
      <c r="I264" s="18"/>
      <c r="J264" s="11"/>
      <c r="K264" s="11"/>
    </row>
    <row r="265" spans="1:11" hidden="1">
      <c r="A265" s="1" t="s">
        <v>166</v>
      </c>
      <c r="B265" s="4" t="s">
        <v>167</v>
      </c>
      <c r="C265" s="15">
        <f t="shared" si="74"/>
        <v>25</v>
      </c>
      <c r="D265" s="3">
        <f>D266</f>
        <v>0</v>
      </c>
      <c r="E265" s="3">
        <f>E266</f>
        <v>25</v>
      </c>
      <c r="F265" s="15">
        <f t="shared" si="79"/>
        <v>25</v>
      </c>
      <c r="G265" s="3">
        <f>G266</f>
        <v>0</v>
      </c>
      <c r="H265" s="3">
        <f>H266</f>
        <v>25</v>
      </c>
      <c r="I265" s="18"/>
      <c r="J265" s="11"/>
      <c r="K265" s="11"/>
    </row>
    <row r="266" spans="1:11" ht="26.4" hidden="1">
      <c r="A266" s="3"/>
      <c r="B266" s="2" t="s">
        <v>185</v>
      </c>
      <c r="C266" s="15">
        <f t="shared" si="74"/>
        <v>25</v>
      </c>
      <c r="D266" s="3"/>
      <c r="E266" s="3">
        <v>25</v>
      </c>
      <c r="F266" s="15">
        <f t="shared" si="79"/>
        <v>25</v>
      </c>
      <c r="G266" s="3"/>
      <c r="H266" s="3">
        <v>25</v>
      </c>
      <c r="I266" s="18"/>
      <c r="J266" s="11"/>
      <c r="K266" s="11"/>
    </row>
    <row r="267" spans="1:11" hidden="1">
      <c r="A267" s="1" t="s">
        <v>169</v>
      </c>
      <c r="B267" s="4" t="s">
        <v>170</v>
      </c>
      <c r="C267" s="15">
        <f t="shared" ref="C267:C315" si="89">D267+E267</f>
        <v>65</v>
      </c>
      <c r="D267" s="3">
        <f>D268+D269+D270+D271+D272</f>
        <v>0</v>
      </c>
      <c r="E267" s="3">
        <f>E268+E269+E270+E271+E272</f>
        <v>65</v>
      </c>
      <c r="F267" s="15">
        <f t="shared" si="79"/>
        <v>61</v>
      </c>
      <c r="G267" s="3">
        <f t="shared" ref="G267:H267" si="90">G268+G269+G270+G271+G272</f>
        <v>0</v>
      </c>
      <c r="H267" s="3">
        <f t="shared" si="90"/>
        <v>61</v>
      </c>
      <c r="I267" s="18"/>
      <c r="J267" s="11"/>
      <c r="K267" s="11"/>
    </row>
    <row r="268" spans="1:11" ht="41.4" hidden="1">
      <c r="A268" s="3"/>
      <c r="B268" s="2" t="s">
        <v>171</v>
      </c>
      <c r="C268" s="15">
        <f t="shared" si="89"/>
        <v>8</v>
      </c>
      <c r="D268" s="3"/>
      <c r="E268" s="3">
        <v>8</v>
      </c>
      <c r="F268" s="15">
        <f t="shared" si="79"/>
        <v>6</v>
      </c>
      <c r="G268" s="3"/>
      <c r="H268" s="3">
        <v>6</v>
      </c>
      <c r="I268" s="18" t="s">
        <v>249</v>
      </c>
      <c r="J268" s="11"/>
      <c r="K268" s="11"/>
    </row>
    <row r="269" spans="1:11" hidden="1">
      <c r="A269" s="3"/>
      <c r="B269" s="2" t="s">
        <v>172</v>
      </c>
      <c r="C269" s="15">
        <f t="shared" si="89"/>
        <v>0</v>
      </c>
      <c r="D269" s="3"/>
      <c r="E269" s="3"/>
      <c r="F269" s="15">
        <f t="shared" si="79"/>
        <v>0</v>
      </c>
      <c r="G269" s="3"/>
      <c r="H269" s="3"/>
      <c r="I269" s="18"/>
      <c r="J269" s="11"/>
      <c r="K269" s="11"/>
    </row>
    <row r="270" spans="1:11" hidden="1">
      <c r="A270" s="3"/>
      <c r="B270" s="2" t="s">
        <v>173</v>
      </c>
      <c r="C270" s="15">
        <f t="shared" si="89"/>
        <v>20</v>
      </c>
      <c r="D270" s="3"/>
      <c r="E270" s="3">
        <v>20</v>
      </c>
      <c r="F270" s="15">
        <f t="shared" si="79"/>
        <v>20</v>
      </c>
      <c r="G270" s="3"/>
      <c r="H270" s="3">
        <v>20</v>
      </c>
      <c r="I270" s="18"/>
      <c r="J270" s="11"/>
      <c r="K270" s="11"/>
    </row>
    <row r="271" spans="1:11" ht="41.4" hidden="1">
      <c r="A271" s="3"/>
      <c r="B271" s="2" t="s">
        <v>186</v>
      </c>
      <c r="C271" s="15">
        <f t="shared" si="89"/>
        <v>13</v>
      </c>
      <c r="D271" s="3"/>
      <c r="E271" s="3">
        <v>13</v>
      </c>
      <c r="F271" s="15">
        <f t="shared" si="79"/>
        <v>11</v>
      </c>
      <c r="G271" s="3"/>
      <c r="H271" s="3">
        <v>11</v>
      </c>
      <c r="I271" s="18" t="s">
        <v>249</v>
      </c>
      <c r="J271" s="11"/>
      <c r="K271" s="11"/>
    </row>
    <row r="272" spans="1:11" ht="26.4" hidden="1">
      <c r="A272" s="3"/>
      <c r="B272" s="2" t="s">
        <v>187</v>
      </c>
      <c r="C272" s="15">
        <f t="shared" si="89"/>
        <v>24</v>
      </c>
      <c r="D272" s="3"/>
      <c r="E272" s="3">
        <v>24</v>
      </c>
      <c r="F272" s="15">
        <f t="shared" ref="F272:F315" si="91">G272+H272</f>
        <v>24</v>
      </c>
      <c r="G272" s="3"/>
      <c r="H272" s="3">
        <v>24</v>
      </c>
      <c r="I272" s="18"/>
      <c r="J272" s="11"/>
      <c r="K272" s="11"/>
    </row>
    <row r="273" spans="1:11" ht="55.2">
      <c r="A273" s="15"/>
      <c r="B273" s="16" t="s">
        <v>188</v>
      </c>
      <c r="C273" s="15">
        <f t="shared" si="89"/>
        <v>1619</v>
      </c>
      <c r="D273" s="15">
        <f t="shared" ref="D273" si="92">D274+D275+D280+D282</f>
        <v>84</v>
      </c>
      <c r="E273" s="15">
        <f>E274+E275+E280+E282+14</f>
        <v>1535</v>
      </c>
      <c r="F273" s="15">
        <f t="shared" si="91"/>
        <v>1600</v>
      </c>
      <c r="G273" s="15">
        <f>G274+G275+G280+G282</f>
        <v>83</v>
      </c>
      <c r="H273" s="15">
        <f>E273-18</f>
        <v>1517</v>
      </c>
      <c r="I273" s="18" t="s">
        <v>279</v>
      </c>
      <c r="J273" s="11"/>
      <c r="K273" s="11"/>
    </row>
    <row r="274" spans="1:11" hidden="1">
      <c r="A274" s="1" t="s">
        <v>11</v>
      </c>
      <c r="B274" s="19" t="s">
        <v>176</v>
      </c>
      <c r="C274" s="15">
        <f t="shared" si="89"/>
        <v>84</v>
      </c>
      <c r="D274" s="3">
        <v>84</v>
      </c>
      <c r="E274" s="3"/>
      <c r="F274" s="15">
        <f t="shared" si="91"/>
        <v>83</v>
      </c>
      <c r="G274" s="3">
        <v>83</v>
      </c>
      <c r="H274" s="3"/>
      <c r="I274" s="18"/>
      <c r="J274" s="11"/>
      <c r="K274" s="11"/>
    </row>
    <row r="275" spans="1:11" ht="27.6" hidden="1">
      <c r="A275" s="54" t="s">
        <v>13</v>
      </c>
      <c r="B275" s="4" t="s">
        <v>179</v>
      </c>
      <c r="C275" s="15">
        <f t="shared" si="89"/>
        <v>1429</v>
      </c>
      <c r="D275" s="3"/>
      <c r="E275" s="3">
        <f>SUM(E276:E279)</f>
        <v>1429</v>
      </c>
      <c r="F275" s="15">
        <f t="shared" si="91"/>
        <v>1400</v>
      </c>
      <c r="G275" s="15"/>
      <c r="H275" s="3">
        <v>1400</v>
      </c>
      <c r="I275" s="18" t="s">
        <v>248</v>
      </c>
      <c r="J275" s="11"/>
      <c r="K275" s="11"/>
    </row>
    <row r="276" spans="1:11" hidden="1">
      <c r="A276" s="20"/>
      <c r="B276" s="2" t="s">
        <v>183</v>
      </c>
      <c r="C276" s="15">
        <f t="shared" si="89"/>
        <v>511</v>
      </c>
      <c r="D276" s="3"/>
      <c r="E276" s="3">
        <v>511</v>
      </c>
      <c r="F276" s="15">
        <f t="shared" si="91"/>
        <v>507</v>
      </c>
      <c r="G276" s="30"/>
      <c r="H276" s="17">
        <v>507</v>
      </c>
      <c r="I276" s="18"/>
      <c r="J276" s="11"/>
      <c r="K276" s="11"/>
    </row>
    <row r="277" spans="1:11" hidden="1">
      <c r="A277" s="20"/>
      <c r="B277" s="2" t="s">
        <v>163</v>
      </c>
      <c r="C277" s="15">
        <f t="shared" si="89"/>
        <v>505</v>
      </c>
      <c r="D277" s="3"/>
      <c r="E277" s="3">
        <v>505</v>
      </c>
      <c r="F277" s="15">
        <f t="shared" si="91"/>
        <v>483</v>
      </c>
      <c r="G277" s="30"/>
      <c r="H277" s="17">
        <v>483</v>
      </c>
      <c r="I277" s="18"/>
      <c r="J277" s="11"/>
      <c r="K277" s="11"/>
    </row>
    <row r="278" spans="1:11" hidden="1">
      <c r="A278" s="20"/>
      <c r="B278" s="2" t="s">
        <v>164</v>
      </c>
      <c r="C278" s="15">
        <f t="shared" si="89"/>
        <v>392</v>
      </c>
      <c r="D278" s="3"/>
      <c r="E278" s="3">
        <v>392</v>
      </c>
      <c r="F278" s="15">
        <f t="shared" si="91"/>
        <v>392</v>
      </c>
      <c r="G278" s="30"/>
      <c r="H278" s="17">
        <v>392</v>
      </c>
      <c r="I278" s="18"/>
      <c r="J278" s="11"/>
      <c r="K278" s="11"/>
    </row>
    <row r="279" spans="1:11" hidden="1">
      <c r="A279" s="20"/>
      <c r="B279" s="2" t="s">
        <v>165</v>
      </c>
      <c r="C279" s="15">
        <f t="shared" si="89"/>
        <v>21</v>
      </c>
      <c r="D279" s="3"/>
      <c r="E279" s="3">
        <v>21</v>
      </c>
      <c r="F279" s="15">
        <f t="shared" si="91"/>
        <v>18</v>
      </c>
      <c r="G279" s="30"/>
      <c r="H279" s="17">
        <v>18</v>
      </c>
      <c r="I279" s="18"/>
      <c r="J279" s="11"/>
      <c r="K279" s="11"/>
    </row>
    <row r="280" spans="1:11" hidden="1">
      <c r="A280" s="54" t="s">
        <v>166</v>
      </c>
      <c r="B280" s="4" t="s">
        <v>167</v>
      </c>
      <c r="C280" s="15">
        <f t="shared" si="89"/>
        <v>16</v>
      </c>
      <c r="D280" s="3">
        <f>D281</f>
        <v>0</v>
      </c>
      <c r="E280" s="3">
        <f>E281</f>
        <v>16</v>
      </c>
      <c r="F280" s="15">
        <f t="shared" si="91"/>
        <v>16</v>
      </c>
      <c r="G280" s="3">
        <f>G281</f>
        <v>0</v>
      </c>
      <c r="H280" s="3">
        <f>H281</f>
        <v>16</v>
      </c>
      <c r="I280" s="18"/>
      <c r="J280" s="11"/>
      <c r="K280" s="11"/>
    </row>
    <row r="281" spans="1:11" ht="26.4" hidden="1">
      <c r="A281" s="20"/>
      <c r="B281" s="2" t="s">
        <v>185</v>
      </c>
      <c r="C281" s="15">
        <f t="shared" si="89"/>
        <v>16</v>
      </c>
      <c r="D281" s="20"/>
      <c r="E281" s="20">
        <v>16</v>
      </c>
      <c r="F281" s="15">
        <f t="shared" si="91"/>
        <v>16</v>
      </c>
      <c r="G281" s="55"/>
      <c r="H281" s="55">
        <v>16</v>
      </c>
      <c r="I281" s="18"/>
      <c r="J281" s="11"/>
      <c r="K281" s="11"/>
    </row>
    <row r="282" spans="1:11" ht="27.6" hidden="1">
      <c r="A282" s="54" t="s">
        <v>169</v>
      </c>
      <c r="B282" s="4" t="s">
        <v>170</v>
      </c>
      <c r="C282" s="15">
        <f t="shared" si="89"/>
        <v>76</v>
      </c>
      <c r="D282" s="3">
        <f>D283+D284+D285</f>
        <v>0</v>
      </c>
      <c r="E282" s="3">
        <f>E283+E284+E285</f>
        <v>76</v>
      </c>
      <c r="F282" s="15">
        <f t="shared" si="91"/>
        <v>74</v>
      </c>
      <c r="G282" s="3">
        <f>G283+G284+G285</f>
        <v>0</v>
      </c>
      <c r="H282" s="3">
        <f>H283+H284+H285</f>
        <v>74</v>
      </c>
      <c r="I282" s="18" t="s">
        <v>243</v>
      </c>
      <c r="J282" s="11"/>
      <c r="K282" s="11"/>
    </row>
    <row r="283" spans="1:11" ht="27.6" hidden="1">
      <c r="A283" s="20"/>
      <c r="B283" s="2" t="s">
        <v>171</v>
      </c>
      <c r="C283" s="15">
        <f t="shared" si="89"/>
        <v>9</v>
      </c>
      <c r="D283" s="20"/>
      <c r="E283" s="20">
        <v>9</v>
      </c>
      <c r="F283" s="15">
        <f t="shared" si="91"/>
        <v>8</v>
      </c>
      <c r="G283" s="20"/>
      <c r="H283" s="20">
        <v>8</v>
      </c>
      <c r="I283" s="18" t="s">
        <v>238</v>
      </c>
      <c r="J283" s="11"/>
      <c r="K283" s="11"/>
    </row>
    <row r="284" spans="1:11" hidden="1">
      <c r="A284" s="20"/>
      <c r="B284" s="2" t="s">
        <v>189</v>
      </c>
      <c r="C284" s="15">
        <f t="shared" si="89"/>
        <v>51</v>
      </c>
      <c r="D284" s="20"/>
      <c r="E284" s="20">
        <v>51</v>
      </c>
      <c r="F284" s="15">
        <f t="shared" si="91"/>
        <v>51</v>
      </c>
      <c r="G284" s="20"/>
      <c r="H284" s="20">
        <v>51</v>
      </c>
      <c r="I284" s="18"/>
      <c r="J284" s="11"/>
      <c r="K284" s="11"/>
    </row>
    <row r="285" spans="1:11" ht="27.6" hidden="1">
      <c r="A285" s="20"/>
      <c r="B285" s="2" t="s">
        <v>174</v>
      </c>
      <c r="C285" s="15">
        <f t="shared" si="89"/>
        <v>16</v>
      </c>
      <c r="D285" s="20"/>
      <c r="E285" s="20">
        <v>16</v>
      </c>
      <c r="F285" s="15">
        <f t="shared" si="91"/>
        <v>15</v>
      </c>
      <c r="G285" s="20"/>
      <c r="H285" s="20">
        <v>15</v>
      </c>
      <c r="I285" s="18" t="s">
        <v>238</v>
      </c>
      <c r="J285" s="11"/>
      <c r="K285" s="11"/>
    </row>
    <row r="286" spans="1:11" ht="125.25" customHeight="1">
      <c r="A286" s="15"/>
      <c r="B286" s="16" t="s">
        <v>190</v>
      </c>
      <c r="C286" s="15">
        <f t="shared" si="89"/>
        <v>2462</v>
      </c>
      <c r="D286" s="15">
        <f t="shared" ref="D286" si="93">D287+D288+D293+D295</f>
        <v>92</v>
      </c>
      <c r="E286" s="15">
        <f>E287+E288+E293+E295+20</f>
        <v>2370</v>
      </c>
      <c r="F286" s="15">
        <f t="shared" si="91"/>
        <v>2431</v>
      </c>
      <c r="G286" s="15">
        <f>G287+G288+G293+G295</f>
        <v>91</v>
      </c>
      <c r="H286" s="15">
        <f>E286-30</f>
        <v>2340</v>
      </c>
      <c r="I286" s="18" t="s">
        <v>280</v>
      </c>
      <c r="J286" s="11"/>
      <c r="K286" s="11"/>
    </row>
    <row r="287" spans="1:11" hidden="1">
      <c r="A287" s="1" t="s">
        <v>11</v>
      </c>
      <c r="B287" s="19" t="s">
        <v>176</v>
      </c>
      <c r="C287" s="15">
        <f t="shared" si="89"/>
        <v>92</v>
      </c>
      <c r="D287" s="3">
        <v>92</v>
      </c>
      <c r="E287" s="3"/>
      <c r="F287" s="15">
        <f t="shared" si="91"/>
        <v>91</v>
      </c>
      <c r="G287" s="3">
        <v>91</v>
      </c>
      <c r="H287" s="3"/>
      <c r="I287" s="18"/>
      <c r="J287" s="11"/>
      <c r="K287" s="11"/>
    </row>
    <row r="288" spans="1:11" ht="27.6" hidden="1">
      <c r="A288" s="1" t="s">
        <v>13</v>
      </c>
      <c r="B288" s="4" t="s">
        <v>179</v>
      </c>
      <c r="C288" s="15">
        <f t="shared" si="89"/>
        <v>2284</v>
      </c>
      <c r="D288" s="3"/>
      <c r="E288" s="3">
        <f>SUM(E289:E292)</f>
        <v>2284</v>
      </c>
      <c r="F288" s="15">
        <f t="shared" si="91"/>
        <v>2247</v>
      </c>
      <c r="G288" s="3"/>
      <c r="H288" s="3">
        <f>E288-37</f>
        <v>2247</v>
      </c>
      <c r="I288" s="18" t="s">
        <v>251</v>
      </c>
      <c r="J288" s="11"/>
      <c r="K288" s="11"/>
    </row>
    <row r="289" spans="1:11" hidden="1">
      <c r="A289" s="3"/>
      <c r="B289" s="2" t="s">
        <v>191</v>
      </c>
      <c r="C289" s="15">
        <f t="shared" si="89"/>
        <v>785</v>
      </c>
      <c r="D289" s="3"/>
      <c r="E289" s="3">
        <v>785</v>
      </c>
      <c r="F289" s="15">
        <f t="shared" si="91"/>
        <v>783</v>
      </c>
      <c r="G289" s="3"/>
      <c r="H289" s="3">
        <v>783</v>
      </c>
      <c r="I289" s="18"/>
      <c r="J289" s="11"/>
      <c r="K289" s="11"/>
    </row>
    <row r="290" spans="1:11" hidden="1">
      <c r="A290" s="3"/>
      <c r="B290" s="2" t="s">
        <v>163</v>
      </c>
      <c r="C290" s="15">
        <f t="shared" si="89"/>
        <v>703</v>
      </c>
      <c r="D290" s="3"/>
      <c r="E290" s="3">
        <v>703</v>
      </c>
      <c r="F290" s="15">
        <f t="shared" si="91"/>
        <v>694</v>
      </c>
      <c r="G290" s="3"/>
      <c r="H290" s="3">
        <v>694</v>
      </c>
      <c r="I290" s="18"/>
      <c r="J290" s="11"/>
      <c r="K290" s="11"/>
    </row>
    <row r="291" spans="1:11" hidden="1">
      <c r="A291" s="3"/>
      <c r="B291" s="2" t="s">
        <v>164</v>
      </c>
      <c r="C291" s="15">
        <f t="shared" si="89"/>
        <v>520</v>
      </c>
      <c r="D291" s="3"/>
      <c r="E291" s="3">
        <v>520</v>
      </c>
      <c r="F291" s="15">
        <f t="shared" si="91"/>
        <v>519</v>
      </c>
      <c r="G291" s="3"/>
      <c r="H291" s="3">
        <v>519</v>
      </c>
      <c r="I291" s="18"/>
      <c r="J291" s="11"/>
      <c r="K291" s="11"/>
    </row>
    <row r="292" spans="1:11" hidden="1">
      <c r="A292" s="3"/>
      <c r="B292" s="2" t="s">
        <v>165</v>
      </c>
      <c r="C292" s="15">
        <f t="shared" si="89"/>
        <v>276</v>
      </c>
      <c r="D292" s="3"/>
      <c r="E292" s="3">
        <v>276</v>
      </c>
      <c r="F292" s="15">
        <f t="shared" si="91"/>
        <v>260</v>
      </c>
      <c r="G292" s="3"/>
      <c r="H292" s="3">
        <v>260</v>
      </c>
      <c r="I292" s="18"/>
      <c r="J292" s="11"/>
      <c r="K292" s="11"/>
    </row>
    <row r="293" spans="1:11" hidden="1">
      <c r="A293" s="1" t="s">
        <v>166</v>
      </c>
      <c r="B293" s="4" t="s">
        <v>167</v>
      </c>
      <c r="C293" s="15">
        <f t="shared" si="89"/>
        <v>32</v>
      </c>
      <c r="D293" s="3">
        <f>D294</f>
        <v>0</v>
      </c>
      <c r="E293" s="3">
        <f>E294</f>
        <v>32</v>
      </c>
      <c r="F293" s="15">
        <f t="shared" si="91"/>
        <v>30</v>
      </c>
      <c r="G293" s="3">
        <f>G294</f>
        <v>0</v>
      </c>
      <c r="H293" s="3">
        <f>H294</f>
        <v>30</v>
      </c>
      <c r="I293" s="18"/>
      <c r="J293" s="11"/>
      <c r="K293" s="11"/>
    </row>
    <row r="294" spans="1:11" ht="41.4" hidden="1">
      <c r="A294" s="3"/>
      <c r="B294" s="2" t="s">
        <v>185</v>
      </c>
      <c r="C294" s="15">
        <f t="shared" si="89"/>
        <v>32</v>
      </c>
      <c r="D294" s="3"/>
      <c r="E294" s="3">
        <v>32</v>
      </c>
      <c r="F294" s="15">
        <f t="shared" si="91"/>
        <v>30</v>
      </c>
      <c r="G294" s="7"/>
      <c r="H294" s="7">
        <v>30</v>
      </c>
      <c r="I294" s="18" t="s">
        <v>252</v>
      </c>
      <c r="J294" s="11"/>
      <c r="K294" s="11"/>
    </row>
    <row r="295" spans="1:11" hidden="1">
      <c r="A295" s="1" t="s">
        <v>169</v>
      </c>
      <c r="B295" s="4" t="s">
        <v>170</v>
      </c>
      <c r="C295" s="15">
        <f t="shared" si="89"/>
        <v>34</v>
      </c>
      <c r="D295" s="3">
        <f t="shared" ref="D295:E295" si="94">D296+D297</f>
        <v>0</v>
      </c>
      <c r="E295" s="3">
        <f t="shared" si="94"/>
        <v>34</v>
      </c>
      <c r="F295" s="15">
        <f t="shared" si="91"/>
        <v>30</v>
      </c>
      <c r="G295" s="3">
        <f>G296+G297</f>
        <v>0</v>
      </c>
      <c r="H295" s="3">
        <f>H296+H297</f>
        <v>30</v>
      </c>
      <c r="I295" s="18"/>
      <c r="J295" s="11"/>
      <c r="K295" s="11"/>
    </row>
    <row r="296" spans="1:11" ht="41.4" hidden="1">
      <c r="A296" s="3"/>
      <c r="B296" s="2" t="s">
        <v>171</v>
      </c>
      <c r="C296" s="15">
        <f t="shared" si="89"/>
        <v>15</v>
      </c>
      <c r="D296" s="3"/>
      <c r="E296" s="3">
        <v>15</v>
      </c>
      <c r="F296" s="15">
        <f t="shared" si="91"/>
        <v>13</v>
      </c>
      <c r="G296" s="3"/>
      <c r="H296" s="3">
        <v>13</v>
      </c>
      <c r="I296" s="18" t="s">
        <v>252</v>
      </c>
      <c r="J296" s="11"/>
      <c r="K296" s="11"/>
    </row>
    <row r="297" spans="1:11" ht="39.6" hidden="1">
      <c r="A297" s="3"/>
      <c r="B297" s="2" t="s">
        <v>253</v>
      </c>
      <c r="C297" s="15">
        <f t="shared" si="89"/>
        <v>19</v>
      </c>
      <c r="D297" s="3"/>
      <c r="E297" s="3">
        <v>19</v>
      </c>
      <c r="F297" s="15">
        <f t="shared" si="91"/>
        <v>17</v>
      </c>
      <c r="G297" s="3"/>
      <c r="H297" s="3">
        <v>17</v>
      </c>
      <c r="I297" s="18" t="s">
        <v>243</v>
      </c>
      <c r="J297" s="11"/>
      <c r="K297" s="11"/>
    </row>
    <row r="298" spans="1:11" ht="126.75" customHeight="1">
      <c r="A298" s="15"/>
      <c r="B298" s="45" t="s">
        <v>192</v>
      </c>
      <c r="C298" s="15">
        <f t="shared" si="89"/>
        <v>1773</v>
      </c>
      <c r="D298" s="15">
        <f t="shared" ref="D298" si="95">D299+D300+D305+D308</f>
        <v>85</v>
      </c>
      <c r="E298" s="15">
        <f>E299+E300+E305+E308+15</f>
        <v>1688</v>
      </c>
      <c r="F298" s="15">
        <f t="shared" si="91"/>
        <v>1754</v>
      </c>
      <c r="G298" s="15">
        <f t="shared" ref="G298" si="96">G299+G300+G305+G308</f>
        <v>83</v>
      </c>
      <c r="H298" s="15">
        <f>E298-17</f>
        <v>1671</v>
      </c>
      <c r="I298" s="18" t="s">
        <v>289</v>
      </c>
      <c r="J298" s="11"/>
      <c r="K298" s="11"/>
    </row>
    <row r="299" spans="1:11" ht="55.2" hidden="1">
      <c r="A299" s="1" t="s">
        <v>11</v>
      </c>
      <c r="B299" s="4" t="s">
        <v>176</v>
      </c>
      <c r="C299" s="15">
        <f t="shared" si="89"/>
        <v>85</v>
      </c>
      <c r="D299" s="3">
        <v>85</v>
      </c>
      <c r="E299" s="3"/>
      <c r="F299" s="15">
        <f t="shared" si="91"/>
        <v>83</v>
      </c>
      <c r="G299" s="3">
        <v>83</v>
      </c>
      <c r="H299" s="3"/>
      <c r="I299" s="18" t="s">
        <v>241</v>
      </c>
      <c r="J299" s="11"/>
      <c r="K299" s="11"/>
    </row>
    <row r="300" spans="1:11" ht="55.2" hidden="1">
      <c r="A300" s="1" t="s">
        <v>13</v>
      </c>
      <c r="B300" s="4" t="s">
        <v>179</v>
      </c>
      <c r="C300" s="15">
        <f t="shared" si="89"/>
        <v>1617</v>
      </c>
      <c r="D300" s="3"/>
      <c r="E300" s="3">
        <f>SUM(E301:E304)</f>
        <v>1617</v>
      </c>
      <c r="F300" s="15">
        <f t="shared" si="91"/>
        <v>1593</v>
      </c>
      <c r="G300" s="3"/>
      <c r="H300" s="3">
        <f>E300-24</f>
        <v>1593</v>
      </c>
      <c r="I300" s="18" t="s">
        <v>244</v>
      </c>
      <c r="J300" s="11"/>
      <c r="K300" s="11"/>
    </row>
    <row r="301" spans="1:11" ht="55.2" hidden="1">
      <c r="A301" s="3"/>
      <c r="B301" s="2" t="s">
        <v>162</v>
      </c>
      <c r="C301" s="15">
        <f t="shared" si="89"/>
        <v>544</v>
      </c>
      <c r="D301" s="56"/>
      <c r="E301" s="56">
        <v>544</v>
      </c>
      <c r="F301" s="15">
        <f t="shared" si="91"/>
        <v>542</v>
      </c>
      <c r="G301" s="56"/>
      <c r="H301" s="56">
        <v>542</v>
      </c>
      <c r="I301" s="18" t="s">
        <v>258</v>
      </c>
      <c r="J301" s="11"/>
      <c r="K301" s="11"/>
    </row>
    <row r="302" spans="1:11" ht="96.6" hidden="1">
      <c r="A302" s="3"/>
      <c r="B302" s="2" t="s">
        <v>163</v>
      </c>
      <c r="C302" s="15">
        <f t="shared" si="89"/>
        <v>590</v>
      </c>
      <c r="D302" s="56"/>
      <c r="E302" s="56">
        <v>590</v>
      </c>
      <c r="F302" s="15">
        <f t="shared" si="91"/>
        <v>579</v>
      </c>
      <c r="G302" s="56"/>
      <c r="H302" s="56">
        <v>579</v>
      </c>
      <c r="I302" s="18" t="s">
        <v>247</v>
      </c>
      <c r="J302" s="11"/>
      <c r="K302" s="11"/>
    </row>
    <row r="303" spans="1:11" ht="55.2" hidden="1">
      <c r="A303" s="3"/>
      <c r="B303" s="2" t="s">
        <v>164</v>
      </c>
      <c r="C303" s="15">
        <f t="shared" si="89"/>
        <v>421</v>
      </c>
      <c r="D303" s="56"/>
      <c r="E303" s="56">
        <v>421</v>
      </c>
      <c r="F303" s="15">
        <f t="shared" si="91"/>
        <v>418</v>
      </c>
      <c r="G303" s="56"/>
      <c r="H303" s="56">
        <v>418</v>
      </c>
      <c r="I303" s="18" t="s">
        <v>250</v>
      </c>
      <c r="J303" s="11"/>
      <c r="K303" s="11"/>
    </row>
    <row r="304" spans="1:11" ht="96.6" hidden="1">
      <c r="A304" s="3"/>
      <c r="B304" s="2" t="s">
        <v>165</v>
      </c>
      <c r="C304" s="15">
        <f t="shared" si="89"/>
        <v>62</v>
      </c>
      <c r="D304" s="56"/>
      <c r="E304" s="56">
        <v>62</v>
      </c>
      <c r="F304" s="15">
        <f t="shared" si="91"/>
        <v>62</v>
      </c>
      <c r="G304" s="56"/>
      <c r="H304" s="56">
        <v>62</v>
      </c>
      <c r="I304" s="18" t="s">
        <v>259</v>
      </c>
      <c r="J304" s="11"/>
      <c r="K304" s="11"/>
    </row>
    <row r="305" spans="1:11" ht="138" hidden="1">
      <c r="A305" s="1" t="s">
        <v>166</v>
      </c>
      <c r="B305" s="4" t="s">
        <v>167</v>
      </c>
      <c r="C305" s="15">
        <f t="shared" si="89"/>
        <v>17</v>
      </c>
      <c r="D305" s="3">
        <f t="shared" ref="D305:E305" si="97">D306+D307</f>
        <v>0</v>
      </c>
      <c r="E305" s="3">
        <f t="shared" si="97"/>
        <v>17</v>
      </c>
      <c r="F305" s="15">
        <f t="shared" si="91"/>
        <v>17</v>
      </c>
      <c r="G305" s="3">
        <f t="shared" ref="G305" si="98">G306+G307</f>
        <v>0</v>
      </c>
      <c r="H305" s="3">
        <v>17</v>
      </c>
      <c r="I305" s="18" t="s">
        <v>286</v>
      </c>
      <c r="J305" s="11"/>
      <c r="K305" s="11"/>
    </row>
    <row r="306" spans="1:11" hidden="1">
      <c r="A306" s="3"/>
      <c r="B306" s="2" t="s">
        <v>180</v>
      </c>
      <c r="C306" s="15">
        <f t="shared" si="89"/>
        <v>17</v>
      </c>
      <c r="D306" s="56"/>
      <c r="E306" s="56">
        <v>17</v>
      </c>
      <c r="F306" s="15">
        <f t="shared" si="91"/>
        <v>17</v>
      </c>
      <c r="G306" s="56"/>
      <c r="H306" s="56">
        <v>17</v>
      </c>
      <c r="I306" s="49"/>
      <c r="J306" s="11"/>
      <c r="K306" s="11"/>
    </row>
    <row r="307" spans="1:11" hidden="1">
      <c r="A307" s="3"/>
      <c r="B307" s="2" t="s">
        <v>168</v>
      </c>
      <c r="C307" s="15">
        <f t="shared" si="89"/>
        <v>0</v>
      </c>
      <c r="D307" s="56"/>
      <c r="E307" s="56"/>
      <c r="F307" s="15">
        <f t="shared" si="91"/>
        <v>0</v>
      </c>
      <c r="G307" s="57"/>
      <c r="H307" s="57"/>
      <c r="I307" s="18"/>
      <c r="J307" s="11"/>
      <c r="K307" s="11"/>
    </row>
    <row r="308" spans="1:11" hidden="1">
      <c r="A308" s="1" t="s">
        <v>169</v>
      </c>
      <c r="B308" s="4" t="s">
        <v>170</v>
      </c>
      <c r="C308" s="15">
        <f t="shared" si="89"/>
        <v>39</v>
      </c>
      <c r="D308" s="3">
        <f t="shared" ref="D308:E308" si="99">D309+D310+D311</f>
        <v>0</v>
      </c>
      <c r="E308" s="3">
        <f t="shared" si="99"/>
        <v>39</v>
      </c>
      <c r="F308" s="15">
        <f t="shared" si="91"/>
        <v>36</v>
      </c>
      <c r="G308" s="3">
        <f t="shared" ref="G308:H308" si="100">G309+G310+G311</f>
        <v>0</v>
      </c>
      <c r="H308" s="3">
        <f t="shared" si="100"/>
        <v>36</v>
      </c>
      <c r="I308" s="18"/>
      <c r="J308" s="11"/>
      <c r="K308" s="11"/>
    </row>
    <row r="309" spans="1:11" ht="39.6" hidden="1">
      <c r="A309" s="3"/>
      <c r="B309" s="2" t="s">
        <v>253</v>
      </c>
      <c r="C309" s="15">
        <f t="shared" si="89"/>
        <v>21</v>
      </c>
      <c r="D309" s="56"/>
      <c r="E309" s="56">
        <v>21</v>
      </c>
      <c r="F309" s="15">
        <f t="shared" si="91"/>
        <v>21</v>
      </c>
      <c r="G309" s="56"/>
      <c r="H309" s="56">
        <v>21</v>
      </c>
      <c r="I309" s="18"/>
      <c r="J309" s="11"/>
      <c r="K309" s="11"/>
    </row>
    <row r="310" spans="1:11" ht="41.4" hidden="1">
      <c r="A310" s="3"/>
      <c r="B310" s="2" t="s">
        <v>171</v>
      </c>
      <c r="C310" s="15">
        <f t="shared" si="89"/>
        <v>9</v>
      </c>
      <c r="D310" s="56"/>
      <c r="E310" s="56">
        <v>9</v>
      </c>
      <c r="F310" s="15">
        <f t="shared" si="91"/>
        <v>7</v>
      </c>
      <c r="G310" s="56"/>
      <c r="H310" s="56">
        <v>7</v>
      </c>
      <c r="I310" s="18" t="s">
        <v>252</v>
      </c>
      <c r="J310" s="11"/>
      <c r="K310" s="11"/>
    </row>
    <row r="311" spans="1:11" hidden="1">
      <c r="A311" s="3"/>
      <c r="B311" s="2" t="s">
        <v>173</v>
      </c>
      <c r="C311" s="15">
        <f t="shared" si="89"/>
        <v>9</v>
      </c>
      <c r="D311" s="56"/>
      <c r="E311" s="56">
        <v>9</v>
      </c>
      <c r="F311" s="15">
        <f t="shared" si="91"/>
        <v>8</v>
      </c>
      <c r="G311" s="56"/>
      <c r="H311" s="56">
        <v>8</v>
      </c>
      <c r="I311" s="18" t="s">
        <v>254</v>
      </c>
      <c r="J311" s="11"/>
      <c r="K311" s="11"/>
    </row>
    <row r="312" spans="1:11" ht="30" customHeight="1">
      <c r="A312" s="15" t="s">
        <v>193</v>
      </c>
      <c r="B312" s="45" t="s">
        <v>194</v>
      </c>
      <c r="C312" s="15">
        <f t="shared" si="89"/>
        <v>112</v>
      </c>
      <c r="D312" s="15">
        <f t="shared" ref="D312:E312" si="101">D313+D314</f>
        <v>0</v>
      </c>
      <c r="E312" s="15">
        <f t="shared" si="101"/>
        <v>112</v>
      </c>
      <c r="F312" s="15">
        <f t="shared" si="91"/>
        <v>112</v>
      </c>
      <c r="G312" s="15">
        <f t="shared" ref="G312:H312" si="102">G313+G314</f>
        <v>0</v>
      </c>
      <c r="H312" s="15">
        <f t="shared" si="102"/>
        <v>112</v>
      </c>
      <c r="I312" s="18"/>
      <c r="J312" s="11"/>
      <c r="K312" s="11"/>
    </row>
    <row r="313" spans="1:11" ht="18.75" customHeight="1">
      <c r="A313" s="15">
        <v>1</v>
      </c>
      <c r="B313" s="2" t="s">
        <v>195</v>
      </c>
      <c r="C313" s="15">
        <f t="shared" si="89"/>
        <v>80</v>
      </c>
      <c r="D313" s="46"/>
      <c r="E313" s="46">
        <v>80</v>
      </c>
      <c r="F313" s="15">
        <f t="shared" si="91"/>
        <v>80</v>
      </c>
      <c r="G313" s="46"/>
      <c r="H313" s="46">
        <v>80</v>
      </c>
      <c r="I313" s="18"/>
      <c r="J313" s="11"/>
      <c r="K313" s="11"/>
    </row>
    <row r="314" spans="1:11" ht="18.75" customHeight="1">
      <c r="A314" s="15">
        <v>2</v>
      </c>
      <c r="B314" s="2" t="s">
        <v>196</v>
      </c>
      <c r="C314" s="15">
        <f t="shared" si="89"/>
        <v>32</v>
      </c>
      <c r="D314" s="46"/>
      <c r="E314" s="46">
        <v>32</v>
      </c>
      <c r="F314" s="15">
        <f t="shared" si="91"/>
        <v>32</v>
      </c>
      <c r="G314" s="46"/>
      <c r="H314" s="46">
        <v>32</v>
      </c>
      <c r="I314" s="18"/>
      <c r="J314" s="11"/>
      <c r="K314" s="11"/>
    </row>
    <row r="315" spans="1:11" ht="26.4">
      <c r="A315" s="15" t="s">
        <v>255</v>
      </c>
      <c r="B315" s="45" t="s">
        <v>197</v>
      </c>
      <c r="C315" s="15">
        <f t="shared" si="89"/>
        <v>6</v>
      </c>
      <c r="D315" s="15">
        <v>3</v>
      </c>
      <c r="E315" s="15">
        <v>3</v>
      </c>
      <c r="F315" s="15">
        <f t="shared" si="91"/>
        <v>5</v>
      </c>
      <c r="G315" s="15">
        <v>2</v>
      </c>
      <c r="H315" s="15">
        <v>3</v>
      </c>
      <c r="I315" s="18" t="s">
        <v>203</v>
      </c>
      <c r="J315" s="11"/>
      <c r="K315" s="11"/>
    </row>
    <row r="316" spans="1:11">
      <c r="A316" s="10"/>
      <c r="B316" s="10"/>
      <c r="C316" s="77"/>
      <c r="D316" s="77"/>
      <c r="E316" s="77"/>
      <c r="F316" s="58"/>
      <c r="G316" s="58"/>
      <c r="H316" s="58"/>
      <c r="K316" s="11"/>
    </row>
    <row r="317" spans="1:11" ht="30" customHeight="1">
      <c r="A317" s="6"/>
      <c r="B317" s="75"/>
      <c r="C317" s="75"/>
      <c r="D317" s="75"/>
      <c r="E317" s="75"/>
      <c r="F317" s="75"/>
      <c r="G317" s="75"/>
      <c r="H317" s="75"/>
      <c r="I317" s="75"/>
    </row>
    <row r="318" spans="1:11" ht="17.399999999999999">
      <c r="A318" s="71"/>
      <c r="B318" s="71"/>
      <c r="C318" s="71"/>
      <c r="D318" s="71"/>
      <c r="E318" s="71"/>
      <c r="F318" s="58"/>
      <c r="G318" s="58"/>
      <c r="H318" s="58"/>
    </row>
    <row r="319" spans="1:11">
      <c r="B319" s="50"/>
    </row>
    <row r="320" spans="1:11">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sheetData>
  <mergeCells count="21">
    <mergeCell ref="F1:I1"/>
    <mergeCell ref="A4:I4"/>
    <mergeCell ref="A318:B318"/>
    <mergeCell ref="C318:E318"/>
    <mergeCell ref="C7:C8"/>
    <mergeCell ref="D7:D8"/>
    <mergeCell ref="E7:E8"/>
    <mergeCell ref="A6:A8"/>
    <mergeCell ref="B6:B8"/>
    <mergeCell ref="C6:E6"/>
    <mergeCell ref="B317:I317"/>
    <mergeCell ref="A1:B1"/>
    <mergeCell ref="C1:E1"/>
    <mergeCell ref="A2:B2"/>
    <mergeCell ref="C316:E316"/>
    <mergeCell ref="H7:H8"/>
    <mergeCell ref="F7:F8"/>
    <mergeCell ref="G7:G8"/>
    <mergeCell ref="A3:I3"/>
    <mergeCell ref="F6:H6"/>
    <mergeCell ref="I6:I8"/>
  </mergeCells>
  <pageMargins left="0" right="0" top="0.45" bottom="0" header="0" footer="0"/>
  <pageSetup orientation="portrait" r:id="rId1"/>
  <headerFooter differentFirst="1">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2022-12-06T01:17:13Z</dcterms:modified>
</cp:coreProperties>
</file>