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8_{179B7006-CDE3-468E-9EFC-AAEEF1D6BCB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L BP CÁC DA, TIỂU DA HUYEN" sheetId="12" r:id="rId1"/>
    <sheet name="SỞ NGÀNH" sheetId="1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3" l="1"/>
  <c r="K15" i="13"/>
  <c r="H15" i="13" s="1"/>
  <c r="K14" i="13"/>
  <c r="H14" i="13" s="1"/>
  <c r="K13" i="13"/>
  <c r="H13" i="13" s="1"/>
  <c r="K12" i="13"/>
  <c r="H12" i="13" s="1"/>
  <c r="K11" i="13"/>
  <c r="H11" i="13" s="1"/>
  <c r="K10" i="13"/>
  <c r="H10" i="13" s="1"/>
  <c r="K9" i="13"/>
  <c r="H9" i="13" s="1"/>
  <c r="K8" i="13"/>
  <c r="H8" i="13" s="1"/>
  <c r="K7" i="13"/>
  <c r="K6" i="13"/>
  <c r="H6" i="13" s="1"/>
  <c r="K16" i="13" l="1"/>
  <c r="H16" i="13" s="1"/>
  <c r="H7" i="13"/>
  <c r="G18" i="12" l="1"/>
  <c r="G17" i="12"/>
  <c r="G16" i="12"/>
  <c r="G15" i="12"/>
  <c r="G14" i="12"/>
  <c r="G13" i="12"/>
  <c r="G12" i="12"/>
  <c r="G11" i="12"/>
  <c r="Q19" i="12"/>
  <c r="P19" i="12"/>
  <c r="O12" i="12" l="1"/>
  <c r="O13" i="12"/>
  <c r="O14" i="12"/>
  <c r="O15" i="12"/>
  <c r="O16" i="12"/>
  <c r="O17" i="12"/>
  <c r="O18" i="12"/>
  <c r="O11" i="12"/>
  <c r="R19" i="12"/>
  <c r="O19" i="12" l="1"/>
  <c r="J19" i="12"/>
  <c r="V12" i="12" l="1"/>
  <c r="V13" i="12"/>
  <c r="V14" i="12"/>
  <c r="V15" i="12"/>
  <c r="V16" i="12"/>
  <c r="V17" i="12"/>
  <c r="V18" i="12"/>
  <c r="V11" i="12"/>
  <c r="X19" i="12"/>
  <c r="W19" i="12"/>
  <c r="S12" i="12"/>
  <c r="S13" i="12"/>
  <c r="S14" i="12"/>
  <c r="S15" i="12"/>
  <c r="S16" i="12"/>
  <c r="S17" i="12"/>
  <c r="S18" i="12"/>
  <c r="S11" i="12"/>
  <c r="U19" i="12"/>
  <c r="T19" i="12"/>
  <c r="L12" i="12"/>
  <c r="L13" i="12"/>
  <c r="L14" i="12"/>
  <c r="L15" i="12"/>
  <c r="I15" i="12" s="1"/>
  <c r="D15" i="12" s="1"/>
  <c r="C15" i="12" s="1"/>
  <c r="L16" i="12"/>
  <c r="L17" i="12"/>
  <c r="L18" i="12"/>
  <c r="L11" i="12"/>
  <c r="M19" i="12"/>
  <c r="L19" i="12" s="1"/>
  <c r="K19" i="12"/>
  <c r="I16" i="12" l="1"/>
  <c r="D16" i="12" s="1"/>
  <c r="C16" i="12" s="1"/>
  <c r="I12" i="12"/>
  <c r="D12" i="12" s="1"/>
  <c r="C12" i="12" s="1"/>
  <c r="I17" i="12"/>
  <c r="D17" i="12" s="1"/>
  <c r="C17" i="12" s="1"/>
  <c r="I13" i="12"/>
  <c r="D13" i="12" s="1"/>
  <c r="C13" i="12" s="1"/>
  <c r="I18" i="12"/>
  <c r="D18" i="12" s="1"/>
  <c r="C18" i="12" s="1"/>
  <c r="I14" i="12"/>
  <c r="D14" i="12" s="1"/>
  <c r="C14" i="12" s="1"/>
  <c r="S19" i="12"/>
  <c r="I11" i="12"/>
  <c r="F17" i="12"/>
  <c r="F15" i="12"/>
  <c r="H15" i="12"/>
  <c r="H13" i="12"/>
  <c r="F16" i="12"/>
  <c r="H16" i="12"/>
  <c r="F12" i="12"/>
  <c r="H12" i="12"/>
  <c r="V19" i="12"/>
  <c r="F18" i="12" l="1"/>
  <c r="F13" i="12"/>
  <c r="H18" i="12"/>
  <c r="F14" i="12"/>
  <c r="H14" i="12"/>
  <c r="H17" i="12"/>
  <c r="I19" i="12"/>
  <c r="D11" i="12"/>
  <c r="C11" i="12" s="1"/>
  <c r="F11" i="12" l="1"/>
  <c r="D19" i="12"/>
  <c r="H11" i="12"/>
  <c r="H19" i="12" s="1"/>
  <c r="C19" i="12" l="1"/>
  <c r="F19" i="12"/>
</calcChain>
</file>

<file path=xl/sharedStrings.xml><?xml version="1.0" encoding="utf-8"?>
<sst xmlns="http://schemas.openxmlformats.org/spreadsheetml/2006/main" count="97" uniqueCount="71">
  <si>
    <t>TT</t>
  </si>
  <si>
    <t>Đơn vị</t>
  </si>
  <si>
    <t>Lệ Thuỷ</t>
  </si>
  <si>
    <t>Quảng Ninh</t>
  </si>
  <si>
    <t>Đồng Hới</t>
  </si>
  <si>
    <t>Bố Trạch</t>
  </si>
  <si>
    <t>Ba Đồn</t>
  </si>
  <si>
    <t>Quảng Trạch</t>
  </si>
  <si>
    <t>Tuyên Hoá</t>
  </si>
  <si>
    <t>Minh Hoá</t>
  </si>
  <si>
    <t>Tổng</t>
  </si>
  <si>
    <t>Tổng cộng</t>
  </si>
  <si>
    <t xml:space="preserve">Dự án 2. Đa dạng hóa sinh kế, phát triển mô hình giảm nghèo </t>
  </si>
  <si>
    <t xml:space="preserve">Dự án 3. Hỗ trợ phát triển sản xuất, cải thiện dinh dưỡng </t>
  </si>
  <si>
    <t>Dự án 4.  Phát triển giáo dục nghề nghiệp, việc làm bền vững</t>
  </si>
  <si>
    <t>Dự án 6. Truyền thông và giảm nghèo về thông tin</t>
  </si>
  <si>
    <t>Dự án 7. Nâng cao năng lực và giám sát, đánh giá Chương trình</t>
  </si>
  <si>
    <t>Tiểu dự án 1. Hỗ trợ PTSX trong lĩnh vực nông nghiệp</t>
  </si>
  <si>
    <t>Tiểu dự án 2. Cải thiện dinh dưỡng</t>
  </si>
  <si>
    <t>Tiểu dự án 1. Phát triển giáo dục nghề nghiệp vùng nghèo, vùng khó khăn</t>
  </si>
  <si>
    <t>TDA2. Hỗ trợ người LĐ đi làm việc ở nước ngoài theo hợp đồng</t>
  </si>
  <si>
    <t>Tiểu dự án 3. Hỗ trợ việc làm bền vững</t>
  </si>
  <si>
    <t>Tiểu dự án 1. Giảm nghèo về thông tin</t>
  </si>
  <si>
    <t>Tiểu dự án 2. Truyền thông về giảm nghèo đa chiều</t>
  </si>
  <si>
    <t>Tiểu dự án 1. Nâng cao năng lực thực hiện Chương trình</t>
  </si>
  <si>
    <t>Tiểu dự án 2. Giám sát, đánh giá</t>
  </si>
  <si>
    <r>
      <t xml:space="preserve">SN 
</t>
    </r>
    <r>
      <rPr>
        <sz val="10"/>
        <color indexed="8"/>
        <rFont val="Times New Roman"/>
        <family val="1"/>
      </rPr>
      <t>(Sự nghiệp y tế, dân số và gia đình)</t>
    </r>
  </si>
  <si>
    <r>
      <t xml:space="preserve">SN 
</t>
    </r>
    <r>
      <rPr>
        <sz val="10"/>
        <color indexed="8"/>
        <rFont val="Times New Roman"/>
        <family val="1"/>
      </rPr>
      <t>(Sự nghiệp giáo dục - đào tạo và dạy nghề)</t>
    </r>
  </si>
  <si>
    <r>
      <t xml:space="preserve">SN 
</t>
    </r>
    <r>
      <rPr>
        <sz val="10"/>
        <color indexed="8"/>
        <rFont val="Times New Roman"/>
        <family val="1"/>
      </rPr>
      <t>(Sự nghiệp văn hóa thông tin)</t>
    </r>
  </si>
  <si>
    <r>
      <t xml:space="preserve">SN 
</t>
    </r>
    <r>
      <rPr>
        <sz val="10"/>
        <color indexed="8"/>
        <rFont val="Times New Roman"/>
        <family val="1"/>
      </rPr>
      <t xml:space="preserve">(Sự nghiệp giáo dục - đào tạo và dạy nghề) </t>
    </r>
  </si>
  <si>
    <r>
      <t xml:space="preserve">SN 
</t>
    </r>
    <r>
      <rPr>
        <sz val="10"/>
        <color indexed="8"/>
        <rFont val="Times New Roman"/>
        <family val="1"/>
      </rPr>
      <t>(Sự nghiệp giáo dục - đào tạo và dạy nghề)</t>
    </r>
    <r>
      <rPr>
        <b/>
        <sz val="10"/>
        <color indexed="8"/>
        <rFont val="Times New Roman"/>
        <family val="1"/>
      </rPr>
      <t xml:space="preserve"> </t>
    </r>
  </si>
  <si>
    <t>ĐVT: Triệu đồng</t>
  </si>
  <si>
    <t>Tỉnh đối ứng</t>
  </si>
  <si>
    <t>Số tiền</t>
  </si>
  <si>
    <t>Kinh phí đối ứng của ngân sách địa phương (10%NSTW)</t>
  </si>
  <si>
    <t>Tổng kinh phí thực hiện CTMT GNBV năm 2022 phân bổ cho các huyện, thị xã, tp 
(Gồm NSTW và NSĐP đối ứng)</t>
  </si>
  <si>
    <t>Tỷ lệ 
(%)</t>
  </si>
  <si>
    <t>Trong đó</t>
  </si>
  <si>
    <t>Huyện đối ứng</t>
  </si>
  <si>
    <t>Dự án 1. Hỗ trợ đầu tư phát triển hạ tầng KTXH  xã ĐBKK vùng bãi ngang, ven biển</t>
  </si>
  <si>
    <t>Tổng Số tiền đối ứng</t>
  </si>
  <si>
    <t>Dự án - Tiểu dự án</t>
  </si>
  <si>
    <t>Sở Lao động - TBXH chủ trì, phối hợp các sở, ngành liên quan phân bổ</t>
  </si>
  <si>
    <t>Sở Nông nghiệp - PTNT chủ trì, phối hợp các sở, ngành liên quan phân bổ</t>
  </si>
  <si>
    <t>Ghi chú</t>
  </si>
  <si>
    <t>Theo NQ 23 cấp tỉnh 20% số vốn (1.169 triệu đồng) tuy nhiên phòng chủ trì chuyển về địa phương thực hiện</t>
  </si>
  <si>
    <t xml:space="preserve"> Đa dạng hóa sinh kế, phát triển mô hình giảm nghèo </t>
  </si>
  <si>
    <t>Dự án 2.</t>
  </si>
  <si>
    <t>Tiểu Dự án 1: Hỗ trợ PTSX trong lĩnh vực nông nghiệp</t>
  </si>
  <si>
    <t xml:space="preserve">Dự án 3: </t>
  </si>
  <si>
    <t>Tiểu Dự án 2: Cải thiện dinh dưỡng</t>
  </si>
  <si>
    <t>Sở Y tế chủ trì</t>
  </si>
  <si>
    <t>Chưa có kinh phí trung ương (nguồn Sự nghiệp y tế, dân số và gia đình)</t>
  </si>
  <si>
    <t>Dự án 4</t>
  </si>
  <si>
    <t>Tiểu dự án 2. Hỗ trợ người LĐ đi làm việc ở nước ngoài theo hợp đồng</t>
  </si>
  <si>
    <t>Dự án 6</t>
  </si>
  <si>
    <t>Dự án 7</t>
  </si>
  <si>
    <t>Sở Thông tin và Truyền thông chủ trì, phối hợp các sở, ngành liên quan phân bổ</t>
  </si>
  <si>
    <r>
      <t xml:space="preserve">SN 
</t>
    </r>
    <r>
      <rPr>
        <sz val="10"/>
        <color indexed="8"/>
        <rFont val="Times New Roman"/>
        <family val="1"/>
      </rPr>
      <t>(Sự nghiệp kinh tế)</t>
    </r>
  </si>
  <si>
    <r>
      <t xml:space="preserve">SN 
</t>
    </r>
    <r>
      <rPr>
        <sz val="10"/>
        <color indexed="8"/>
        <rFont val="Times New Roman"/>
        <family val="1"/>
        <charset val="163"/>
      </rPr>
      <t>(Sự nghiệp kinh tế)</t>
    </r>
  </si>
  <si>
    <t>(Kèm theo Nghị quyết số:        /NQ-HĐND tỉnh ngày     tháng 7 năm 2022 của HĐND tỉnh Quảng Bình)</t>
  </si>
  <si>
    <t>Tổng KP CTMTQG 
Ngân sách TW phân bổ 
(Vốn sự nghiệp)</t>
  </si>
  <si>
    <t>Tổng KP
 NSTW phân bổ</t>
  </si>
  <si>
    <t>Ngân sách tỉnh đối ứng</t>
  </si>
  <si>
    <t>Tổng kinh phí thực hiện (NSTW+ NS tỉnh)</t>
  </si>
  <si>
    <t>KẾ HOẠCH PHÂN BỔ VỐN SỰ NGHIỆP NGÂN SÁCH TRUNG ƯƠNG VÀ NGÂN SÁCH ĐỊA PHƯƠNG THỰC HIỆN 
CHƯƠNG TRÌNH MỤC TIÊU QUỐC GIA GIẢM NGHÈO BỀN VỮNG</t>
  </si>
  <si>
    <t>A. Phụ lục phân bổ vốn các dự án - tiểu dự án cấp huyện</t>
  </si>
  <si>
    <t>B. Phụ lục phân bổ vốn cho các Sở, ngành cấp tỉnh</t>
  </si>
  <si>
    <t>A</t>
  </si>
  <si>
    <t>B</t>
  </si>
  <si>
    <t>Đơn vị thực 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</si>
</sst>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_-* #,##0\ _₫_-;\-* #,##0\ _₫_-;_-* &quot;-&quot;?\ _₫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b/>
      <sz val="10"/>
      <color theme="1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  <charset val="163"/>
    </font>
    <font>
      <sz val="10"/>
      <color indexed="8"/>
      <name val="Times New Roman"/>
      <family val="1"/>
      <charset val="163"/>
    </font>
    <font>
      <b/>
      <sz val="8"/>
      <color theme="1"/>
      <name val="Cambria"/>
      <family val="1"/>
      <charset val="163"/>
      <scheme val="major"/>
    </font>
    <font>
      <sz val="8"/>
      <color theme="1"/>
      <name val="Cambria"/>
      <family val="1"/>
      <charset val="163"/>
      <scheme val="maj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sz val="8"/>
      <color theme="1"/>
      <name val="Calibri"/>
      <family val="2"/>
      <scheme val="minor"/>
    </font>
    <font>
      <b/>
      <sz val="7"/>
      <color theme="1"/>
      <name val="Cambria"/>
      <family val="1"/>
      <charset val="163"/>
      <scheme val="major"/>
    </font>
    <font>
      <b/>
      <sz val="7"/>
      <color theme="1"/>
      <name val="Times New Roman"/>
      <family val="1"/>
    </font>
    <font>
      <i/>
      <sz val="11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i/>
      <sz val="10"/>
      <color theme="1"/>
      <name val="Cambria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166" fontId="19" fillId="0" borderId="10" xfId="1" applyNumberFormat="1" applyFont="1" applyFill="1" applyBorder="1"/>
    <xf numFmtId="166" fontId="18" fillId="0" borderId="8" xfId="1" applyNumberFormat="1" applyFont="1" applyFill="1" applyBorder="1"/>
    <xf numFmtId="166" fontId="18" fillId="0" borderId="10" xfId="1" applyNumberFormat="1" applyFont="1" applyFill="1" applyBorder="1"/>
    <xf numFmtId="166" fontId="17" fillId="0" borderId="10" xfId="1" applyNumberFormat="1" applyFont="1" applyFill="1" applyBorder="1"/>
    <xf numFmtId="166" fontId="17" fillId="0" borderId="8" xfId="1" applyNumberFormat="1" applyFont="1" applyFill="1" applyBorder="1"/>
    <xf numFmtId="166" fontId="19" fillId="0" borderId="8" xfId="1" applyNumberFormat="1" applyFont="1" applyFill="1" applyBorder="1"/>
    <xf numFmtId="166" fontId="19" fillId="0" borderId="11" xfId="1" applyNumberFormat="1" applyFont="1" applyFill="1" applyBorder="1"/>
    <xf numFmtId="166" fontId="18" fillId="0" borderId="9" xfId="1" applyNumberFormat="1" applyFont="1" applyFill="1" applyBorder="1"/>
    <xf numFmtId="166" fontId="17" fillId="0" borderId="9" xfId="1" applyNumberFormat="1" applyFont="1" applyFill="1" applyBorder="1"/>
    <xf numFmtId="166" fontId="13" fillId="0" borderId="6" xfId="0" applyNumberFormat="1" applyFont="1" applyFill="1" applyBorder="1" applyAlignment="1">
      <alignment horizontal="center"/>
    </xf>
    <xf numFmtId="166" fontId="13" fillId="0" borderId="1" xfId="1" applyNumberFormat="1" applyFont="1" applyFill="1" applyBorder="1"/>
    <xf numFmtId="166" fontId="18" fillId="0" borderId="1" xfId="1" applyNumberFormat="1" applyFont="1" applyFill="1" applyBorder="1"/>
    <xf numFmtId="166" fontId="13" fillId="0" borderId="1" xfId="0" applyNumberFormat="1" applyFont="1" applyFill="1" applyBorder="1"/>
    <xf numFmtId="166" fontId="15" fillId="0" borderId="1" xfId="1" applyNumberFormat="1" applyFont="1" applyFill="1" applyBorder="1"/>
    <xf numFmtId="0" fontId="20" fillId="0" borderId="0" xfId="0" applyFont="1" applyFill="1"/>
    <xf numFmtId="166" fontId="14" fillId="0" borderId="10" xfId="0" applyNumberFormat="1" applyFont="1" applyFill="1" applyBorder="1"/>
    <xf numFmtId="166" fontId="14" fillId="0" borderId="8" xfId="0" applyNumberFormat="1" applyFont="1" applyFill="1" applyBorder="1"/>
    <xf numFmtId="166" fontId="14" fillId="0" borderId="11" xfId="0" applyNumberFormat="1" applyFont="1" applyFill="1" applyBorder="1"/>
    <xf numFmtId="166" fontId="18" fillId="0" borderId="11" xfId="1" applyNumberFormat="1" applyFont="1" applyFill="1" applyBorder="1"/>
    <xf numFmtId="166" fontId="13" fillId="0" borderId="8" xfId="0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11" xfId="0" applyFont="1" applyFill="1" applyBorder="1" applyAlignment="1">
      <alignment horizontal="center"/>
    </xf>
    <xf numFmtId="0" fontId="14" fillId="0" borderId="1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vertical="center" wrapText="1"/>
    </xf>
    <xf numFmtId="165" fontId="2" fillId="0" borderId="8" xfId="1" applyNumberFormat="1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4" fillId="0" borderId="3" xfId="1" applyNumberFormat="1" applyFont="1" applyFill="1" applyBorder="1" applyAlignment="1">
      <alignment vertical="center" wrapText="1"/>
    </xf>
    <xf numFmtId="166" fontId="21" fillId="0" borderId="1" xfId="1" applyNumberFormat="1" applyFont="1" applyFill="1" applyBorder="1"/>
    <xf numFmtId="0" fontId="22" fillId="0" borderId="1" xfId="0" applyFont="1" applyFill="1" applyBorder="1" applyAlignment="1">
      <alignment horizontal="center" vertical="center" wrapText="1"/>
    </xf>
    <xf numFmtId="166" fontId="0" fillId="0" borderId="0" xfId="0" applyNumberFormat="1" applyFill="1"/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vertical="center" wrapText="1"/>
    </xf>
    <xf numFmtId="165" fontId="7" fillId="0" borderId="26" xfId="0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166" fontId="13" fillId="0" borderId="2" xfId="0" applyNumberFormat="1" applyFont="1" applyFill="1" applyBorder="1"/>
    <xf numFmtId="166" fontId="13" fillId="0" borderId="16" xfId="0" applyNumberFormat="1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165" fontId="2" fillId="0" borderId="10" xfId="1" applyNumberFormat="1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165" fontId="2" fillId="0" borderId="3" xfId="1" applyNumberFormat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65" fontId="2" fillId="0" borderId="4" xfId="1" applyNumberFormat="1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165" fontId="2" fillId="0" borderId="8" xfId="1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Z25"/>
  <sheetViews>
    <sheetView topLeftCell="A10" workbookViewId="0">
      <selection activeCell="L30" sqref="L30"/>
    </sheetView>
  </sheetViews>
  <sheetFormatPr defaultColWidth="9" defaultRowHeight="14.4" x14ac:dyDescent="0.3"/>
  <cols>
    <col min="1" max="1" width="5" style="26" customWidth="1"/>
    <col min="2" max="2" width="8.109375" style="26" customWidth="1"/>
    <col min="3" max="3" width="7" style="26" customWidth="1"/>
    <col min="4" max="4" width="6.33203125" style="26" customWidth="1"/>
    <col min="5" max="5" width="6" style="26" customWidth="1"/>
    <col min="6" max="6" width="6.21875" style="26" customWidth="1"/>
    <col min="7" max="7" width="5.33203125" style="26" customWidth="1"/>
    <col min="8" max="8" width="7.88671875" style="26" customWidth="1"/>
    <col min="9" max="10" width="7.109375" style="26" customWidth="1"/>
    <col min="11" max="11" width="6.44140625" style="26" customWidth="1"/>
    <col min="12" max="12" width="6.77734375" style="26" customWidth="1"/>
    <col min="13" max="13" width="7.109375" style="26" customWidth="1"/>
    <col min="14" max="14" width="5.33203125" style="26" customWidth="1"/>
    <col min="15" max="15" width="8.21875" style="26" customWidth="1"/>
    <col min="16" max="16" width="8.109375" style="26" customWidth="1"/>
    <col min="17" max="17" width="6.6640625" style="26" customWidth="1"/>
    <col min="18" max="18" width="8.33203125" style="26" customWidth="1"/>
    <col min="19" max="19" width="7.21875" style="26" customWidth="1"/>
    <col min="20" max="20" width="7.6640625" style="26" customWidth="1"/>
    <col min="21" max="21" width="7" style="26" customWidth="1"/>
    <col min="22" max="22" width="6.6640625" style="26" customWidth="1"/>
    <col min="23" max="23" width="6.88671875" style="26" customWidth="1"/>
    <col min="24" max="24" width="7.77734375" style="26" customWidth="1"/>
    <col min="25" max="37" width="9" style="26"/>
    <col min="38" max="38" width="9" style="26" customWidth="1"/>
    <col min="39" max="16384" width="9" style="26"/>
  </cols>
  <sheetData>
    <row r="2" spans="1:26" s="60" customFormat="1" ht="35.25" customHeight="1" x14ac:dyDescent="0.3">
      <c r="A2" s="86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59"/>
      <c r="Z2" s="59"/>
    </row>
    <row r="3" spans="1:26" s="60" customFormat="1" ht="30" customHeight="1" x14ac:dyDescent="0.3">
      <c r="A3" s="83" t="s">
        <v>66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59"/>
      <c r="Z3" s="59"/>
    </row>
    <row r="4" spans="1:26" s="60" customFormat="1" ht="15" customHeight="1" x14ac:dyDescent="0.3">
      <c r="A4" s="84" t="s">
        <v>60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59"/>
      <c r="Z4" s="59"/>
    </row>
    <row r="5" spans="1:26" ht="21" customHeight="1" x14ac:dyDescent="0.3">
      <c r="U5" s="85" t="s">
        <v>31</v>
      </c>
      <c r="V5" s="85"/>
      <c r="W5" s="85"/>
      <c r="X5" s="85"/>
    </row>
    <row r="6" spans="1:26" s="27" customFormat="1" ht="117.75" customHeight="1" x14ac:dyDescent="0.2">
      <c r="A6" s="68" t="s">
        <v>0</v>
      </c>
      <c r="B6" s="68" t="s">
        <v>1</v>
      </c>
      <c r="C6" s="68" t="s">
        <v>35</v>
      </c>
      <c r="D6" s="79" t="s">
        <v>34</v>
      </c>
      <c r="E6" s="80"/>
      <c r="F6" s="80"/>
      <c r="G6" s="80"/>
      <c r="H6" s="81"/>
      <c r="I6" s="72" t="s">
        <v>61</v>
      </c>
      <c r="J6" s="48" t="s">
        <v>39</v>
      </c>
      <c r="K6" s="21" t="s">
        <v>12</v>
      </c>
      <c r="L6" s="71" t="s">
        <v>13</v>
      </c>
      <c r="M6" s="71"/>
      <c r="N6" s="71"/>
      <c r="O6" s="93" t="s">
        <v>14</v>
      </c>
      <c r="P6" s="94"/>
      <c r="Q6" s="94"/>
      <c r="R6" s="94"/>
      <c r="S6" s="71" t="s">
        <v>15</v>
      </c>
      <c r="T6" s="71"/>
      <c r="U6" s="71"/>
      <c r="V6" s="71" t="s">
        <v>16</v>
      </c>
      <c r="W6" s="71"/>
      <c r="X6" s="71"/>
    </row>
    <row r="7" spans="1:26" s="27" customFormat="1" ht="40.5" customHeight="1" x14ac:dyDescent="0.2">
      <c r="A7" s="69"/>
      <c r="B7" s="69"/>
      <c r="C7" s="69"/>
      <c r="D7" s="69" t="s">
        <v>40</v>
      </c>
      <c r="E7" s="75" t="s">
        <v>37</v>
      </c>
      <c r="F7" s="76"/>
      <c r="G7" s="76"/>
      <c r="H7" s="77"/>
      <c r="I7" s="73"/>
      <c r="J7" s="73" t="s">
        <v>58</v>
      </c>
      <c r="K7" s="90" t="s">
        <v>59</v>
      </c>
      <c r="L7" s="90" t="s">
        <v>10</v>
      </c>
      <c r="M7" s="88" t="s">
        <v>17</v>
      </c>
      <c r="N7" s="88" t="s">
        <v>18</v>
      </c>
      <c r="O7" s="82" t="s">
        <v>10</v>
      </c>
      <c r="P7" s="71" t="s">
        <v>19</v>
      </c>
      <c r="Q7" s="71" t="s">
        <v>20</v>
      </c>
      <c r="R7" s="71" t="s">
        <v>21</v>
      </c>
      <c r="S7" s="72" t="s">
        <v>10</v>
      </c>
      <c r="T7" s="88" t="s">
        <v>22</v>
      </c>
      <c r="U7" s="88" t="s">
        <v>23</v>
      </c>
      <c r="V7" s="72" t="s">
        <v>10</v>
      </c>
      <c r="W7" s="88" t="s">
        <v>24</v>
      </c>
      <c r="X7" s="88" t="s">
        <v>25</v>
      </c>
    </row>
    <row r="8" spans="1:26" s="27" customFormat="1" ht="72.75" customHeight="1" x14ac:dyDescent="0.2">
      <c r="A8" s="69"/>
      <c r="B8" s="69"/>
      <c r="C8" s="69"/>
      <c r="D8" s="69"/>
      <c r="E8" s="78" t="s">
        <v>32</v>
      </c>
      <c r="F8" s="78"/>
      <c r="G8" s="78" t="s">
        <v>38</v>
      </c>
      <c r="H8" s="78"/>
      <c r="I8" s="73"/>
      <c r="J8" s="73"/>
      <c r="K8" s="91"/>
      <c r="L8" s="91"/>
      <c r="M8" s="89"/>
      <c r="N8" s="89"/>
      <c r="O8" s="82"/>
      <c r="P8" s="71"/>
      <c r="Q8" s="71"/>
      <c r="R8" s="71"/>
      <c r="S8" s="73"/>
      <c r="T8" s="89"/>
      <c r="U8" s="89"/>
      <c r="V8" s="73"/>
      <c r="W8" s="89"/>
      <c r="X8" s="89"/>
    </row>
    <row r="9" spans="1:26" ht="101.25" customHeight="1" x14ac:dyDescent="0.3">
      <c r="A9" s="70"/>
      <c r="B9" s="70"/>
      <c r="C9" s="70"/>
      <c r="D9" s="70"/>
      <c r="E9" s="23" t="s">
        <v>36</v>
      </c>
      <c r="F9" s="23" t="s">
        <v>33</v>
      </c>
      <c r="G9" s="23" t="s">
        <v>36</v>
      </c>
      <c r="H9" s="23" t="s">
        <v>33</v>
      </c>
      <c r="I9" s="74"/>
      <c r="J9" s="74"/>
      <c r="K9" s="92"/>
      <c r="L9" s="92"/>
      <c r="M9" s="41" t="s">
        <v>58</v>
      </c>
      <c r="N9" s="22" t="s">
        <v>26</v>
      </c>
      <c r="O9" s="82"/>
      <c r="P9" s="22" t="s">
        <v>27</v>
      </c>
      <c r="Q9" s="41" t="s">
        <v>58</v>
      </c>
      <c r="R9" s="41" t="s">
        <v>58</v>
      </c>
      <c r="S9" s="74"/>
      <c r="T9" s="22" t="s">
        <v>28</v>
      </c>
      <c r="U9" s="22" t="s">
        <v>28</v>
      </c>
      <c r="V9" s="74"/>
      <c r="W9" s="22" t="s">
        <v>29</v>
      </c>
      <c r="X9" s="22" t="s">
        <v>30</v>
      </c>
    </row>
    <row r="10" spans="1:26" s="27" customFormat="1" ht="28.5" customHeight="1" x14ac:dyDescent="0.2">
      <c r="A10" s="64" t="s">
        <v>68</v>
      </c>
      <c r="B10" s="64" t="s">
        <v>69</v>
      </c>
      <c r="C10" s="28">
        <v>1</v>
      </c>
      <c r="D10" s="28">
        <v>2</v>
      </c>
      <c r="E10" s="28">
        <v>3</v>
      </c>
      <c r="F10" s="28">
        <v>4</v>
      </c>
      <c r="G10" s="28">
        <v>5</v>
      </c>
      <c r="H10" s="28">
        <v>6</v>
      </c>
      <c r="I10" s="29">
        <v>7</v>
      </c>
      <c r="J10" s="30">
        <v>8</v>
      </c>
      <c r="K10" s="30">
        <v>9</v>
      </c>
      <c r="L10" s="30">
        <v>10</v>
      </c>
      <c r="M10" s="29">
        <v>11</v>
      </c>
      <c r="N10" s="29">
        <v>12</v>
      </c>
      <c r="O10" s="29">
        <v>13</v>
      </c>
      <c r="P10" s="29">
        <v>14</v>
      </c>
      <c r="Q10" s="29">
        <v>15</v>
      </c>
      <c r="R10" s="29">
        <v>16</v>
      </c>
      <c r="S10" s="29">
        <v>17</v>
      </c>
      <c r="T10" s="29">
        <v>18</v>
      </c>
      <c r="U10" s="29">
        <v>19</v>
      </c>
      <c r="V10" s="29">
        <v>20</v>
      </c>
      <c r="W10" s="29">
        <v>21</v>
      </c>
      <c r="X10" s="29">
        <v>22</v>
      </c>
    </row>
    <row r="11" spans="1:26" s="27" customFormat="1" ht="28.5" customHeight="1" x14ac:dyDescent="0.2">
      <c r="A11" s="31">
        <v>1</v>
      </c>
      <c r="B11" s="32" t="s">
        <v>2</v>
      </c>
      <c r="C11" s="62">
        <f>D11+I11</f>
        <v>6539.6638999999996</v>
      </c>
      <c r="D11" s="16">
        <f>I11*0.1</f>
        <v>594.51490000000001</v>
      </c>
      <c r="E11" s="16">
        <v>60</v>
      </c>
      <c r="F11" s="16">
        <f>D11*E11/100</f>
        <v>356.70893999999998</v>
      </c>
      <c r="G11" s="16">
        <f>100-E11</f>
        <v>40</v>
      </c>
      <c r="H11" s="16">
        <f>G11*D11/100</f>
        <v>237.80596000000003</v>
      </c>
      <c r="I11" s="3">
        <f>J11+K11+L11+O11+S11+V11</f>
        <v>5945.1489999999994</v>
      </c>
      <c r="J11" s="1">
        <v>1200</v>
      </c>
      <c r="K11" s="2">
        <v>1848.66</v>
      </c>
      <c r="L11" s="3">
        <f>M11+N11</f>
        <v>922.18899999999996</v>
      </c>
      <c r="M11" s="4">
        <v>922.18899999999996</v>
      </c>
      <c r="N11" s="4">
        <v>0</v>
      </c>
      <c r="O11" s="2">
        <f>P11+Q11+R11</f>
        <v>1088.8719999999998</v>
      </c>
      <c r="P11" s="5">
        <v>774.31</v>
      </c>
      <c r="Q11" s="5">
        <v>42.612000000000002</v>
      </c>
      <c r="R11" s="5">
        <v>271.95</v>
      </c>
      <c r="S11" s="2">
        <f>T11+U11</f>
        <v>289.40699999999998</v>
      </c>
      <c r="T11" s="5">
        <v>237.23699999999999</v>
      </c>
      <c r="U11" s="5">
        <v>52.17</v>
      </c>
      <c r="V11" s="2">
        <f>W11+X11</f>
        <v>596.02099999999996</v>
      </c>
      <c r="W11" s="5">
        <v>389.35399999999998</v>
      </c>
      <c r="X11" s="5">
        <v>206.667</v>
      </c>
    </row>
    <row r="12" spans="1:26" s="27" customFormat="1" ht="28.5" customHeight="1" x14ac:dyDescent="0.2">
      <c r="A12" s="33">
        <v>2</v>
      </c>
      <c r="B12" s="34" t="s">
        <v>3</v>
      </c>
      <c r="C12" s="20">
        <f t="shared" ref="C12:C18" si="0">D12+I12</f>
        <v>2779.5218000000004</v>
      </c>
      <c r="D12" s="17">
        <f t="shared" ref="D12:D18" si="1">I12*0.1</f>
        <v>252.68380000000002</v>
      </c>
      <c r="E12" s="17">
        <v>60</v>
      </c>
      <c r="F12" s="17">
        <f t="shared" ref="F12:F17" si="2">D12*E12/100</f>
        <v>151.61028000000002</v>
      </c>
      <c r="G12" s="17">
        <f t="shared" ref="G12:G18" si="3">100-E12</f>
        <v>40</v>
      </c>
      <c r="H12" s="17">
        <f t="shared" ref="H12:H18" si="4">G12*D12/100</f>
        <v>101.07352</v>
      </c>
      <c r="I12" s="2">
        <f t="shared" ref="I12:I18" si="5">J12+K12+L12+O12+S12+V12</f>
        <v>2526.8380000000002</v>
      </c>
      <c r="J12" s="6">
        <v>0</v>
      </c>
      <c r="K12" s="2">
        <v>776.84</v>
      </c>
      <c r="L12" s="2">
        <f t="shared" ref="L12:L19" si="6">M12+N12</f>
        <v>387.52199999999999</v>
      </c>
      <c r="M12" s="5">
        <v>387.52199999999999</v>
      </c>
      <c r="N12" s="5">
        <v>0</v>
      </c>
      <c r="O12" s="2">
        <f t="shared" ref="O12:O19" si="7">P12+Q12+R12</f>
        <v>918.51</v>
      </c>
      <c r="P12" s="5">
        <v>699.14</v>
      </c>
      <c r="Q12" s="5">
        <v>0</v>
      </c>
      <c r="R12" s="5">
        <v>219.37</v>
      </c>
      <c r="S12" s="2">
        <f t="shared" ref="S12:S19" si="8">T12+U12</f>
        <v>145.113</v>
      </c>
      <c r="T12" s="5">
        <v>118.95399999999999</v>
      </c>
      <c r="U12" s="5">
        <v>26.158999999999999</v>
      </c>
      <c r="V12" s="2">
        <f t="shared" ref="V12:V18" si="9">W12+X12</f>
        <v>298.85300000000001</v>
      </c>
      <c r="W12" s="5">
        <v>195.227</v>
      </c>
      <c r="X12" s="5">
        <v>103.626</v>
      </c>
    </row>
    <row r="13" spans="1:26" s="27" customFormat="1" ht="28.5" customHeight="1" x14ac:dyDescent="0.2">
      <c r="A13" s="33">
        <v>3</v>
      </c>
      <c r="B13" s="34" t="s">
        <v>4</v>
      </c>
      <c r="C13" s="20">
        <f t="shared" si="0"/>
        <v>2135.5477000000001</v>
      </c>
      <c r="D13" s="17">
        <f t="shared" si="1"/>
        <v>194.14070000000004</v>
      </c>
      <c r="E13" s="17">
        <v>60</v>
      </c>
      <c r="F13" s="17">
        <f t="shared" si="2"/>
        <v>116.48442000000003</v>
      </c>
      <c r="G13" s="17">
        <f t="shared" si="3"/>
        <v>40</v>
      </c>
      <c r="H13" s="17">
        <f t="shared" si="4"/>
        <v>77.65628000000001</v>
      </c>
      <c r="I13" s="2">
        <f t="shared" si="5"/>
        <v>1941.4070000000002</v>
      </c>
      <c r="J13" s="6">
        <v>0</v>
      </c>
      <c r="K13" s="2">
        <v>564.98</v>
      </c>
      <c r="L13" s="2">
        <f t="shared" si="6"/>
        <v>281.834</v>
      </c>
      <c r="M13" s="5">
        <v>281.834</v>
      </c>
      <c r="N13" s="5">
        <v>0</v>
      </c>
      <c r="O13" s="2">
        <f t="shared" si="7"/>
        <v>771.70900000000006</v>
      </c>
      <c r="P13" s="5">
        <v>590.40899999999999</v>
      </c>
      <c r="Q13" s="5">
        <v>0</v>
      </c>
      <c r="R13" s="5">
        <v>181.3</v>
      </c>
      <c r="S13" s="2">
        <f t="shared" si="8"/>
        <v>105.53700000000001</v>
      </c>
      <c r="T13" s="5">
        <v>86.512</v>
      </c>
      <c r="U13" s="5">
        <v>19.024999999999999</v>
      </c>
      <c r="V13" s="2">
        <f t="shared" si="9"/>
        <v>217.34700000000001</v>
      </c>
      <c r="W13" s="5">
        <v>141.983</v>
      </c>
      <c r="X13" s="5">
        <v>75.364000000000004</v>
      </c>
    </row>
    <row r="14" spans="1:26" s="27" customFormat="1" ht="28.5" customHeight="1" x14ac:dyDescent="0.2">
      <c r="A14" s="33">
        <v>4</v>
      </c>
      <c r="B14" s="34" t="s">
        <v>5</v>
      </c>
      <c r="C14" s="20">
        <f t="shared" si="0"/>
        <v>6175.9994999999999</v>
      </c>
      <c r="D14" s="17">
        <f t="shared" si="1"/>
        <v>561.45450000000005</v>
      </c>
      <c r="E14" s="17">
        <v>60</v>
      </c>
      <c r="F14" s="17">
        <f t="shared" si="2"/>
        <v>336.87270000000007</v>
      </c>
      <c r="G14" s="17">
        <f t="shared" si="3"/>
        <v>40</v>
      </c>
      <c r="H14" s="17">
        <f t="shared" si="4"/>
        <v>224.58180000000002</v>
      </c>
      <c r="I14" s="2">
        <f t="shared" si="5"/>
        <v>5614.5450000000001</v>
      </c>
      <c r="J14" s="6">
        <v>600</v>
      </c>
      <c r="K14" s="2">
        <v>1919.44</v>
      </c>
      <c r="L14" s="2">
        <f t="shared" si="6"/>
        <v>957.5</v>
      </c>
      <c r="M14" s="5">
        <v>957.5</v>
      </c>
      <c r="N14" s="5">
        <v>0</v>
      </c>
      <c r="O14" s="2">
        <f t="shared" si="7"/>
        <v>1132.1590000000001</v>
      </c>
      <c r="P14" s="5">
        <v>814.46699999999998</v>
      </c>
      <c r="Q14" s="5">
        <v>23.082000000000001</v>
      </c>
      <c r="R14" s="5">
        <v>294.61</v>
      </c>
      <c r="S14" s="2">
        <f t="shared" si="8"/>
        <v>328.63600000000002</v>
      </c>
      <c r="T14" s="5">
        <v>269.39400000000001</v>
      </c>
      <c r="U14" s="5">
        <v>59.241999999999997</v>
      </c>
      <c r="V14" s="2">
        <f t="shared" si="9"/>
        <v>676.81</v>
      </c>
      <c r="W14" s="5">
        <v>442.13</v>
      </c>
      <c r="X14" s="5">
        <v>234.68</v>
      </c>
    </row>
    <row r="15" spans="1:26" s="27" customFormat="1" ht="28.5" customHeight="1" x14ac:dyDescent="0.2">
      <c r="A15" s="33">
        <v>5</v>
      </c>
      <c r="B15" s="34" t="s">
        <v>6</v>
      </c>
      <c r="C15" s="20">
        <f t="shared" si="0"/>
        <v>2461.107</v>
      </c>
      <c r="D15" s="17">
        <f t="shared" si="1"/>
        <v>223.73699999999999</v>
      </c>
      <c r="E15" s="17">
        <v>60</v>
      </c>
      <c r="F15" s="17">
        <f t="shared" si="2"/>
        <v>134.2422</v>
      </c>
      <c r="G15" s="17">
        <f t="shared" si="3"/>
        <v>40</v>
      </c>
      <c r="H15" s="17">
        <f t="shared" si="4"/>
        <v>89.494799999999998</v>
      </c>
      <c r="I15" s="2">
        <f t="shared" si="5"/>
        <v>2237.37</v>
      </c>
      <c r="J15" s="6">
        <v>0</v>
      </c>
      <c r="K15" s="2">
        <v>677.97</v>
      </c>
      <c r="L15" s="2">
        <f t="shared" si="6"/>
        <v>338.21</v>
      </c>
      <c r="M15" s="5">
        <v>338.21</v>
      </c>
      <c r="N15" s="5">
        <v>0</v>
      </c>
      <c r="O15" s="2">
        <f t="shared" si="7"/>
        <v>833.73</v>
      </c>
      <c r="P15" s="5">
        <v>629.77</v>
      </c>
      <c r="Q15" s="5">
        <v>0</v>
      </c>
      <c r="R15" s="5">
        <v>203.96</v>
      </c>
      <c r="S15" s="2">
        <f t="shared" si="8"/>
        <v>126.643</v>
      </c>
      <c r="T15" s="5">
        <v>103.81399999999999</v>
      </c>
      <c r="U15" s="5">
        <v>22.829000000000001</v>
      </c>
      <c r="V15" s="2">
        <f t="shared" si="9"/>
        <v>260.81700000000001</v>
      </c>
      <c r="W15" s="5">
        <v>170.38</v>
      </c>
      <c r="X15" s="5">
        <v>90.436999999999998</v>
      </c>
    </row>
    <row r="16" spans="1:26" s="27" customFormat="1" ht="28.5" customHeight="1" x14ac:dyDescent="0.2">
      <c r="A16" s="33">
        <v>6</v>
      </c>
      <c r="B16" s="34" t="s">
        <v>7</v>
      </c>
      <c r="C16" s="20">
        <f t="shared" si="0"/>
        <v>4327.6992000000009</v>
      </c>
      <c r="D16" s="17">
        <f t="shared" si="1"/>
        <v>393.42720000000008</v>
      </c>
      <c r="E16" s="17">
        <v>60</v>
      </c>
      <c r="F16" s="17">
        <f t="shared" si="2"/>
        <v>236.05632000000006</v>
      </c>
      <c r="G16" s="17">
        <f t="shared" si="3"/>
        <v>40</v>
      </c>
      <c r="H16" s="17">
        <f t="shared" si="4"/>
        <v>157.37088000000003</v>
      </c>
      <c r="I16" s="2">
        <f t="shared" si="5"/>
        <v>3934.2720000000004</v>
      </c>
      <c r="J16" s="6">
        <v>600</v>
      </c>
      <c r="K16" s="2">
        <v>1150.32</v>
      </c>
      <c r="L16" s="2">
        <f t="shared" si="6"/>
        <v>573.82799999999997</v>
      </c>
      <c r="M16" s="5">
        <v>573.82799999999997</v>
      </c>
      <c r="N16" s="5">
        <v>0</v>
      </c>
      <c r="O16" s="2">
        <f t="shared" si="7"/>
        <v>1037.193</v>
      </c>
      <c r="P16" s="5">
        <v>743.93700000000001</v>
      </c>
      <c r="Q16" s="5">
        <v>21.306000000000001</v>
      </c>
      <c r="R16" s="5">
        <v>271.95</v>
      </c>
      <c r="S16" s="2">
        <f t="shared" si="8"/>
        <v>187.26600000000002</v>
      </c>
      <c r="T16" s="5">
        <v>153.50800000000001</v>
      </c>
      <c r="U16" s="5">
        <v>33.758000000000003</v>
      </c>
      <c r="V16" s="2">
        <f t="shared" si="9"/>
        <v>385.66499999999996</v>
      </c>
      <c r="W16" s="5">
        <v>251.93799999999999</v>
      </c>
      <c r="X16" s="5">
        <v>133.727</v>
      </c>
    </row>
    <row r="17" spans="1:24" s="27" customFormat="1" ht="28.5" customHeight="1" x14ac:dyDescent="0.2">
      <c r="A17" s="33">
        <v>7</v>
      </c>
      <c r="B17" s="34" t="s">
        <v>8</v>
      </c>
      <c r="C17" s="20">
        <f t="shared" si="0"/>
        <v>3530.546800000001</v>
      </c>
      <c r="D17" s="17">
        <f t="shared" si="1"/>
        <v>320.95880000000011</v>
      </c>
      <c r="E17" s="17">
        <v>80</v>
      </c>
      <c r="F17" s="17">
        <f t="shared" si="2"/>
        <v>256.76704000000007</v>
      </c>
      <c r="G17" s="17">
        <f t="shared" si="3"/>
        <v>20</v>
      </c>
      <c r="H17" s="17">
        <f t="shared" si="4"/>
        <v>64.191760000000016</v>
      </c>
      <c r="I17" s="2">
        <f t="shared" si="5"/>
        <v>3209.5880000000006</v>
      </c>
      <c r="J17" s="6">
        <v>0</v>
      </c>
      <c r="K17" s="2">
        <v>1073.46</v>
      </c>
      <c r="L17" s="2">
        <f t="shared" si="6"/>
        <v>535.48599999999999</v>
      </c>
      <c r="M17" s="5">
        <v>535.48599999999999</v>
      </c>
      <c r="N17" s="5">
        <v>0</v>
      </c>
      <c r="O17" s="2">
        <f t="shared" si="7"/>
        <v>987.16200000000003</v>
      </c>
      <c r="P17" s="5">
        <v>747.85199999999998</v>
      </c>
      <c r="Q17" s="5">
        <v>0</v>
      </c>
      <c r="R17" s="5">
        <v>239.31</v>
      </c>
      <c r="S17" s="2">
        <f t="shared" si="8"/>
        <v>200.51900000000001</v>
      </c>
      <c r="T17" s="5">
        <v>164.37200000000001</v>
      </c>
      <c r="U17" s="5">
        <v>36.146999999999998</v>
      </c>
      <c r="V17" s="2">
        <f t="shared" si="9"/>
        <v>412.96100000000001</v>
      </c>
      <c r="W17" s="5">
        <v>269.76900000000001</v>
      </c>
      <c r="X17" s="5">
        <v>143.19200000000001</v>
      </c>
    </row>
    <row r="18" spans="1:24" s="27" customFormat="1" ht="28.5" customHeight="1" x14ac:dyDescent="0.2">
      <c r="A18" s="35">
        <v>8</v>
      </c>
      <c r="B18" s="36" t="s">
        <v>9</v>
      </c>
      <c r="C18" s="63">
        <f t="shared" si="0"/>
        <v>3580.3382999999994</v>
      </c>
      <c r="D18" s="18">
        <f t="shared" si="1"/>
        <v>325.4853</v>
      </c>
      <c r="E18" s="18">
        <v>100</v>
      </c>
      <c r="F18" s="18">
        <f>D18*1</f>
        <v>325.4853</v>
      </c>
      <c r="G18" s="18">
        <f t="shared" si="3"/>
        <v>0</v>
      </c>
      <c r="H18" s="18">
        <f t="shared" si="4"/>
        <v>0</v>
      </c>
      <c r="I18" s="19">
        <f t="shared" si="5"/>
        <v>3254.8529999999996</v>
      </c>
      <c r="J18" s="7">
        <v>0</v>
      </c>
      <c r="K18" s="8">
        <v>1059.33</v>
      </c>
      <c r="L18" s="8">
        <f t="shared" si="6"/>
        <v>528.44000000000005</v>
      </c>
      <c r="M18" s="9">
        <v>528.44000000000005</v>
      </c>
      <c r="N18" s="9">
        <v>0</v>
      </c>
      <c r="O18" s="8">
        <f t="shared" si="7"/>
        <v>1061.675</v>
      </c>
      <c r="P18" s="5">
        <v>844.11500000000001</v>
      </c>
      <c r="Q18" s="9">
        <v>0</v>
      </c>
      <c r="R18" s="5">
        <v>217.56</v>
      </c>
      <c r="S18" s="8">
        <f t="shared" si="8"/>
        <v>197.881</v>
      </c>
      <c r="T18" s="9">
        <v>162.21</v>
      </c>
      <c r="U18" s="9">
        <v>35.670999999999999</v>
      </c>
      <c r="V18" s="2">
        <f t="shared" si="9"/>
        <v>407.52699999999999</v>
      </c>
      <c r="W18" s="9">
        <v>266.21899999999999</v>
      </c>
      <c r="X18" s="9">
        <v>141.30799999999999</v>
      </c>
    </row>
    <row r="19" spans="1:24" s="15" customFormat="1" ht="28.5" customHeight="1" x14ac:dyDescent="0.2">
      <c r="A19" s="66" t="s">
        <v>11</v>
      </c>
      <c r="B19" s="67"/>
      <c r="C19" s="10">
        <f>SUM(C11:C18)</f>
        <v>31530.424200000001</v>
      </c>
      <c r="D19" s="10">
        <f>SUM(D11:D18)</f>
        <v>2866.4022</v>
      </c>
      <c r="E19" s="10"/>
      <c r="F19" s="10">
        <f>SUM(F11:F18)</f>
        <v>1914.2272</v>
      </c>
      <c r="G19" s="10"/>
      <c r="H19" s="10">
        <f>SUM(H11:H18)</f>
        <v>952.17500000000018</v>
      </c>
      <c r="I19" s="47">
        <f>SUM(I11:I18)</f>
        <v>28664.022000000001</v>
      </c>
      <c r="J19" s="12">
        <f>SUM(J11:J18)</f>
        <v>2400</v>
      </c>
      <c r="K19" s="13">
        <f>SUM(K11:K18)</f>
        <v>9071</v>
      </c>
      <c r="L19" s="12">
        <f t="shared" si="6"/>
        <v>4525.009</v>
      </c>
      <c r="M19" s="13">
        <f>SUM(M11:M18)</f>
        <v>4525.009</v>
      </c>
      <c r="N19" s="13">
        <v>0</v>
      </c>
      <c r="O19" s="12">
        <f t="shared" si="7"/>
        <v>7831.01</v>
      </c>
      <c r="P19" s="13">
        <f>SUM(P11:P18)</f>
        <v>5844</v>
      </c>
      <c r="Q19" s="13">
        <f>SUM(Q11:Q18)</f>
        <v>87</v>
      </c>
      <c r="R19" s="13">
        <f>SUM(R11:R18)</f>
        <v>1900.01</v>
      </c>
      <c r="S19" s="14">
        <f t="shared" si="8"/>
        <v>1581.002</v>
      </c>
      <c r="T19" s="11">
        <f>SUM(T11:T18)</f>
        <v>1296.001</v>
      </c>
      <c r="U19" s="11">
        <f>SUM(U11:U18)</f>
        <v>285.00100000000003</v>
      </c>
      <c r="V19" s="11">
        <f>SUM(V11:V18)</f>
        <v>3256.0010000000002</v>
      </c>
      <c r="W19" s="11">
        <f>SUM(W11:W18)</f>
        <v>2127</v>
      </c>
      <c r="X19" s="11">
        <f>SUM(X11:X18)</f>
        <v>1129.001</v>
      </c>
    </row>
    <row r="24" spans="1:24" x14ac:dyDescent="0.3">
      <c r="H24" s="49"/>
    </row>
    <row r="25" spans="1:24" x14ac:dyDescent="0.3">
      <c r="F25" s="49"/>
    </row>
  </sheetData>
  <mergeCells count="33">
    <mergeCell ref="A2:X2"/>
    <mergeCell ref="W7:W8"/>
    <mergeCell ref="X7:X8"/>
    <mergeCell ref="L7:L9"/>
    <mergeCell ref="M7:M8"/>
    <mergeCell ref="N7:N8"/>
    <mergeCell ref="U7:U8"/>
    <mergeCell ref="R7:R8"/>
    <mergeCell ref="S7:S9"/>
    <mergeCell ref="T7:T8"/>
    <mergeCell ref="V7:V9"/>
    <mergeCell ref="O6:R6"/>
    <mergeCell ref="K7:K9"/>
    <mergeCell ref="A3:X3"/>
    <mergeCell ref="A4:X4"/>
    <mergeCell ref="V6:X6"/>
    <mergeCell ref="Q7:Q8"/>
    <mergeCell ref="D7:D9"/>
    <mergeCell ref="U5:X5"/>
    <mergeCell ref="A19:B19"/>
    <mergeCell ref="A6:A9"/>
    <mergeCell ref="B6:B9"/>
    <mergeCell ref="L6:N6"/>
    <mergeCell ref="S6:U6"/>
    <mergeCell ref="I6:I9"/>
    <mergeCell ref="C6:C9"/>
    <mergeCell ref="E7:H7"/>
    <mergeCell ref="E8:F8"/>
    <mergeCell ref="G8:H8"/>
    <mergeCell ref="D6:H6"/>
    <mergeCell ref="P7:P8"/>
    <mergeCell ref="J7:J9"/>
    <mergeCell ref="O7:O9"/>
  </mergeCells>
  <pageMargins left="0.53" right="0.19685039370078741" top="0.39370078740157483" bottom="0.23622047244094491" header="0.31496062992125984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tabSelected="1" workbookViewId="0">
      <selection activeCell="O26" sqref="O26"/>
    </sheetView>
  </sheetViews>
  <sheetFormatPr defaultRowHeight="14.4" x14ac:dyDescent="0.3"/>
  <cols>
    <col min="1" max="1" width="5.6640625" customWidth="1"/>
    <col min="2" max="2" width="6.88671875" customWidth="1"/>
    <col min="6" max="6" width="6.88671875" customWidth="1"/>
    <col min="7" max="7" width="2.44140625" customWidth="1"/>
    <col min="8" max="8" width="7.33203125" customWidth="1"/>
    <col min="9" max="9" width="7.88671875" customWidth="1"/>
    <col min="10" max="10" width="0.109375" hidden="1" customWidth="1"/>
    <col min="11" max="11" width="6.77734375" customWidth="1"/>
    <col min="16" max="16" width="2.6640625" customWidth="1"/>
    <col min="18" max="18" width="5" customWidth="1"/>
    <col min="19" max="19" width="6.44140625" customWidth="1"/>
    <col min="20" max="20" width="0.77734375" customWidth="1"/>
    <col min="21" max="21" width="0.109375" customWidth="1"/>
  </cols>
  <sheetData>
    <row r="1" spans="1:21" s="60" customFormat="1" ht="43.5" customHeight="1" x14ac:dyDescent="0.3">
      <c r="A1" s="134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spans="1:21" s="60" customFormat="1" ht="27.75" customHeight="1" x14ac:dyDescent="0.3">
      <c r="A2" s="140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65"/>
      <c r="U2" s="65"/>
    </row>
    <row r="3" spans="1:21" s="60" customFormat="1" ht="33.75" customHeight="1" x14ac:dyDescent="0.3">
      <c r="A3" s="100" t="s">
        <v>60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61"/>
      <c r="U3" s="61"/>
    </row>
    <row r="4" spans="1:21" ht="17.399999999999999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85" t="s">
        <v>31</v>
      </c>
      <c r="Q4" s="85"/>
      <c r="R4" s="85"/>
      <c r="S4" s="85"/>
      <c r="T4" s="85"/>
      <c r="U4" s="85"/>
    </row>
    <row r="5" spans="1:21" ht="82.5" customHeight="1" x14ac:dyDescent="0.3">
      <c r="A5" s="40" t="s">
        <v>0</v>
      </c>
      <c r="B5" s="40"/>
      <c r="C5" s="136" t="s">
        <v>41</v>
      </c>
      <c r="D5" s="137"/>
      <c r="E5" s="137"/>
      <c r="F5" s="137"/>
      <c r="G5" s="138"/>
      <c r="H5" s="39" t="s">
        <v>64</v>
      </c>
      <c r="I5" s="139" t="s">
        <v>62</v>
      </c>
      <c r="J5" s="139"/>
      <c r="K5" s="40" t="s">
        <v>63</v>
      </c>
      <c r="L5" s="139" t="s">
        <v>70</v>
      </c>
      <c r="M5" s="139"/>
      <c r="N5" s="139"/>
      <c r="O5" s="139"/>
      <c r="P5" s="139"/>
      <c r="Q5" s="139" t="s">
        <v>44</v>
      </c>
      <c r="R5" s="139"/>
      <c r="S5" s="139"/>
      <c r="T5" s="139"/>
      <c r="U5" s="139"/>
    </row>
    <row r="6" spans="1:21" ht="30" customHeight="1" x14ac:dyDescent="0.3">
      <c r="A6" s="37">
        <v>1</v>
      </c>
      <c r="B6" s="45" t="s">
        <v>47</v>
      </c>
      <c r="C6" s="128" t="s">
        <v>46</v>
      </c>
      <c r="D6" s="129"/>
      <c r="E6" s="129"/>
      <c r="F6" s="129"/>
      <c r="G6" s="130"/>
      <c r="H6" s="50">
        <f>I6+K6</f>
        <v>1761.1</v>
      </c>
      <c r="I6" s="131">
        <v>1601</v>
      </c>
      <c r="J6" s="131"/>
      <c r="K6" s="38">
        <f>I6*10%</f>
        <v>160.10000000000002</v>
      </c>
      <c r="L6" s="132" t="s">
        <v>42</v>
      </c>
      <c r="M6" s="132"/>
      <c r="N6" s="132"/>
      <c r="O6" s="132"/>
      <c r="P6" s="132"/>
      <c r="Q6" s="132"/>
      <c r="R6" s="132"/>
      <c r="S6" s="132"/>
      <c r="T6" s="132"/>
      <c r="U6" s="132"/>
    </row>
    <row r="7" spans="1:21" ht="30" customHeight="1" x14ac:dyDescent="0.3">
      <c r="A7" s="114">
        <v>2</v>
      </c>
      <c r="B7" s="116" t="s">
        <v>49</v>
      </c>
      <c r="C7" s="106" t="s">
        <v>48</v>
      </c>
      <c r="D7" s="107"/>
      <c r="E7" s="107"/>
      <c r="F7" s="107"/>
      <c r="G7" s="108"/>
      <c r="H7" s="51">
        <f t="shared" ref="H7:H15" si="0">I7+K7</f>
        <v>101.2</v>
      </c>
      <c r="I7" s="109">
        <v>92</v>
      </c>
      <c r="J7" s="109"/>
      <c r="K7" s="42">
        <f t="shared" ref="K7:K15" si="1">I7*10%</f>
        <v>9.2000000000000011</v>
      </c>
      <c r="L7" s="116" t="s">
        <v>43</v>
      </c>
      <c r="M7" s="116"/>
      <c r="N7" s="116"/>
      <c r="O7" s="116"/>
      <c r="P7" s="116"/>
      <c r="Q7" s="116"/>
      <c r="R7" s="116"/>
      <c r="S7" s="116"/>
      <c r="T7" s="116"/>
      <c r="U7" s="116"/>
    </row>
    <row r="8" spans="1:21" ht="42.75" customHeight="1" x14ac:dyDescent="0.3">
      <c r="A8" s="115"/>
      <c r="B8" s="117"/>
      <c r="C8" s="110" t="s">
        <v>50</v>
      </c>
      <c r="D8" s="111"/>
      <c r="E8" s="111"/>
      <c r="F8" s="111"/>
      <c r="G8" s="112"/>
      <c r="H8" s="52">
        <f t="shared" si="0"/>
        <v>0</v>
      </c>
      <c r="I8" s="118">
        <v>0</v>
      </c>
      <c r="J8" s="118"/>
      <c r="K8" s="53">
        <f t="shared" si="1"/>
        <v>0</v>
      </c>
      <c r="L8" s="117" t="s">
        <v>51</v>
      </c>
      <c r="M8" s="117"/>
      <c r="N8" s="117"/>
      <c r="O8" s="117"/>
      <c r="P8" s="117"/>
      <c r="Q8" s="133" t="s">
        <v>52</v>
      </c>
      <c r="R8" s="133"/>
      <c r="S8" s="133"/>
      <c r="T8" s="133"/>
      <c r="U8" s="133"/>
    </row>
    <row r="9" spans="1:21" ht="69" customHeight="1" x14ac:dyDescent="0.3">
      <c r="A9" s="102">
        <v>3</v>
      </c>
      <c r="B9" s="104" t="s">
        <v>53</v>
      </c>
      <c r="C9" s="106" t="s">
        <v>19</v>
      </c>
      <c r="D9" s="107"/>
      <c r="E9" s="107"/>
      <c r="F9" s="107"/>
      <c r="G9" s="108"/>
      <c r="H9" s="54">
        <f t="shared" si="0"/>
        <v>0</v>
      </c>
      <c r="I9" s="127">
        <v>0</v>
      </c>
      <c r="J9" s="127"/>
      <c r="K9" s="55">
        <f t="shared" si="1"/>
        <v>0</v>
      </c>
      <c r="L9" s="104" t="s">
        <v>42</v>
      </c>
      <c r="M9" s="104"/>
      <c r="N9" s="104"/>
      <c r="O9" s="104"/>
      <c r="P9" s="104"/>
      <c r="Q9" s="120" t="s">
        <v>45</v>
      </c>
      <c r="R9" s="120"/>
      <c r="S9" s="120"/>
      <c r="T9" s="120"/>
      <c r="U9" s="120"/>
    </row>
    <row r="10" spans="1:21" ht="30" customHeight="1" x14ac:dyDescent="0.3">
      <c r="A10" s="126"/>
      <c r="B10" s="125"/>
      <c r="C10" s="121" t="s">
        <v>54</v>
      </c>
      <c r="D10" s="122"/>
      <c r="E10" s="122"/>
      <c r="F10" s="122"/>
      <c r="G10" s="123"/>
      <c r="H10" s="56">
        <f t="shared" si="0"/>
        <v>20.9</v>
      </c>
      <c r="I10" s="124">
        <v>19</v>
      </c>
      <c r="J10" s="124"/>
      <c r="K10" s="43">
        <f t="shared" si="1"/>
        <v>1.9000000000000001</v>
      </c>
      <c r="L10" s="125" t="s">
        <v>42</v>
      </c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30" customHeight="1" x14ac:dyDescent="0.3">
      <c r="A11" s="103"/>
      <c r="B11" s="105"/>
      <c r="C11" s="110" t="s">
        <v>21</v>
      </c>
      <c r="D11" s="111"/>
      <c r="E11" s="111"/>
      <c r="F11" s="111"/>
      <c r="G11" s="112"/>
      <c r="H11" s="52">
        <f t="shared" si="0"/>
        <v>232.1</v>
      </c>
      <c r="I11" s="113">
        <v>211</v>
      </c>
      <c r="J11" s="113"/>
      <c r="K11" s="53">
        <f t="shared" si="1"/>
        <v>21.1</v>
      </c>
      <c r="L11" s="105" t="s">
        <v>42</v>
      </c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 ht="30" customHeight="1" x14ac:dyDescent="0.3">
      <c r="A12" s="114">
        <v>4</v>
      </c>
      <c r="B12" s="116" t="s">
        <v>55</v>
      </c>
      <c r="C12" s="106" t="s">
        <v>22</v>
      </c>
      <c r="D12" s="107"/>
      <c r="E12" s="107"/>
      <c r="F12" s="107"/>
      <c r="G12" s="108"/>
      <c r="H12" s="54">
        <f t="shared" si="0"/>
        <v>611.6</v>
      </c>
      <c r="I12" s="118">
        <v>556</v>
      </c>
      <c r="J12" s="118"/>
      <c r="K12" s="55">
        <f t="shared" si="1"/>
        <v>55.6</v>
      </c>
      <c r="L12" s="116" t="s">
        <v>57</v>
      </c>
      <c r="M12" s="116"/>
      <c r="N12" s="116"/>
      <c r="O12" s="116"/>
      <c r="P12" s="116"/>
      <c r="Q12" s="116"/>
      <c r="R12" s="116"/>
      <c r="S12" s="116"/>
      <c r="T12" s="116"/>
      <c r="U12" s="116"/>
    </row>
    <row r="13" spans="1:21" ht="30" customHeight="1" x14ac:dyDescent="0.3">
      <c r="A13" s="115"/>
      <c r="B13" s="117"/>
      <c r="C13" s="110" t="s">
        <v>23</v>
      </c>
      <c r="D13" s="111"/>
      <c r="E13" s="111"/>
      <c r="F13" s="111"/>
      <c r="G13" s="112"/>
      <c r="H13" s="57">
        <f t="shared" si="0"/>
        <v>169.4</v>
      </c>
      <c r="I13" s="119">
        <v>154</v>
      </c>
      <c r="J13" s="119"/>
      <c r="K13" s="44">
        <f t="shared" si="1"/>
        <v>15.4</v>
      </c>
      <c r="L13" s="117" t="s">
        <v>42</v>
      </c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ht="30" customHeight="1" x14ac:dyDescent="0.3">
      <c r="A14" s="102">
        <v>5</v>
      </c>
      <c r="B14" s="104" t="s">
        <v>56</v>
      </c>
      <c r="C14" s="106" t="s">
        <v>24</v>
      </c>
      <c r="D14" s="107"/>
      <c r="E14" s="107"/>
      <c r="F14" s="107"/>
      <c r="G14" s="108"/>
      <c r="H14" s="51">
        <f t="shared" si="0"/>
        <v>781</v>
      </c>
      <c r="I14" s="109">
        <v>710</v>
      </c>
      <c r="J14" s="109"/>
      <c r="K14" s="42">
        <f t="shared" si="1"/>
        <v>71</v>
      </c>
      <c r="L14" s="104" t="s">
        <v>42</v>
      </c>
      <c r="M14" s="104"/>
      <c r="N14" s="104"/>
      <c r="O14" s="104"/>
      <c r="P14" s="104"/>
      <c r="Q14" s="104"/>
      <c r="R14" s="104"/>
      <c r="S14" s="104"/>
      <c r="T14" s="104"/>
      <c r="U14" s="104"/>
    </row>
    <row r="15" spans="1:21" ht="30" customHeight="1" x14ac:dyDescent="0.3">
      <c r="A15" s="103"/>
      <c r="B15" s="105"/>
      <c r="C15" s="110" t="s">
        <v>25</v>
      </c>
      <c r="D15" s="111"/>
      <c r="E15" s="111"/>
      <c r="F15" s="111"/>
      <c r="G15" s="112"/>
      <c r="H15" s="52">
        <f t="shared" si="0"/>
        <v>414.7</v>
      </c>
      <c r="I15" s="113">
        <v>377</v>
      </c>
      <c r="J15" s="113"/>
      <c r="K15" s="53">
        <f t="shared" si="1"/>
        <v>37.700000000000003</v>
      </c>
      <c r="L15" s="105" t="s">
        <v>42</v>
      </c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ht="26.25" customHeight="1" x14ac:dyDescent="0.3">
      <c r="A16" s="95" t="s">
        <v>11</v>
      </c>
      <c r="B16" s="96"/>
      <c r="C16" s="96"/>
      <c r="D16" s="96"/>
      <c r="E16" s="96"/>
      <c r="F16" s="96"/>
      <c r="G16" s="97"/>
      <c r="H16" s="58">
        <f>I16+K16</f>
        <v>4092</v>
      </c>
      <c r="I16" s="98">
        <f>SUM(I6:I15)</f>
        <v>3720</v>
      </c>
      <c r="J16" s="98"/>
      <c r="K16" s="46">
        <f>SUM(K6:K15)</f>
        <v>372</v>
      </c>
      <c r="L16" s="99"/>
      <c r="M16" s="99"/>
      <c r="N16" s="99"/>
      <c r="O16" s="99"/>
      <c r="P16" s="99"/>
      <c r="Q16" s="99"/>
      <c r="R16" s="99"/>
      <c r="S16" s="99"/>
      <c r="T16" s="99"/>
      <c r="U16" s="99"/>
    </row>
  </sheetData>
  <mergeCells count="60">
    <mergeCell ref="A1:U1"/>
    <mergeCell ref="P4:U4"/>
    <mergeCell ref="C5:G5"/>
    <mergeCell ref="I5:J5"/>
    <mergeCell ref="L5:P5"/>
    <mergeCell ref="Q5:U5"/>
    <mergeCell ref="A2:S2"/>
    <mergeCell ref="C6:G6"/>
    <mergeCell ref="I6:J6"/>
    <mergeCell ref="L6:P6"/>
    <mergeCell ref="Q6:U6"/>
    <mergeCell ref="A7:A8"/>
    <mergeCell ref="B7:B8"/>
    <mergeCell ref="C7:G7"/>
    <mergeCell ref="I7:J7"/>
    <mergeCell ref="L7:P7"/>
    <mergeCell ref="Q7:U7"/>
    <mergeCell ref="C8:G8"/>
    <mergeCell ref="I8:J8"/>
    <mergeCell ref="L8:P8"/>
    <mergeCell ref="Q8:U8"/>
    <mergeCell ref="A9:A11"/>
    <mergeCell ref="B9:B11"/>
    <mergeCell ref="C9:G9"/>
    <mergeCell ref="I9:J9"/>
    <mergeCell ref="L9:P9"/>
    <mergeCell ref="C11:G11"/>
    <mergeCell ref="I11:J11"/>
    <mergeCell ref="L11:P11"/>
    <mergeCell ref="Q9:U9"/>
    <mergeCell ref="C10:G10"/>
    <mergeCell ref="I10:J10"/>
    <mergeCell ref="L10:P10"/>
    <mergeCell ref="Q10:U10"/>
    <mergeCell ref="Q11:U11"/>
    <mergeCell ref="B12:B13"/>
    <mergeCell ref="C12:G12"/>
    <mergeCell ref="I12:J12"/>
    <mergeCell ref="L12:P12"/>
    <mergeCell ref="Q12:U12"/>
    <mergeCell ref="C13:G13"/>
    <mergeCell ref="I13:J13"/>
    <mergeCell ref="L13:P13"/>
    <mergeCell ref="Q13:U13"/>
    <mergeCell ref="A16:G16"/>
    <mergeCell ref="I16:J16"/>
    <mergeCell ref="L16:P16"/>
    <mergeCell ref="Q16:U16"/>
    <mergeCell ref="A3:S3"/>
    <mergeCell ref="A14:A15"/>
    <mergeCell ref="B14:B15"/>
    <mergeCell ref="C14:G14"/>
    <mergeCell ref="I14:J14"/>
    <mergeCell ref="L14:P14"/>
    <mergeCell ref="Q14:U14"/>
    <mergeCell ref="C15:G15"/>
    <mergeCell ref="I15:J15"/>
    <mergeCell ref="L15:P15"/>
    <mergeCell ref="Q15:U15"/>
    <mergeCell ref="A12:A13"/>
  </mergeCells>
  <pageMargins left="0.43" right="0.15748031496062992" top="0.47244094488188981" bottom="0.35433070866141736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BP CÁC DA, TIỂU DA HUYEN</vt:lpstr>
      <vt:lpstr>SỞ NGÀNH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2022-07-22T09:58:28Z</dcterms:modified>
</cp:coreProperties>
</file>