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defaultThemeVersion="124226"/>
  <mc:AlternateContent xmlns:mc="http://schemas.openxmlformats.org/markup-compatibility/2006">
    <mc:Choice Requires="x15">
      <x15ac:absPath xmlns:x15ac="http://schemas.microsoft.com/office/spreadsheetml/2010/11/ac" url="C:\Users\DELL\Desktop\tài lieu kỳ hop 18\"/>
    </mc:Choice>
  </mc:AlternateContent>
  <xr:revisionPtr revIDLastSave="0" documentId="8_{03B40160-FB4E-4A6C-B090-2FF0F87F319D}" xr6:coauthVersionLast="47" xr6:coauthVersionMax="47" xr10:uidLastSave="{00000000-0000-0000-0000-000000000000}"/>
  <bookViews>
    <workbookView xWindow="-120" yWindow="-120" windowWidth="24240" windowHeight="13020" tabRatio="926" activeTab="3" xr2:uid="{00000000-000D-0000-FFFF-FFFF00000000}"/>
  </bookViews>
  <sheets>
    <sheet name="PL 1- NTM" sheetId="151" r:id="rId1"/>
    <sheet name="PL 1-II" sheetId="150" r:id="rId2"/>
    <sheet name="PL 2-GNBV" sheetId="153" r:id="rId3"/>
    <sheet name="PL3-DTTS" sheetId="154" r:id="rId4"/>
    <sheet name="THUYẾT MINH" sheetId="156" r:id="rId5"/>
  </sheets>
  <externalReferences>
    <externalReference r:id="rId6"/>
  </externalReferences>
  <definedNames>
    <definedName name="_xlnm.Print_Titles" localSheetId="0">'PL 1- NTM'!$5:$6</definedName>
    <definedName name="_xlnm.Print_Titles" localSheetId="1">'PL 1-II'!$3:$6</definedName>
    <definedName name="_xlnm.Print_Titles" localSheetId="2">'PL 2-GNBV'!$5:$6</definedName>
    <definedName name="_xlnm.Print_Titles" localSheetId="3">'PL3-DTTS'!$5:$6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44" i="156" l="1"/>
  <c r="D35" i="156"/>
  <c r="D23" i="156"/>
  <c r="D13" i="156"/>
  <c r="D12" i="156" s="1"/>
  <c r="D7" i="156"/>
  <c r="D6" i="156"/>
  <c r="D34" i="156" l="1"/>
  <c r="D52" i="156" s="1"/>
  <c r="D12" i="150"/>
  <c r="E12" i="150"/>
  <c r="G12" i="150"/>
  <c r="H12" i="150"/>
  <c r="J12" i="150"/>
  <c r="K12" i="150"/>
  <c r="M12" i="150"/>
  <c r="N12" i="150"/>
  <c r="L13" i="150"/>
  <c r="L12" i="150" s="1"/>
  <c r="I13" i="150"/>
  <c r="I12" i="150" s="1"/>
  <c r="F13" i="150"/>
  <c r="F12" i="150" s="1"/>
  <c r="D8" i="150"/>
  <c r="G8" i="150"/>
  <c r="H8" i="150"/>
  <c r="J8" i="150"/>
  <c r="K8" i="150"/>
  <c r="M8" i="150"/>
  <c r="N8" i="150"/>
  <c r="L9" i="150"/>
  <c r="L8" i="150" s="1"/>
  <c r="I9" i="150"/>
  <c r="I8" i="150" s="1"/>
  <c r="F9" i="150"/>
  <c r="F8" i="150" s="1"/>
  <c r="F356" i="154"/>
  <c r="F355" i="154" s="1"/>
  <c r="E355" i="154"/>
  <c r="D355" i="154"/>
  <c r="C355" i="154"/>
  <c r="F354" i="154"/>
  <c r="F353" i="154"/>
  <c r="F351" i="154"/>
  <c r="F350" i="154"/>
  <c r="E349" i="154"/>
  <c r="D349" i="154"/>
  <c r="C349" i="154"/>
  <c r="F348" i="154"/>
  <c r="F346" i="154"/>
  <c r="F345" i="154"/>
  <c r="F344" i="154"/>
  <c r="E343" i="154"/>
  <c r="D343" i="154"/>
  <c r="C343" i="154"/>
  <c r="C331" i="154" s="1"/>
  <c r="F342" i="154"/>
  <c r="F341" i="154"/>
  <c r="F340" i="154"/>
  <c r="F339" i="154"/>
  <c r="F338" i="154"/>
  <c r="F337" i="154"/>
  <c r="F336" i="154"/>
  <c r="F335" i="154"/>
  <c r="F334" i="154"/>
  <c r="F333" i="154"/>
  <c r="E332" i="154"/>
  <c r="D332" i="154"/>
  <c r="C332" i="154"/>
  <c r="F330" i="154"/>
  <c r="F329" i="154"/>
  <c r="F328" i="154"/>
  <c r="F327" i="154"/>
  <c r="F326" i="154"/>
  <c r="E325" i="154"/>
  <c r="D325" i="154"/>
  <c r="C325" i="154"/>
  <c r="F324" i="154"/>
  <c r="F323" i="154"/>
  <c r="E322" i="154"/>
  <c r="E321" i="154" s="1"/>
  <c r="D322" i="154"/>
  <c r="C322" i="154"/>
  <c r="F320" i="154"/>
  <c r="F319" i="154"/>
  <c r="F317" i="154"/>
  <c r="F316" i="154"/>
  <c r="E315" i="154"/>
  <c r="D315" i="154"/>
  <c r="C315" i="154"/>
  <c r="F314" i="154"/>
  <c r="F313" i="154"/>
  <c r="F312" i="154"/>
  <c r="F311" i="154"/>
  <c r="F310" i="154"/>
  <c r="F309" i="154"/>
  <c r="E308" i="154"/>
  <c r="D308" i="154"/>
  <c r="C308" i="154"/>
  <c r="F305" i="154"/>
  <c r="F301" i="154"/>
  <c r="F300" i="154"/>
  <c r="E299" i="154"/>
  <c r="E297" i="154" s="1"/>
  <c r="D299" i="154"/>
  <c r="C299" i="154"/>
  <c r="C297" i="154" s="1"/>
  <c r="F298" i="154"/>
  <c r="F296" i="154"/>
  <c r="F295" i="154" s="1"/>
  <c r="E295" i="154"/>
  <c r="D295" i="154"/>
  <c r="C295" i="154"/>
  <c r="F293" i="154"/>
  <c r="F292" i="154"/>
  <c r="F290" i="154"/>
  <c r="F289" i="154"/>
  <c r="E288" i="154"/>
  <c r="E286" i="154" s="1"/>
  <c r="D288" i="154"/>
  <c r="C288" i="154"/>
  <c r="C286" i="154" s="1"/>
  <c r="F287" i="154"/>
  <c r="F285" i="154"/>
  <c r="F284" i="154"/>
  <c r="E283" i="154"/>
  <c r="D283" i="154"/>
  <c r="C283" i="154"/>
  <c r="F282" i="154"/>
  <c r="F281" i="154"/>
  <c r="F280" i="154"/>
  <c r="F279" i="154"/>
  <c r="F278" i="154"/>
  <c r="F277" i="154"/>
  <c r="F276" i="154"/>
  <c r="E274" i="154"/>
  <c r="D274" i="154"/>
  <c r="C274" i="154"/>
  <c r="F271" i="154"/>
  <c r="F270" i="154"/>
  <c r="E269" i="154"/>
  <c r="D269" i="154"/>
  <c r="C269" i="154"/>
  <c r="F268" i="154"/>
  <c r="F267" i="154"/>
  <c r="F266" i="154"/>
  <c r="F265" i="154"/>
  <c r="F264" i="154"/>
  <c r="F263" i="154"/>
  <c r="F261" i="154"/>
  <c r="E259" i="154"/>
  <c r="D259" i="154"/>
  <c r="C259" i="154"/>
  <c r="F258" i="154"/>
  <c r="F257" i="154"/>
  <c r="F255" i="154"/>
  <c r="F254" i="154"/>
  <c r="E253" i="154"/>
  <c r="D253" i="154"/>
  <c r="C253" i="154"/>
  <c r="F252" i="154"/>
  <c r="F251" i="154"/>
  <c r="F250" i="154"/>
  <c r="F249" i="154"/>
  <c r="F248" i="154"/>
  <c r="E247" i="154"/>
  <c r="D247" i="154"/>
  <c r="C247" i="154"/>
  <c r="F244" i="154"/>
  <c r="F243" i="154"/>
  <c r="F242" i="154"/>
  <c r="F241" i="154"/>
  <c r="F240" i="154"/>
  <c r="F239" i="154"/>
  <c r="E238" i="154"/>
  <c r="E237" i="154" s="1"/>
  <c r="E236" i="154" s="1"/>
  <c r="D238" i="154"/>
  <c r="D237" i="154" s="1"/>
  <c r="D236" i="154" s="1"/>
  <c r="C238" i="154"/>
  <c r="C237" i="154" s="1"/>
  <c r="C236" i="154" s="1"/>
  <c r="F235" i="154"/>
  <c r="F234" i="154"/>
  <c r="F232" i="154"/>
  <c r="F231" i="154"/>
  <c r="F230" i="154"/>
  <c r="E229" i="154"/>
  <c r="D229" i="154"/>
  <c r="C229" i="154"/>
  <c r="F228" i="154"/>
  <c r="F227" i="154"/>
  <c r="F226" i="154"/>
  <c r="E225" i="154"/>
  <c r="D225" i="154"/>
  <c r="C225" i="154"/>
  <c r="F223" i="154"/>
  <c r="F222" i="154"/>
  <c r="F221" i="154"/>
  <c r="E220" i="154"/>
  <c r="D220" i="154"/>
  <c r="C220" i="154"/>
  <c r="C213" i="154" s="1"/>
  <c r="F219" i="154"/>
  <c r="F218" i="154"/>
  <c r="F216" i="154"/>
  <c r="F215" i="154"/>
  <c r="E214" i="154"/>
  <c r="D214" i="154"/>
  <c r="D213" i="154" s="1"/>
  <c r="C214" i="154"/>
  <c r="F211" i="154"/>
  <c r="F210" i="154"/>
  <c r="F209" i="154"/>
  <c r="F208" i="154"/>
  <c r="F207" i="154"/>
  <c r="E206" i="154"/>
  <c r="D206" i="154"/>
  <c r="C206" i="154"/>
  <c r="F205" i="154"/>
  <c r="F204" i="154"/>
  <c r="F202" i="154"/>
  <c r="F201" i="154"/>
  <c r="E200" i="154"/>
  <c r="D200" i="154"/>
  <c r="C200" i="154"/>
  <c r="F199" i="154"/>
  <c r="F198" i="154"/>
  <c r="F196" i="154"/>
  <c r="F195" i="154"/>
  <c r="E194" i="154"/>
  <c r="E193" i="154" s="1"/>
  <c r="D194" i="154"/>
  <c r="C194" i="154"/>
  <c r="D191" i="154"/>
  <c r="F191" i="154" s="1"/>
  <c r="F190" i="154" s="1"/>
  <c r="E190" i="154"/>
  <c r="C190" i="154"/>
  <c r="F189" i="154"/>
  <c r="F188" i="154"/>
  <c r="F186" i="154"/>
  <c r="F185" i="154"/>
  <c r="E184" i="154"/>
  <c r="D184" i="154"/>
  <c r="C184" i="154"/>
  <c r="F183" i="154"/>
  <c r="F182" i="154"/>
  <c r="F180" i="154"/>
  <c r="F179" i="154"/>
  <c r="E178" i="154"/>
  <c r="D178" i="154"/>
  <c r="C178" i="154"/>
  <c r="F177" i="154"/>
  <c r="F176" i="154"/>
  <c r="F175" i="154"/>
  <c r="F174" i="154"/>
  <c r="F173" i="154"/>
  <c r="F172" i="154"/>
  <c r="F171" i="154"/>
  <c r="F170" i="154"/>
  <c r="F169" i="154"/>
  <c r="F168" i="154"/>
  <c r="E167" i="154"/>
  <c r="D167" i="154"/>
  <c r="C167" i="154"/>
  <c r="F165" i="154"/>
  <c r="F164" i="154"/>
  <c r="F162" i="154"/>
  <c r="F161" i="154"/>
  <c r="E160" i="154"/>
  <c r="D160" i="154"/>
  <c r="C160" i="154"/>
  <c r="F159" i="154"/>
  <c r="F158" i="154"/>
  <c r="E157" i="154"/>
  <c r="D157" i="154"/>
  <c r="C157" i="154"/>
  <c r="F155" i="154"/>
  <c r="F154" i="154"/>
  <c r="F153" i="154"/>
  <c r="F152" i="154"/>
  <c r="F151" i="154"/>
  <c r="E150" i="154"/>
  <c r="D150" i="154"/>
  <c r="C150" i="154"/>
  <c r="F149" i="154"/>
  <c r="F148" i="154"/>
  <c r="F147" i="154"/>
  <c r="F146" i="154"/>
  <c r="F145" i="154"/>
  <c r="F144" i="154"/>
  <c r="E143" i="154"/>
  <c r="D143" i="154"/>
  <c r="C143" i="154"/>
  <c r="F140" i="154"/>
  <c r="F139" i="154"/>
  <c r="F138" i="154"/>
  <c r="F137" i="154"/>
  <c r="F136" i="154"/>
  <c r="E135" i="154"/>
  <c r="E133" i="154" s="1"/>
  <c r="D135" i="154"/>
  <c r="C135" i="154"/>
  <c r="C133" i="154" s="1"/>
  <c r="F134" i="154"/>
  <c r="F132" i="154"/>
  <c r="F131" i="154"/>
  <c r="F130" i="154"/>
  <c r="E129" i="154"/>
  <c r="D129" i="154"/>
  <c r="C129" i="154"/>
  <c r="F127" i="154"/>
  <c r="F126" i="154"/>
  <c r="F125" i="154"/>
  <c r="F124" i="154"/>
  <c r="F123" i="154"/>
  <c r="E122" i="154"/>
  <c r="E120" i="154" s="1"/>
  <c r="D122" i="154"/>
  <c r="D120" i="154" s="1"/>
  <c r="C122" i="154"/>
  <c r="F121" i="154"/>
  <c r="F118" i="154"/>
  <c r="F117" i="154"/>
  <c r="F116" i="154"/>
  <c r="F115" i="154"/>
  <c r="E114" i="154"/>
  <c r="E112" i="154" s="1"/>
  <c r="D114" i="154"/>
  <c r="D112" i="154" s="1"/>
  <c r="C114" i="154"/>
  <c r="C112" i="154" s="1"/>
  <c r="F113" i="154"/>
  <c r="F111" i="154"/>
  <c r="F108" i="154"/>
  <c r="F107" i="154"/>
  <c r="F106" i="154"/>
  <c r="F105" i="154"/>
  <c r="F104" i="154"/>
  <c r="E103" i="154"/>
  <c r="D103" i="154"/>
  <c r="C103" i="154"/>
  <c r="F102" i="154"/>
  <c r="F101" i="154"/>
  <c r="F100" i="154"/>
  <c r="F99" i="154"/>
  <c r="F98" i="154"/>
  <c r="F97" i="154"/>
  <c r="F96" i="154"/>
  <c r="E95" i="154"/>
  <c r="D95" i="154"/>
  <c r="C95" i="154"/>
  <c r="C88" i="154" s="1"/>
  <c r="F94" i="154"/>
  <c r="F93" i="154"/>
  <c r="F92" i="154"/>
  <c r="F91" i="154"/>
  <c r="F90" i="154"/>
  <c r="F89" i="154"/>
  <c r="F87" i="154"/>
  <c r="F86" i="154"/>
  <c r="F85" i="154"/>
  <c r="F84" i="154"/>
  <c r="F83" i="154"/>
  <c r="F82" i="154"/>
  <c r="E81" i="154"/>
  <c r="D81" i="154"/>
  <c r="D79" i="154" s="1"/>
  <c r="C81" i="154"/>
  <c r="C79" i="154" s="1"/>
  <c r="F80" i="154"/>
  <c r="E79" i="154"/>
  <c r="F78" i="154"/>
  <c r="F77" i="154" s="1"/>
  <c r="E77" i="154"/>
  <c r="D77" i="154"/>
  <c r="C77" i="154"/>
  <c r="F76" i="154"/>
  <c r="F75" i="154"/>
  <c r="F74" i="154"/>
  <c r="F73" i="154"/>
  <c r="F72" i="154"/>
  <c r="F71" i="154"/>
  <c r="E70" i="154"/>
  <c r="D70" i="154"/>
  <c r="C70" i="154"/>
  <c r="F68" i="154"/>
  <c r="F67" i="154"/>
  <c r="F66" i="154"/>
  <c r="F65" i="154"/>
  <c r="E64" i="154"/>
  <c r="D64" i="154"/>
  <c r="C64" i="154"/>
  <c r="F63" i="154"/>
  <c r="F62" i="154"/>
  <c r="F61" i="154"/>
  <c r="F60" i="154"/>
  <c r="F59" i="154"/>
  <c r="E58" i="154"/>
  <c r="D58" i="154"/>
  <c r="C58" i="154"/>
  <c r="C57" i="154" s="1"/>
  <c r="C56" i="154" s="1"/>
  <c r="F55" i="154"/>
  <c r="F54" i="154"/>
  <c r="F53" i="154"/>
  <c r="F52" i="154"/>
  <c r="F51" i="154"/>
  <c r="E50" i="154"/>
  <c r="D50" i="154"/>
  <c r="C50" i="154"/>
  <c r="F49" i="154"/>
  <c r="F48" i="154"/>
  <c r="F47" i="154"/>
  <c r="F46" i="154"/>
  <c r="F45" i="154"/>
  <c r="F44" i="154"/>
  <c r="E43" i="154"/>
  <c r="D43" i="154"/>
  <c r="C43" i="154"/>
  <c r="F41" i="154"/>
  <c r="F40" i="154"/>
  <c r="F39" i="154"/>
  <c r="E38" i="154"/>
  <c r="D38" i="154"/>
  <c r="C38" i="154"/>
  <c r="F37" i="154"/>
  <c r="F36" i="154"/>
  <c r="F35" i="154"/>
  <c r="F34" i="154"/>
  <c r="F33" i="154"/>
  <c r="F32" i="154"/>
  <c r="F31" i="154"/>
  <c r="F30" i="154"/>
  <c r="E29" i="154"/>
  <c r="D29" i="154"/>
  <c r="C29" i="154"/>
  <c r="F26" i="154"/>
  <c r="F25" i="154"/>
  <c r="F24" i="154"/>
  <c r="F23" i="154"/>
  <c r="F22" i="154"/>
  <c r="E21" i="154"/>
  <c r="D21" i="154"/>
  <c r="C21" i="154"/>
  <c r="F20" i="154"/>
  <c r="F19" i="154"/>
  <c r="F17" i="154"/>
  <c r="F16" i="154"/>
  <c r="E15" i="154"/>
  <c r="D15" i="154"/>
  <c r="C15" i="154"/>
  <c r="F13" i="154"/>
  <c r="F12" i="154"/>
  <c r="F11" i="154"/>
  <c r="F10" i="154"/>
  <c r="E9" i="154"/>
  <c r="D9" i="154"/>
  <c r="C9" i="154"/>
  <c r="F303" i="153"/>
  <c r="F302" i="153"/>
  <c r="F301" i="153"/>
  <c r="F300" i="153"/>
  <c r="F299" i="153"/>
  <c r="F298" i="153"/>
  <c r="F297" i="153"/>
  <c r="F296" i="153"/>
  <c r="F295" i="153"/>
  <c r="F294" i="153"/>
  <c r="F293" i="153"/>
  <c r="F292" i="153"/>
  <c r="E291" i="153"/>
  <c r="D291" i="153"/>
  <c r="C291" i="153"/>
  <c r="F290" i="153"/>
  <c r="F289" i="153"/>
  <c r="F288" i="153"/>
  <c r="F287" i="153"/>
  <c r="F286" i="153"/>
  <c r="F285" i="153"/>
  <c r="F283" i="153"/>
  <c r="E282" i="153"/>
  <c r="D282" i="153"/>
  <c r="C282" i="153"/>
  <c r="F281" i="153"/>
  <c r="F280" i="153"/>
  <c r="E279" i="153"/>
  <c r="D279" i="153"/>
  <c r="C279" i="153"/>
  <c r="F277" i="153"/>
  <c r="F276" i="153"/>
  <c r="F275" i="153"/>
  <c r="F274" i="153"/>
  <c r="F273" i="153"/>
  <c r="F272" i="153"/>
  <c r="F270" i="153"/>
  <c r="E269" i="153"/>
  <c r="D269" i="153"/>
  <c r="C269" i="153"/>
  <c r="F268" i="153"/>
  <c r="E267" i="153"/>
  <c r="D267" i="153"/>
  <c r="C267" i="153"/>
  <c r="F264" i="153"/>
  <c r="F263" i="153"/>
  <c r="F262" i="153"/>
  <c r="F261" i="153"/>
  <c r="F260" i="153"/>
  <c r="F259" i="153"/>
  <c r="F258" i="153"/>
  <c r="F257" i="153"/>
  <c r="F256" i="153"/>
  <c r="E255" i="153"/>
  <c r="D255" i="153"/>
  <c r="D251" i="153" s="1"/>
  <c r="C255" i="153"/>
  <c r="F254" i="153"/>
  <c r="F253" i="153"/>
  <c r="E252" i="153"/>
  <c r="E251" i="153" s="1"/>
  <c r="D252" i="153"/>
  <c r="C252" i="153"/>
  <c r="C251" i="153" s="1"/>
  <c r="F250" i="153"/>
  <c r="F249" i="153"/>
  <c r="F248" i="153"/>
  <c r="F247" i="153"/>
  <c r="F246" i="153"/>
  <c r="F245" i="153"/>
  <c r="F243" i="153"/>
  <c r="E242" i="153"/>
  <c r="E239" i="153" s="1"/>
  <c r="D242" i="153"/>
  <c r="D239" i="153" s="1"/>
  <c r="C242" i="153"/>
  <c r="F241" i="153"/>
  <c r="F240" i="153"/>
  <c r="F236" i="153"/>
  <c r="F235" i="153"/>
  <c r="F234" i="153"/>
  <c r="F233" i="153"/>
  <c r="F232" i="153"/>
  <c r="F230" i="153"/>
  <c r="E229" i="153"/>
  <c r="D229" i="153"/>
  <c r="C229" i="153"/>
  <c r="C227" i="153" s="1"/>
  <c r="F228" i="153"/>
  <c r="E227" i="153"/>
  <c r="F226" i="153"/>
  <c r="F225" i="153"/>
  <c r="F224" i="153"/>
  <c r="E223" i="153"/>
  <c r="E221" i="153" s="1"/>
  <c r="D223" i="153"/>
  <c r="C223" i="153"/>
  <c r="C221" i="153" s="1"/>
  <c r="F222" i="153"/>
  <c r="F220" i="153"/>
  <c r="F219" i="153"/>
  <c r="F218" i="153"/>
  <c r="F217" i="153"/>
  <c r="F216" i="153"/>
  <c r="F215" i="153"/>
  <c r="F214" i="153"/>
  <c r="F213" i="153"/>
  <c r="E212" i="153"/>
  <c r="D212" i="153"/>
  <c r="C212" i="153"/>
  <c r="F210" i="153"/>
  <c r="F209" i="153"/>
  <c r="F208" i="153"/>
  <c r="F207" i="153"/>
  <c r="F206" i="153"/>
  <c r="F205" i="153"/>
  <c r="F204" i="153"/>
  <c r="F203" i="153"/>
  <c r="E202" i="153"/>
  <c r="E200" i="153" s="1"/>
  <c r="E188" i="153" s="1"/>
  <c r="D202" i="153"/>
  <c r="D200" i="153" s="1"/>
  <c r="C202" i="153"/>
  <c r="F201" i="153"/>
  <c r="F199" i="153"/>
  <c r="F198" i="153"/>
  <c r="F197" i="153"/>
  <c r="F196" i="153"/>
  <c r="F195" i="153"/>
  <c r="F194" i="153"/>
  <c r="F192" i="153"/>
  <c r="E191" i="153"/>
  <c r="D191" i="153"/>
  <c r="D189" i="153" s="1"/>
  <c r="C191" i="153"/>
  <c r="C189" i="153" s="1"/>
  <c r="F190" i="153"/>
  <c r="F187" i="153"/>
  <c r="F186" i="153"/>
  <c r="F185" i="153"/>
  <c r="F184" i="153"/>
  <c r="F183" i="153"/>
  <c r="F182" i="153"/>
  <c r="F181" i="153"/>
  <c r="F180" i="153"/>
  <c r="E179" i="153"/>
  <c r="E177" i="153" s="1"/>
  <c r="D179" i="153"/>
  <c r="D177" i="153" s="1"/>
  <c r="C179" i="153"/>
  <c r="F178" i="153"/>
  <c r="F176" i="153"/>
  <c r="F175" i="153"/>
  <c r="F174" i="153"/>
  <c r="E173" i="153"/>
  <c r="D173" i="153"/>
  <c r="C173" i="153"/>
  <c r="F171" i="153"/>
  <c r="D170" i="153"/>
  <c r="F170" i="153" s="1"/>
  <c r="F169" i="153"/>
  <c r="F168" i="153"/>
  <c r="F167" i="153"/>
  <c r="F166" i="153"/>
  <c r="E165" i="153"/>
  <c r="C165" i="153"/>
  <c r="F164" i="153"/>
  <c r="F163" i="153"/>
  <c r="F162" i="153"/>
  <c r="F161" i="153"/>
  <c r="F160" i="153"/>
  <c r="F159" i="153"/>
  <c r="F158" i="153"/>
  <c r="F157" i="153"/>
  <c r="E156" i="153"/>
  <c r="D156" i="153"/>
  <c r="C156" i="153"/>
  <c r="F155" i="153"/>
  <c r="F154" i="153"/>
  <c r="F153" i="153"/>
  <c r="F152" i="153"/>
  <c r="F151" i="153"/>
  <c r="F150" i="153"/>
  <c r="F149" i="153"/>
  <c r="F148" i="153"/>
  <c r="E147" i="153"/>
  <c r="D147" i="153"/>
  <c r="C147" i="153"/>
  <c r="F146" i="153"/>
  <c r="F145" i="153"/>
  <c r="F144" i="153"/>
  <c r="F143" i="153"/>
  <c r="F142" i="153"/>
  <c r="F141" i="153"/>
  <c r="E140" i="153"/>
  <c r="D140" i="153"/>
  <c r="C140" i="153"/>
  <c r="F138" i="153"/>
  <c r="F137" i="153"/>
  <c r="F136" i="153"/>
  <c r="F135" i="153"/>
  <c r="F134" i="153"/>
  <c r="F133" i="153"/>
  <c r="F132" i="153"/>
  <c r="F131" i="153"/>
  <c r="E130" i="153"/>
  <c r="D130" i="153"/>
  <c r="C130" i="153"/>
  <c r="F129" i="153"/>
  <c r="F128" i="153"/>
  <c r="F127" i="153"/>
  <c r="F126" i="153"/>
  <c r="F125" i="153"/>
  <c r="F124" i="153"/>
  <c r="F123" i="153"/>
  <c r="F122" i="153"/>
  <c r="F121" i="153"/>
  <c r="E120" i="153"/>
  <c r="D120" i="153"/>
  <c r="C120" i="153"/>
  <c r="F117" i="153"/>
  <c r="F116" i="153"/>
  <c r="F115" i="153"/>
  <c r="F114" i="153"/>
  <c r="F113" i="153"/>
  <c r="F112" i="153"/>
  <c r="F111" i="153"/>
  <c r="F110" i="153"/>
  <c r="E109" i="153"/>
  <c r="D109" i="153"/>
  <c r="C109" i="153"/>
  <c r="F108" i="153"/>
  <c r="F107" i="153"/>
  <c r="F106" i="153"/>
  <c r="F105" i="153"/>
  <c r="F104" i="153"/>
  <c r="F103" i="153"/>
  <c r="F102" i="153"/>
  <c r="E101" i="153"/>
  <c r="D101" i="153"/>
  <c r="C101" i="153"/>
  <c r="F99" i="153"/>
  <c r="F98" i="153"/>
  <c r="F97" i="153"/>
  <c r="F96" i="153"/>
  <c r="F95" i="153"/>
  <c r="F94" i="153"/>
  <c r="F93" i="153"/>
  <c r="F92" i="153"/>
  <c r="E91" i="153"/>
  <c r="D91" i="153"/>
  <c r="C91" i="153"/>
  <c r="F90" i="153"/>
  <c r="F89" i="153"/>
  <c r="F88" i="153"/>
  <c r="F87" i="153"/>
  <c r="F86" i="153"/>
  <c r="F85" i="153"/>
  <c r="F84" i="153"/>
  <c r="F83" i="153"/>
  <c r="E82" i="153"/>
  <c r="E81" i="153" s="1"/>
  <c r="D82" i="153"/>
  <c r="C82" i="153"/>
  <c r="F79" i="153"/>
  <c r="F78" i="153"/>
  <c r="F77" i="153"/>
  <c r="F76" i="153"/>
  <c r="F75" i="153"/>
  <c r="F74" i="153"/>
  <c r="F72" i="153"/>
  <c r="E71" i="153"/>
  <c r="E69" i="153" s="1"/>
  <c r="D71" i="153"/>
  <c r="D69" i="153" s="1"/>
  <c r="C71" i="153"/>
  <c r="F70" i="153"/>
  <c r="C69" i="153"/>
  <c r="F68" i="153"/>
  <c r="F67" i="153"/>
  <c r="F66" i="153"/>
  <c r="E65" i="153"/>
  <c r="E63" i="153" s="1"/>
  <c r="D65" i="153"/>
  <c r="D63" i="153" s="1"/>
  <c r="C65" i="153"/>
  <c r="F64" i="153"/>
  <c r="C63" i="153"/>
  <c r="F62" i="153"/>
  <c r="F61" i="153"/>
  <c r="C60" i="153"/>
  <c r="F60" i="153" s="1"/>
  <c r="F59" i="153"/>
  <c r="F58" i="153"/>
  <c r="F57" i="153"/>
  <c r="F56" i="153"/>
  <c r="F55" i="153"/>
  <c r="E54" i="153"/>
  <c r="D54" i="153"/>
  <c r="F52" i="153"/>
  <c r="F51" i="153"/>
  <c r="F50" i="153"/>
  <c r="F49" i="153"/>
  <c r="F48" i="153"/>
  <c r="F47" i="153"/>
  <c r="F46" i="153"/>
  <c r="F45" i="153"/>
  <c r="E44" i="153"/>
  <c r="E42" i="153" s="1"/>
  <c r="D44" i="153"/>
  <c r="D42" i="153" s="1"/>
  <c r="C44" i="153"/>
  <c r="F43" i="153"/>
  <c r="F41" i="153"/>
  <c r="F40" i="153"/>
  <c r="F39" i="153"/>
  <c r="F38" i="153"/>
  <c r="F37" i="153"/>
  <c r="F36" i="153"/>
  <c r="F35" i="153"/>
  <c r="F34" i="153"/>
  <c r="E33" i="153"/>
  <c r="E31" i="153" s="1"/>
  <c r="D33" i="153"/>
  <c r="D31" i="153" s="1"/>
  <c r="C33" i="153"/>
  <c r="C31" i="153" s="1"/>
  <c r="F32" i="153"/>
  <c r="F29" i="153"/>
  <c r="F28" i="153"/>
  <c r="F27" i="153"/>
  <c r="F26" i="153"/>
  <c r="F25" i="153"/>
  <c r="F24" i="153"/>
  <c r="F23" i="153"/>
  <c r="F22" i="153"/>
  <c r="F21" i="153"/>
  <c r="F20" i="153"/>
  <c r="F19" i="153"/>
  <c r="F18" i="153"/>
  <c r="F17" i="153"/>
  <c r="F16" i="153"/>
  <c r="F15" i="153"/>
  <c r="F14" i="153"/>
  <c r="E13" i="153"/>
  <c r="D13" i="153"/>
  <c r="C13" i="153"/>
  <c r="E12" i="153"/>
  <c r="D12" i="153"/>
  <c r="C12" i="153"/>
  <c r="F11" i="153"/>
  <c r="F10" i="153"/>
  <c r="F9" i="153"/>
  <c r="E8" i="153"/>
  <c r="D8" i="153"/>
  <c r="C8" i="153"/>
  <c r="F128" i="151"/>
  <c r="F127" i="151"/>
  <c r="F126" i="151"/>
  <c r="F125" i="151"/>
  <c r="F124" i="151"/>
  <c r="F123" i="151"/>
  <c r="F122" i="151"/>
  <c r="F121" i="151"/>
  <c r="E120" i="151"/>
  <c r="E118" i="151" s="1"/>
  <c r="D120" i="151"/>
  <c r="C120" i="151"/>
  <c r="C118" i="151" s="1"/>
  <c r="F119" i="151"/>
  <c r="F117" i="151"/>
  <c r="F116" i="151"/>
  <c r="F115" i="151"/>
  <c r="F114" i="151"/>
  <c r="F113" i="151"/>
  <c r="F112" i="151"/>
  <c r="F111" i="151"/>
  <c r="F110" i="151"/>
  <c r="F109" i="151"/>
  <c r="E108" i="151"/>
  <c r="D108" i="151"/>
  <c r="C108" i="151"/>
  <c r="F107" i="151"/>
  <c r="F106" i="151"/>
  <c r="F105" i="151"/>
  <c r="F104" i="151"/>
  <c r="F103" i="151"/>
  <c r="F102" i="151"/>
  <c r="F96" i="151" s="1"/>
  <c r="F101" i="151"/>
  <c r="F100" i="151"/>
  <c r="F99" i="151"/>
  <c r="F98" i="151"/>
  <c r="F97" i="151"/>
  <c r="E96" i="151"/>
  <c r="D96" i="151"/>
  <c r="C96" i="151"/>
  <c r="F95" i="151"/>
  <c r="F94" i="151"/>
  <c r="F93" i="151"/>
  <c r="F92" i="151"/>
  <c r="F91" i="151"/>
  <c r="F90" i="151"/>
  <c r="F82" i="151" s="1"/>
  <c r="F89" i="151"/>
  <c r="F88" i="151"/>
  <c r="F87" i="151"/>
  <c r="F86" i="151"/>
  <c r="F85" i="151"/>
  <c r="F84" i="151"/>
  <c r="F83" i="151"/>
  <c r="E82" i="151"/>
  <c r="D82" i="151"/>
  <c r="C82" i="151"/>
  <c r="F80" i="151"/>
  <c r="F79" i="151"/>
  <c r="F78" i="151"/>
  <c r="F77" i="151"/>
  <c r="F76" i="151"/>
  <c r="F75" i="151"/>
  <c r="F74" i="151"/>
  <c r="F73" i="151"/>
  <c r="E72" i="151"/>
  <c r="E70" i="151" s="1"/>
  <c r="D72" i="151"/>
  <c r="D70" i="151" s="1"/>
  <c r="C72" i="151"/>
  <c r="C70" i="151" s="1"/>
  <c r="B72" i="151"/>
  <c r="F71" i="151"/>
  <c r="B71" i="151"/>
  <c r="F69" i="151"/>
  <c r="F68" i="151"/>
  <c r="F67" i="151"/>
  <c r="F66" i="151"/>
  <c r="F65" i="151"/>
  <c r="F64" i="151"/>
  <c r="C63" i="151"/>
  <c r="F63" i="151" s="1"/>
  <c r="F62" i="151"/>
  <c r="F61" i="151"/>
  <c r="E60" i="151"/>
  <c r="D60" i="151"/>
  <c r="C60" i="151"/>
  <c r="F59" i="151"/>
  <c r="F58" i="151"/>
  <c r="F57" i="151"/>
  <c r="F56" i="151"/>
  <c r="F55" i="151"/>
  <c r="F54" i="151"/>
  <c r="E53" i="151"/>
  <c r="E52" i="151" s="1"/>
  <c r="D53" i="151"/>
  <c r="D52" i="151" s="1"/>
  <c r="C53" i="151"/>
  <c r="C52" i="151"/>
  <c r="F51" i="151"/>
  <c r="E50" i="151"/>
  <c r="D50" i="151"/>
  <c r="C50" i="151"/>
  <c r="F49" i="151"/>
  <c r="E48" i="151"/>
  <c r="D48" i="151"/>
  <c r="C48" i="151"/>
  <c r="F47" i="151"/>
  <c r="F46" i="151"/>
  <c r="F45" i="151"/>
  <c r="F44" i="151"/>
  <c r="F43" i="151"/>
  <c r="I42" i="151"/>
  <c r="F42" i="151"/>
  <c r="F41" i="151"/>
  <c r="F40" i="151"/>
  <c r="F39" i="151"/>
  <c r="E38" i="151"/>
  <c r="D38" i="151"/>
  <c r="C38" i="151"/>
  <c r="F37" i="151"/>
  <c r="F36" i="151"/>
  <c r="F35" i="151"/>
  <c r="F34" i="151"/>
  <c r="F33" i="151"/>
  <c r="F32" i="151"/>
  <c r="F31" i="151"/>
  <c r="F30" i="151"/>
  <c r="E29" i="151"/>
  <c r="D29" i="151"/>
  <c r="C29" i="151"/>
  <c r="F28" i="151"/>
  <c r="F27" i="151"/>
  <c r="F26" i="151"/>
  <c r="F25" i="151"/>
  <c r="F24" i="151"/>
  <c r="F23" i="151"/>
  <c r="F22" i="151"/>
  <c r="F21" i="151"/>
  <c r="F20" i="151"/>
  <c r="F19" i="151"/>
  <c r="F18" i="151"/>
  <c r="F17" i="151"/>
  <c r="F16" i="151"/>
  <c r="F15" i="151"/>
  <c r="F14" i="151"/>
  <c r="F13" i="151"/>
  <c r="F12" i="151"/>
  <c r="E11" i="151"/>
  <c r="E10" i="151" s="1"/>
  <c r="D11" i="151"/>
  <c r="D10" i="151" s="1"/>
  <c r="C11" i="151"/>
  <c r="C10" i="151" s="1"/>
  <c r="F9" i="151"/>
  <c r="E8" i="151"/>
  <c r="D8" i="151"/>
  <c r="C8" i="151"/>
  <c r="E278" i="153" l="1"/>
  <c r="C166" i="154"/>
  <c r="E100" i="153"/>
  <c r="E81" i="151"/>
  <c r="F242" i="153"/>
  <c r="F269" i="153"/>
  <c r="E307" i="154"/>
  <c r="D224" i="154"/>
  <c r="D212" i="154" s="1"/>
  <c r="E262" i="154"/>
  <c r="F71" i="153"/>
  <c r="F12" i="153"/>
  <c r="C278" i="153"/>
  <c r="C100" i="153"/>
  <c r="D81" i="153"/>
  <c r="F291" i="153"/>
  <c r="F252" i="153"/>
  <c r="C321" i="154"/>
  <c r="C81" i="151"/>
  <c r="F91" i="153"/>
  <c r="F279" i="153"/>
  <c r="F267" i="153"/>
  <c r="D165" i="153"/>
  <c r="F179" i="153"/>
  <c r="F177" i="153" s="1"/>
  <c r="C193" i="154"/>
  <c r="F332" i="154"/>
  <c r="D119" i="153"/>
  <c r="C28" i="154"/>
  <c r="D193" i="154"/>
  <c r="D321" i="154"/>
  <c r="E266" i="153"/>
  <c r="E265" i="153" s="1"/>
  <c r="D266" i="153"/>
  <c r="D278" i="153"/>
  <c r="F278" i="153" s="1"/>
  <c r="F253" i="154"/>
  <c r="F349" i="154"/>
  <c r="F29" i="151"/>
  <c r="E42" i="154"/>
  <c r="F269" i="154"/>
  <c r="D307" i="154"/>
  <c r="E119" i="153"/>
  <c r="C119" i="153"/>
  <c r="F119" i="153" s="1"/>
  <c r="F156" i="153"/>
  <c r="E80" i="153"/>
  <c r="F48" i="151"/>
  <c r="D81" i="151"/>
  <c r="F81" i="151" s="1"/>
  <c r="F178" i="154"/>
  <c r="E156" i="154"/>
  <c r="C128" i="154"/>
  <c r="F79" i="154"/>
  <c r="C42" i="154"/>
  <c r="D42" i="154"/>
  <c r="D28" i="154"/>
  <c r="F64" i="154"/>
  <c r="F122" i="154"/>
  <c r="E128" i="154"/>
  <c r="D156" i="154"/>
  <c r="D262" i="154"/>
  <c r="C262" i="154"/>
  <c r="F288" i="154"/>
  <c r="E331" i="154"/>
  <c r="F157" i="154"/>
  <c r="E28" i="154"/>
  <c r="E27" i="154" s="1"/>
  <c r="F167" i="154"/>
  <c r="E213" i="154"/>
  <c r="F213" i="154" s="1"/>
  <c r="E224" i="154"/>
  <c r="F247" i="154"/>
  <c r="F308" i="154"/>
  <c r="F325" i="154"/>
  <c r="C8" i="154"/>
  <c r="E8" i="154"/>
  <c r="F212" i="153"/>
  <c r="F282" i="153"/>
  <c r="F255" i="153"/>
  <c r="D238" i="153"/>
  <c r="C239" i="153"/>
  <c r="C238" i="153" s="1"/>
  <c r="E238" i="153"/>
  <c r="F229" i="153"/>
  <c r="F223" i="153"/>
  <c r="E211" i="153"/>
  <c r="F202" i="153"/>
  <c r="F191" i="153"/>
  <c r="D188" i="153"/>
  <c r="F173" i="153"/>
  <c r="D139" i="153"/>
  <c r="D118" i="153" s="1"/>
  <c r="F13" i="153"/>
  <c r="F50" i="154"/>
  <c r="E57" i="154"/>
  <c r="E56" i="154" s="1"/>
  <c r="F9" i="154"/>
  <c r="F15" i="154"/>
  <c r="F29" i="154"/>
  <c r="F114" i="154"/>
  <c r="F135" i="154"/>
  <c r="D142" i="154"/>
  <c r="D190" i="154"/>
  <c r="F194" i="154"/>
  <c r="F214" i="154"/>
  <c r="C224" i="154"/>
  <c r="C212" i="154" s="1"/>
  <c r="F237" i="154"/>
  <c r="D246" i="154"/>
  <c r="D245" i="154" s="1"/>
  <c r="F259" i="154"/>
  <c r="F283" i="154"/>
  <c r="F299" i="154"/>
  <c r="F43" i="154"/>
  <c r="F21" i="154"/>
  <c r="F38" i="154"/>
  <c r="F143" i="154"/>
  <c r="F160" i="154"/>
  <c r="F184" i="154"/>
  <c r="F200" i="154"/>
  <c r="F220" i="154"/>
  <c r="F225" i="154"/>
  <c r="F238" i="154"/>
  <c r="E246" i="154"/>
  <c r="E245" i="154" s="1"/>
  <c r="F274" i="154"/>
  <c r="C307" i="154"/>
  <c r="F315" i="154"/>
  <c r="D331" i="154"/>
  <c r="F331" i="154" s="1"/>
  <c r="F343" i="154"/>
  <c r="E166" i="154"/>
  <c r="F206" i="154"/>
  <c r="F321" i="154"/>
  <c r="F112" i="154"/>
  <c r="F236" i="154"/>
  <c r="E294" i="154"/>
  <c r="F322" i="154"/>
  <c r="F229" i="154"/>
  <c r="C246" i="154"/>
  <c r="D286" i="154"/>
  <c r="F286" i="154" s="1"/>
  <c r="C294" i="154"/>
  <c r="D297" i="154"/>
  <c r="D294" i="154" s="1"/>
  <c r="D57" i="154"/>
  <c r="D56" i="154" s="1"/>
  <c r="F81" i="154"/>
  <c r="E88" i="154"/>
  <c r="E142" i="154"/>
  <c r="F58" i="154"/>
  <c r="F70" i="154"/>
  <c r="C142" i="154"/>
  <c r="D166" i="154"/>
  <c r="C69" i="154"/>
  <c r="E69" i="154"/>
  <c r="F103" i="154"/>
  <c r="F129" i="154"/>
  <c r="F150" i="154"/>
  <c r="C156" i="154"/>
  <c r="D69" i="154"/>
  <c r="F95" i="154"/>
  <c r="D133" i="154"/>
  <c r="D128" i="154" s="1"/>
  <c r="D8" i="154"/>
  <c r="D88" i="154"/>
  <c r="C120" i="154"/>
  <c r="F120" i="154" s="1"/>
  <c r="F189" i="153"/>
  <c r="F251" i="153"/>
  <c r="C211" i="153"/>
  <c r="C177" i="153"/>
  <c r="C200" i="153"/>
  <c r="F200" i="153" s="1"/>
  <c r="C266" i="153"/>
  <c r="D221" i="153"/>
  <c r="D227" i="153"/>
  <c r="F227" i="153" s="1"/>
  <c r="D53" i="153"/>
  <c r="F130" i="153"/>
  <c r="F65" i="153"/>
  <c r="C81" i="153"/>
  <c r="F8" i="153"/>
  <c r="F33" i="153"/>
  <c r="E53" i="153"/>
  <c r="F82" i="153"/>
  <c r="F101" i="153"/>
  <c r="F147" i="153"/>
  <c r="F63" i="153"/>
  <c r="D100" i="153"/>
  <c r="D80" i="153" s="1"/>
  <c r="F140" i="153"/>
  <c r="F69" i="153"/>
  <c r="E30" i="153"/>
  <c r="F109" i="153"/>
  <c r="C139" i="153"/>
  <c r="E139" i="153"/>
  <c r="F44" i="153"/>
  <c r="F165" i="153"/>
  <c r="D30" i="153"/>
  <c r="F31" i="153"/>
  <c r="C54" i="153"/>
  <c r="C53" i="153" s="1"/>
  <c r="C42" i="153"/>
  <c r="F120" i="153"/>
  <c r="F120" i="151"/>
  <c r="F60" i="151"/>
  <c r="F70" i="151"/>
  <c r="E7" i="151"/>
  <c r="C7" i="151"/>
  <c r="F10" i="151"/>
  <c r="F72" i="151"/>
  <c r="F8" i="151"/>
  <c r="F11" i="151"/>
  <c r="F50" i="151"/>
  <c r="F108" i="151"/>
  <c r="F52" i="151"/>
  <c r="F38" i="151"/>
  <c r="F53" i="151"/>
  <c r="D118" i="151"/>
  <c r="F118" i="151" s="1"/>
  <c r="E306" i="154" l="1"/>
  <c r="F262" i="154"/>
  <c r="F193" i="154"/>
  <c r="D306" i="154"/>
  <c r="E118" i="153"/>
  <c r="D265" i="153"/>
  <c r="F100" i="153"/>
  <c r="E212" i="154"/>
  <c r="F212" i="154" s="1"/>
  <c r="F42" i="154"/>
  <c r="F166" i="154"/>
  <c r="F139" i="153"/>
  <c r="F28" i="154"/>
  <c r="E141" i="154"/>
  <c r="E7" i="154" s="1"/>
  <c r="F156" i="154"/>
  <c r="F128" i="154"/>
  <c r="F88" i="154"/>
  <c r="C27" i="154"/>
  <c r="D27" i="154"/>
  <c r="F56" i="154"/>
  <c r="F69" i="154"/>
  <c r="D192" i="154"/>
  <c r="F224" i="154"/>
  <c r="E172" i="153"/>
  <c r="F239" i="153"/>
  <c r="F238" i="153"/>
  <c r="D211" i="153"/>
  <c r="F211" i="153" s="1"/>
  <c r="D7" i="153"/>
  <c r="E7" i="153"/>
  <c r="F307" i="154"/>
  <c r="C306" i="154"/>
  <c r="F306" i="154" s="1"/>
  <c r="F246" i="154"/>
  <c r="C245" i="154"/>
  <c r="F297" i="154"/>
  <c r="F294" i="154" s="1"/>
  <c r="F142" i="154"/>
  <c r="C141" i="154"/>
  <c r="D141" i="154"/>
  <c r="F57" i="154"/>
  <c r="F133" i="154"/>
  <c r="F8" i="154"/>
  <c r="F188" i="153"/>
  <c r="F266" i="153"/>
  <c r="C265" i="153"/>
  <c r="F221" i="153"/>
  <c r="C188" i="153"/>
  <c r="F81" i="153"/>
  <c r="C80" i="153"/>
  <c r="F80" i="153" s="1"/>
  <c r="C118" i="153"/>
  <c r="F118" i="153" s="1"/>
  <c r="F42" i="153"/>
  <c r="F30" i="153" s="1"/>
  <c r="C30" i="153"/>
  <c r="F54" i="153"/>
  <c r="F53" i="153" s="1"/>
  <c r="D7" i="151"/>
  <c r="F7" i="151"/>
  <c r="E192" i="154" l="1"/>
  <c r="E357" i="154"/>
  <c r="E304" i="153"/>
  <c r="D304" i="153"/>
  <c r="F265" i="153"/>
  <c r="F172" i="153" s="1"/>
  <c r="C7" i="154"/>
  <c r="F27" i="154"/>
  <c r="D7" i="154"/>
  <c r="D357" i="154" s="1"/>
  <c r="C172" i="153"/>
  <c r="D172" i="153"/>
  <c r="F141" i="154"/>
  <c r="F245" i="154"/>
  <c r="F192" i="154" s="1"/>
  <c r="C192" i="154"/>
  <c r="C7" i="153"/>
  <c r="F7" i="153"/>
  <c r="F304" i="153" l="1"/>
  <c r="C304" i="153"/>
  <c r="C357" i="154"/>
  <c r="F7" i="154"/>
  <c r="F357" i="154" s="1"/>
  <c r="F11" i="150" l="1"/>
  <c r="D14" i="150"/>
  <c r="E14" i="150"/>
  <c r="G14" i="150"/>
  <c r="H14" i="150"/>
  <c r="J14" i="150"/>
  <c r="K14" i="150"/>
  <c r="M14" i="150"/>
  <c r="N14" i="150"/>
  <c r="L16" i="150"/>
  <c r="L14" i="150" s="1"/>
  <c r="F16" i="150"/>
  <c r="F14" i="150" s="1"/>
  <c r="E8" i="150" l="1"/>
  <c r="I15" i="150"/>
  <c r="I14" i="150" s="1"/>
  <c r="C15" i="150"/>
  <c r="C14" i="150" s="1"/>
  <c r="D10" i="150"/>
  <c r="E10" i="150"/>
  <c r="G10" i="150"/>
  <c r="H10" i="150"/>
  <c r="I10" i="150"/>
  <c r="J10" i="150"/>
  <c r="K10" i="150"/>
  <c r="N10" i="150"/>
  <c r="F10" i="150"/>
  <c r="C13" i="150" l="1"/>
  <c r="C12" i="150" s="1"/>
  <c r="M10" i="150"/>
  <c r="M7" i="150" s="1"/>
  <c r="L7" i="150" s="1"/>
  <c r="L11" i="150"/>
  <c r="L10" i="150" s="1"/>
  <c r="C9" i="150"/>
  <c r="C8" i="150" s="1"/>
  <c r="G7" i="150"/>
  <c r="F7" i="150" s="1"/>
  <c r="J7" i="150"/>
  <c r="I7" i="150" s="1"/>
  <c r="D7" i="150"/>
  <c r="C7" i="150" s="1"/>
  <c r="C11" i="150"/>
  <c r="C10" i="150" s="1"/>
</calcChain>
</file>

<file path=xl/sharedStrings.xml><?xml version="1.0" encoding="utf-8"?>
<sst xmlns="http://schemas.openxmlformats.org/spreadsheetml/2006/main" count="1506" uniqueCount="497">
  <si>
    <t>A</t>
  </si>
  <si>
    <t>I</t>
  </si>
  <si>
    <t>1.1</t>
  </si>
  <si>
    <t>1.2</t>
  </si>
  <si>
    <t>1.3</t>
  </si>
  <si>
    <t>1.4</t>
  </si>
  <si>
    <t>1.5</t>
  </si>
  <si>
    <t>1.6</t>
  </si>
  <si>
    <t>1.7</t>
  </si>
  <si>
    <t>1.8</t>
  </si>
  <si>
    <t>1.9</t>
  </si>
  <si>
    <t>1.10</t>
  </si>
  <si>
    <t>1.11</t>
  </si>
  <si>
    <t>1.12</t>
  </si>
  <si>
    <t>1.13</t>
  </si>
  <si>
    <t>II</t>
  </si>
  <si>
    <t>III</t>
  </si>
  <si>
    <t>IV</t>
  </si>
  <si>
    <t>V</t>
  </si>
  <si>
    <t>B</t>
  </si>
  <si>
    <t>Tổng số</t>
  </si>
  <si>
    <t>Cấp tỉnh</t>
  </si>
  <si>
    <t>a</t>
  </si>
  <si>
    <t>b</t>
  </si>
  <si>
    <t>c</t>
  </si>
  <si>
    <t>-</t>
  </si>
  <si>
    <t>d</t>
  </si>
  <si>
    <t>e</t>
  </si>
  <si>
    <t>2.1</t>
  </si>
  <si>
    <t>2.2</t>
  </si>
  <si>
    <t>2.3</t>
  </si>
  <si>
    <t>2.4</t>
  </si>
  <si>
    <t>2.5</t>
  </si>
  <si>
    <t>2.6</t>
  </si>
  <si>
    <t>2.7</t>
  </si>
  <si>
    <t>2.8</t>
  </si>
  <si>
    <t>2.9</t>
  </si>
  <si>
    <t>2.10</t>
  </si>
  <si>
    <t>2.11</t>
  </si>
  <si>
    <t>Ban Dân tộc</t>
  </si>
  <si>
    <t>Văn phòng UBND tỉnh</t>
  </si>
  <si>
    <t>Sở Y tế</t>
  </si>
  <si>
    <t>Sở Tài chính</t>
  </si>
  <si>
    <t>Sở Thông tin và Truyền thông</t>
  </si>
  <si>
    <t>Báo Quảng Bình</t>
  </si>
  <si>
    <t>3.1</t>
  </si>
  <si>
    <t>3.2</t>
  </si>
  <si>
    <t>3.3</t>
  </si>
  <si>
    <t>3.5</t>
  </si>
  <si>
    <t>Trung tâm trợ giúp pháp lý</t>
  </si>
  <si>
    <t>Huyện Tuyên Hóa</t>
  </si>
  <si>
    <t>VI</t>
  </si>
  <si>
    <t>1.1.1</t>
  </si>
  <si>
    <t>1.1.2</t>
  </si>
  <si>
    <t>TP Đồng Hới</t>
  </si>
  <si>
    <t>Huyện Quảng Ninh</t>
  </si>
  <si>
    <t>Huyện Lệ Thủy</t>
  </si>
  <si>
    <t>Huyện Bố Trạch</t>
  </si>
  <si>
    <t>Huyện Quảng Trạch</t>
  </si>
  <si>
    <t>Huyện Minh Hóa</t>
  </si>
  <si>
    <t>Thị xã Ba Đồn</t>
  </si>
  <si>
    <t>Năm 2024 so với 2023</t>
  </si>
  <si>
    <t>Năm 2025 so với 2024</t>
  </si>
  <si>
    <t>Tiểu mục 2: Triển khai Chương trình mỗi xã một sản phẩm (OCOP); phát triển cơ giới hoá, tiểu thủ công nghiệp, ngành nghề và dịch vụ nông thôn; đẩy mạnh sản xuất, chế biến muối theo chuỗi giá trị</t>
  </si>
  <si>
    <t>Thực hiện hiệu quả Chương trình Phát triển du lịch nông thôn trong xây dựng nông thôn mới giai đoạn 2021-2025 gắn với bảo tồn và phát huy các giá trị văn hoá truyền thông theo hướng bền vững, bao trùm và đa giá trị.</t>
  </si>
  <si>
    <t xml:space="preserve">Nâng cao chất lượng đào tạo nghề cho lao động nông thôn gắn với nhu cầu của thị trường </t>
  </si>
  <si>
    <t>Tiểu mục 1: Nâng cao chất lượng môi trường</t>
  </si>
  <si>
    <t>Hỗ trợ xây dựng nhà tiêu hợp vệ sinh</t>
  </si>
  <si>
    <t>Hỗ trợ xây dựng chuồng trại chăn nuôi hợp vệ sinh</t>
  </si>
  <si>
    <t>Bổ sung mới</t>
  </si>
  <si>
    <t xml:space="preserve">Tiểu mục 2: Xây dựng cảnh quan nông thôn sáng - xanh - sạch - đẹp, an toàn; giữ gìn và khôi phục cảnh quan truyền thống - Phát triển các mô hình thôn, xóm sáng, xanh, sạch, đẹp, an toàn, giữ gìn khôi phục cảnh quan truyền thống nông thôn </t>
  </si>
  <si>
    <t>Thực hiện cuộc vận động "Toàn dân đoàn kết xây dựng nông thôn mới, đô thị văn minh"; nâng cao hiệu quả thực hiện công tác giám sát và phản biện xã hội; tăng cường vận động, phát huy vai trò làm chủ của người dân; nâng cao hiệu quả việc lấy ý kiến sự hài lòng của người dân về kết quả xây dựng nông thôn mới</t>
  </si>
  <si>
    <t>Thúc đẩy chương trình khởi nghiệp, thanh niên làm kinh tế; triển khai hiệu quả chương trình tri thức trẻ tình nguyện tham gia xây dựng NTM.</t>
  </si>
  <si>
    <t>Chi hỗ trợ triển khai hiệu quả Đề án "Hỗ trợ phụ nữ khởi nghiệp giai đoạn 2017-2025"; Chi vun đắp, gìn giữ giá trị tốt đẹp và phát triển hệ giá trị gia đình Việt Nam; thực hiện Cuộc vận động "Xây dựng gia đình 5 không, 3 sạch"</t>
  </si>
  <si>
    <t>Chi triển khai Phong trào "Nông dân thi đua sản xuất kinh doanh giỏi, đoàn kết giúp nhau làm giàu và giảm nghèo bền vững"; xây dựng các Chi hội nông dân nghề nghiệp, Tổ hội nông dân nghề nghiệp theo nguyên tắc "5 tự" và "5 cùng'</t>
  </si>
  <si>
    <t>Tuyên truyền cho hội viên về XDNTM</t>
  </si>
  <si>
    <t>VII</t>
  </si>
  <si>
    <t>VIII</t>
  </si>
  <si>
    <t>Quản lý, giám sát, kiểm tra đánh giá chương trình</t>
  </si>
  <si>
    <t>Văn phòng Điều phối Chương trình MTQG XDNTM tỉnh</t>
  </si>
  <si>
    <t>BCĐ các chương trình MTQG tỉnh</t>
  </si>
  <si>
    <t>Cơ quan chủ quản chương trình</t>
  </si>
  <si>
    <t>Truyền thông về xây dựng nông thôn mới</t>
  </si>
  <si>
    <t>Đài Phát thanh - Truyền hình Quảng Bình</t>
  </si>
  <si>
    <t>3.6</t>
  </si>
  <si>
    <t>3.7</t>
  </si>
  <si>
    <t>3.8</t>
  </si>
  <si>
    <t>3.9</t>
  </si>
  <si>
    <t>IX</t>
  </si>
  <si>
    <t>Dự án 1: Hỗ trợ đầu tư phát triển hạ tầng KTXH xã ĐBKK vùng bãi ngang ven biển</t>
  </si>
  <si>
    <t>Các huyện</t>
  </si>
  <si>
    <t>Dự án 2: Đa dạng hóa sinh kế, phát triển mô hình giảm nghèo</t>
  </si>
  <si>
    <t>Các huyện, TP, TX</t>
  </si>
  <si>
    <t>Sở, ngành</t>
  </si>
  <si>
    <t>Dự án 3: Hỗ trợ phát triển sản xuất, cải thiện dinh dưỡng</t>
  </si>
  <si>
    <t>Tiểu dự án 1: Hỗ trợ PTSX trong lĩnh vực nông nghiệp</t>
  </si>
  <si>
    <t>Sở Nông nghiệp &amp; Phát triển Nông thôn</t>
  </si>
  <si>
    <t>1.2.1</t>
  </si>
  <si>
    <t>1.2.2</t>
  </si>
  <si>
    <t>1.2.3</t>
  </si>
  <si>
    <t>1.2.4</t>
  </si>
  <si>
    <t>1.2.5</t>
  </si>
  <si>
    <t>1.2.6</t>
  </si>
  <si>
    <t>1.2.7</t>
  </si>
  <si>
    <t>1.2.8</t>
  </si>
  <si>
    <t>Tiểu dự án 2: Cải thiện dinh dưỡng</t>
  </si>
  <si>
    <t>2.2.1</t>
  </si>
  <si>
    <t>2.2.2</t>
  </si>
  <si>
    <t>2.2.3</t>
  </si>
  <si>
    <t>2.2.4</t>
  </si>
  <si>
    <t>2.2.5</t>
  </si>
  <si>
    <t>2.2.6</t>
  </si>
  <si>
    <t>2.2.7</t>
  </si>
  <si>
    <t>2.2.8</t>
  </si>
  <si>
    <t>Dự án 4: Phát triển giáo dục nghề nghiệp, việc làm bền vững</t>
  </si>
  <si>
    <t>Tiểu dự án 1: Phát triển GD nghề nghiệp vùng nghèo, vùng khó khăn</t>
  </si>
  <si>
    <t>Tiểu dự án 2: Hỗ trợ người lao động đi làm việc ở nước ngoài theo hợp đồng</t>
  </si>
  <si>
    <t>Sở Lao động Thương binh Xã hội</t>
  </si>
  <si>
    <t>Tiểu dự án 3: Hỗ trợ việc làm bền vững</t>
  </si>
  <si>
    <t>3.2.1</t>
  </si>
  <si>
    <t>3.2.2</t>
  </si>
  <si>
    <t>3.2.3</t>
  </si>
  <si>
    <t>3.2.4</t>
  </si>
  <si>
    <t>3.2.5</t>
  </si>
  <si>
    <t>3.2.6</t>
  </si>
  <si>
    <t>3.2.7</t>
  </si>
  <si>
    <t>3.2.8</t>
  </si>
  <si>
    <t>Dự án 6: Truyền thông và giảm nghèo về thông tin</t>
  </si>
  <si>
    <t>Tiểu dự án 1. Giảm nghèo về thông tin</t>
  </si>
  <si>
    <t>Các Sở, ngành</t>
  </si>
  <si>
    <t>Tiểu dự án 2. Truyền thông về giảm nghèo đa chiều</t>
  </si>
  <si>
    <t>Dự án 7: Nâng cao năng lực và giám sát, đánh giá chương trình</t>
  </si>
  <si>
    <t>Tiểu dự án 1. Nâng cao năng lực thực hiện chương trình</t>
  </si>
  <si>
    <t>Tiểu dự án 2. Giám sát, đánh giá</t>
  </si>
  <si>
    <t>Ngân sách huyện đối ứng</t>
  </si>
  <si>
    <t>Dự án 1: Giải quyết tình trạng thiếu đất ở, nhà ở, đất sản xuất, nước sinh hoạt</t>
  </si>
  <si>
    <t>Hỗ trợ chuyển đổi nghề</t>
  </si>
  <si>
    <t>Hỗ trợ nước phân tán</t>
  </si>
  <si>
    <t>Dự án 2: Quy hoạch, sắp xếp, bố trí, ổn định dân cư ở những nơi cần thiết</t>
  </si>
  <si>
    <t>Dự án 3: Phát triển sản xuất nông, lâm nghiệp bền vững, phát huy tiềm năng, thế mạnh của các vùng miền để sản xuất hàng hóa theo chuỗi giá trị</t>
  </si>
  <si>
    <t xml:space="preserve">Tiểu dự án 1: Phát triển kinh tế nông, lâm nghiệp gắn với bảo vệ rừng và nâng cao thu nhập cho người dân </t>
  </si>
  <si>
    <t>Phân bổ cho các địa phương</t>
  </si>
  <si>
    <t>Các đơn vị cấp tỉnh</t>
  </si>
  <si>
    <t>Công ty TNHH MTV CN Long Đại</t>
  </si>
  <si>
    <t>Công ty MTV LCN Bắc Quảng Bình</t>
  </si>
  <si>
    <t>BQL Vườn Quốc gia Phong nha - Kẻ Bàng</t>
  </si>
  <si>
    <t>Tiểu dự án 2: Hỗ trợ phát triển sản xuất theo chuỗi giá trị, thúc đẩy khởi sự kinh doanh, khởi nghiệp và thu hút đầu tư vùng đồng bào đồng bào dân tộc thiểu số và miền núi.</t>
  </si>
  <si>
    <t xml:space="preserve">Phân bổ cho các sở ngành </t>
  </si>
  <si>
    <t>Sở Công Thương</t>
  </si>
  <si>
    <t xml:space="preserve">Hội Nông dân tỉnh </t>
  </si>
  <si>
    <t>Sở Khoa học và Công nghệ</t>
  </si>
  <si>
    <t>Dự án 4: Đầu tư cơ sở hạ tầng thiết yếu, phục vụ sản xuất, đời sống trong vùng đồng bào dân tộc thiểu số và miền núi và các đơn vị sự nghiệp công của lĩnh vực dân tộc</t>
  </si>
  <si>
    <t>Tiểu dự án 1. Đầu tư cơ sở hạ tầng thiết yếu, phục vụ sản xuất, đời sống trong vùng đồng bào dân tộc thiểu số và miền núi</t>
  </si>
  <si>
    <t>Dự án 5: Phát triển giáo dục đào tạo nâng cao chất lượng nguồn nhân lực</t>
  </si>
  <si>
    <t>Tiểu dự án 1: Đổi mới hoạt động, củng cố phát triển các trường phổ thông dân tộc nội trú, trường phổ thông dân tộc bán trú và xóa mù chữ cho người dân vùng đồng bào dân tộc thiểu số</t>
  </si>
  <si>
    <t xml:space="preserve">Xóa mù chữ cho người dân vùng đồng bào dân tộc thiểu số </t>
  </si>
  <si>
    <t>Tiểu dự án 2: Bồi dưỡng kiến thức dân tộc; đào tạo dự bị đại học, đại học và sau đại học đáp ứng nhu cầu nhân lực cho vùng đồng bào dân tộc thiểu số và miền núi,</t>
  </si>
  <si>
    <t xml:space="preserve">Ban Dân tộc </t>
  </si>
  <si>
    <t xml:space="preserve">Phân bổ cho các địa phương </t>
  </si>
  <si>
    <t>Tiểu dự án 4: Đào tạo nâng cao năng lực cho cộng đồng và cán bộ triển khai thực hiện Chương trình các cấp</t>
  </si>
  <si>
    <t>Dự án 6: Bảo tồn, phát huy giá trị văn hóa truyền thống tốt đẹp của các dân tộc thiểu số gắn với phát triển du lịch</t>
  </si>
  <si>
    <t>Bảo tồn lễ hội truyền thống tại các địa phương khai thác, xây dựng sản phẩm phục vụ phát triển du lịch (01 lễ hội)</t>
  </si>
  <si>
    <t>Tổ chức tập huấn, bồi dưỡng chuyên môn nghiệp, truyền dạy văn hóa phi vật thể (01 lớp)</t>
  </si>
  <si>
    <t xml:space="preserve">Hỗ trợ nghiên cứu, phục hồi, bảo tồn, phát huy giá trị văn hóa phi vật thể các dân tộc thiểu số có nguy cơ bị mai một </t>
  </si>
  <si>
    <t>Huyên Bố Trạch</t>
  </si>
  <si>
    <t>Huyên Quảng Ninh</t>
  </si>
  <si>
    <t>Huyên Lệ Thủy</t>
  </si>
  <si>
    <t>Hỗ trợ xây dựng tủ sách cộng đồng cho các xã vùng đồng bào dân tôc thiểu số</t>
  </si>
  <si>
    <t>Hỗ trợ chống xuống cấp Di tích quốc gia đặc biệt, Di tích quốc gia có giá trị tiêu biểu vùng DTTS</t>
  </si>
  <si>
    <t>Dự án 7: Chăm sóc sức khỏe nhân dân, nâng cao thể trạng, tầm vóc người dân tộc thiểu số; phòng chống suy dinh dưỡng trẻ em</t>
  </si>
  <si>
    <t>Nâng cao chất lượng dân số vùng đồng bào DTTS và MN; Chăm sóc SK, dinh dưỡng bà mẹ, TE nhằm giảm tử vong bà mẹ, tử vong TE, nâng cao tầm vóc thể lực người DTTS</t>
  </si>
  <si>
    <t>Dự án 8: Thực hiện bình đẳng giới và giải quyết những vấn đề cấp thiết đối với phụ nữ và trẻ em</t>
  </si>
  <si>
    <t>Dự án 9: Đầu tư tạo sinh kế, phát triển kinh tế nhóm dân tộc rất ít người, nhóm dân tộc còn nhiều khó khăn</t>
  </si>
  <si>
    <t xml:space="preserve">Tiểu dự án 2: Giảm thiểu tình trạng tảo hôn và hôn nhân cận huyết thống </t>
  </si>
  <si>
    <t>Phân bổ cho các huyện</t>
  </si>
  <si>
    <t xml:space="preserve"> Huyện Lệ Thủy</t>
  </si>
  <si>
    <t xml:space="preserve"> Huyện Quảng Ninh</t>
  </si>
  <si>
    <t xml:space="preserve"> Huyện Bố Trạch</t>
  </si>
  <si>
    <t>X</t>
  </si>
  <si>
    <t>Dự án 10: Truyền thông, tuyên truyền, vận động trong vùng đồng bào dân tộc thiểu số và miền núi. Kiểm tra, giám sát đánh giá việc tổ chức thực hiện Chương trình</t>
  </si>
  <si>
    <t xml:space="preserve">Tiểu dự  án 1: Biểu dương, tôn vinh điển hình tiên tiến, phát huy vai trò của  người có uy tín; phổ biến, giáo dục pháp luật và tuyên truyền, vận động đồng bào </t>
  </si>
  <si>
    <t xml:space="preserve">Tiểu dự  án 2:  Ứng dụng công nghệ thông tin hỗ trợ phát triển kinh tế - xã hội và đảm bảo an ninh trật tự vùng đồng bào dân tộc thiểu số và miền núi </t>
  </si>
  <si>
    <t>Phân bổ cho các sở ngành</t>
  </si>
  <si>
    <t>Sở Thông tin truyền thông</t>
  </si>
  <si>
    <t>Tiểu dự án 3: Kiểm tra, giám sát, đánh giá, đào tạo, tập huấn tổ chức thực hiện chương trình</t>
  </si>
  <si>
    <t xml:space="preserve">Sở Y tế </t>
  </si>
  <si>
    <t xml:space="preserve">UBMTTQ Việt Nam tỉnh </t>
  </si>
  <si>
    <t>Sở Văn hóa và Thể thao</t>
  </si>
  <si>
    <t>Sở Tài Chính</t>
  </si>
  <si>
    <t>XI</t>
  </si>
  <si>
    <t>Kinh phí đối ứng ngân sách tỉnh</t>
  </si>
  <si>
    <t>Trung tâm GDNN-GDTX huyện Bố Trạch</t>
  </si>
  <si>
    <t>Trung tâm GDNN-GDTX huyện Tuyên Hóa</t>
  </si>
  <si>
    <t>Trung tâm GDNN-GDTX huyện Lệ Thủy</t>
  </si>
  <si>
    <t>Trung tâm GDNN-GDTX huyện Quảng Trạch</t>
  </si>
  <si>
    <t>Trung tâm GDNN-GDTX huyện Minh Hóa</t>
  </si>
  <si>
    <t>Trung tâm GDNN-GDTX huyện Quảng Ninh</t>
  </si>
  <si>
    <t xml:space="preserve">Trung tâm Y tế huyện Lệ Thủy </t>
  </si>
  <si>
    <t>Trung tâm Y tế huyện Quảng Ninh</t>
  </si>
  <si>
    <t>Trung tâm Y tế thành phố Đồng Hới</t>
  </si>
  <si>
    <t>Trung tâm Y tế huyện Bố Trạch</t>
  </si>
  <si>
    <t>Trung tâm Y tế Thị xã Ba Đồn</t>
  </si>
  <si>
    <t>Trung tâm Y tế huyện Quảng Trạch</t>
  </si>
  <si>
    <t>Trung tâm Y tế huyện Tuyên Hóa</t>
  </si>
  <si>
    <t>Trung tâm Y tế huyện Minh Hóa</t>
  </si>
  <si>
    <t xml:space="preserve">Hỗ trợ  mua sắm trang thiết bị cho trạm y tế </t>
  </si>
  <si>
    <t>Huyện Lệ Thủy (5 trường)</t>
  </si>
  <si>
    <t>Huyện Quảng Ninh (3 trường)</t>
  </si>
  <si>
    <t>Huyện Minh Hóa (3 trường)</t>
  </si>
  <si>
    <t>g</t>
  </si>
  <si>
    <t>Huyện Tuyên Hóa (1 trường)</t>
  </si>
  <si>
    <t xml:space="preserve">Huyện Minh Hóa </t>
  </si>
  <si>
    <t xml:space="preserve">Huyện Tuyên Hóa </t>
  </si>
  <si>
    <t xml:space="preserve">Khôi phuc, bảo tồn và phát triển bản sắc văn hóa truyền thống của các dân tộc thiểu số rất ít người </t>
  </si>
  <si>
    <t xml:space="preserve">Xây dựng mô hình văn hóa truyền thống các dân tộc thiểu </t>
  </si>
  <si>
    <t xml:space="preserve">Xây dựng câu lạc bộ sinh hoạt văn hóa dân gian tại các thôn vùng đồng bào dân tộc thiểu số và miền núi, vùng di dân tái định cư </t>
  </si>
  <si>
    <t>Hỗ trợ hoạt động cho đội văn nghệ truyền thống</t>
  </si>
  <si>
    <t xml:space="preserve">Hỗ trợ cho các địa phương đăng cai tổ chức các cuộc thi đấu thể thao truyền thống cấp huyện </t>
  </si>
  <si>
    <t xml:space="preserve"> Tuyên truyền, quảng bá rộng rãi văn hóa truyền thống tiêu biểu các DTTS</t>
  </si>
  <si>
    <t>Chương trình quảng bá, xúc tiến du lịch  vùng DTTS</t>
  </si>
  <si>
    <t>Hội liên hiệp Phụ nữ tỉnh</t>
  </si>
  <si>
    <t xml:space="preserve"> Ban Dân tộc</t>
  </si>
  <si>
    <t xml:space="preserve">Các sở ngành </t>
  </si>
  <si>
    <t>Bộ CH Bộ đội biên phòng</t>
  </si>
  <si>
    <t xml:space="preserve">Sở Thông tin và Truyền thông
(Thông tin đối ngoài vùng đồng bào DTTS và MN) </t>
  </si>
  <si>
    <t>Đài Phát thanh truyền hình</t>
  </si>
  <si>
    <t xml:space="preserve">Sở Giáo dục &amp; Đào tạo </t>
  </si>
  <si>
    <t>Sở Kế hoạch &amp; Đầu tư</t>
  </si>
  <si>
    <t>ĐIỀU CHỈNH</t>
  </si>
  <si>
    <t>KINH PHÍ SAU ĐIỀU CHỈNH</t>
  </si>
  <si>
    <t>TĂNG</t>
  </si>
  <si>
    <t>GIẢM</t>
  </si>
  <si>
    <t>PHÁT TRIỂN HẠ TẦNG KINH TẾ - XÃ HỘI, CƠ BẢN ĐỒNG BỘ, HIỆN ĐẠI, ĐẢM BẢO KẾT NỐI NÔNG THÔN - ĐÔ THỊ VÀ KẾT NỐI CÁC VÙNG MIỀN</t>
  </si>
  <si>
    <t>Tăng cường cơ sở vật chất cho hệ thống thông tin và truyền thông cơ sở</t>
  </si>
  <si>
    <t>TIẾP TỤC THỰC HIỆN CÓ HIỆU QUẢ CƠ CẤU LẠI NGÀNH NÔNG NGHIỆP, PHÁT TRIỂN KINH TẾ NÔNG THÔN</t>
  </si>
  <si>
    <t xml:space="preserve">Tiểu mục 1: Xây dựng và phát triển hiệu quả  các vùng nguyên liệu tập trung, cơ giới hoá đồng bộ, nâng cao năng lực chế biến và bảo quản nông sản theo các mô hình liên kết sản xuất theo chuỗi giá trị gắn với tiêu chuẩn chất lượng và mã vùng nguyên liệu; ứng dụng công nghệ cao trong sản xuất nông nghiệp hiện đại, chuyển đổi cơ cấu sản xuất, góp phần thúc đẩy chuyển đổi số trong nông nghiệp. </t>
  </si>
  <si>
    <t>Tiểu mục 3: Nâng cao hiệu quả hoạt động của các hình thức tổ chức sản xuất trong đó, ưu tiên hỗ trợ các hợp tác xã nông nghiệp ứng dụng công nghệ cao gắn với liên kết theo chuỗi giá trị</t>
  </si>
  <si>
    <t>Tiểu mục 4: Nâng cao chất lượng nguồn nhân lực thương mại nông thôn gắn với việc đáp ứng các tiêu chí cơ sở hạ tầng thương mại nông thôn và đáp ứng nhu cầu thị trường</t>
  </si>
  <si>
    <t>Tiểu mục 5: Tiếp tục thực hiện có hiệu quả Chương trình khoa học công nghệ phục vụ xây dựng nông thôn mới giai đoạn 2021-2025</t>
  </si>
  <si>
    <t>7.1</t>
  </si>
  <si>
    <t>Hỗ trợ xây dựng, chỉnh sửa, bổ sung định mức KT-KT trong đào tạo nghề trình độ sơ cấp và dưới 3 tháng</t>
  </si>
  <si>
    <t>7.2</t>
  </si>
  <si>
    <t>Xây dựng chương trình đào tạo nghề trình độ sơ cấp và dưới 03 tháng đối với các nghề nông nghiệp cho lao động nông thôn</t>
  </si>
  <si>
    <t>7.3</t>
  </si>
  <si>
    <t>Chi hỗ trợ đào tạo trình độ sơ cấp, đào tạo nghề dưới 3 tháng cho lao động nông thôn</t>
  </si>
  <si>
    <t>7.3.1</t>
  </si>
  <si>
    <t>7.3.2</t>
  </si>
  <si>
    <t>7.3.3</t>
  </si>
  <si>
    <t>7.3.4</t>
  </si>
  <si>
    <t>7.3.5</t>
  </si>
  <si>
    <t>7.3.6</t>
  </si>
  <si>
    <t>7.3.7</t>
  </si>
  <si>
    <t>7.3.8</t>
  </si>
  <si>
    <t>7.4</t>
  </si>
  <si>
    <t>Hỗ trợ xây dựng giáo trình đào tạo nghề cho các cơ sở GDNN</t>
  </si>
  <si>
    <t>7.4.1</t>
  </si>
  <si>
    <t>7.4.2</t>
  </si>
  <si>
    <t>7.4.3</t>
  </si>
  <si>
    <t>7.4.4</t>
  </si>
  <si>
    <t>7.4.5</t>
  </si>
  <si>
    <t>7.4.6</t>
  </si>
  <si>
    <t>7.4.7</t>
  </si>
  <si>
    <t>Trung tâm GDNN-GDTX TP Đồng Hới</t>
  </si>
  <si>
    <t>7.4.8</t>
  </si>
  <si>
    <t>Trung tâm GDNN-GDTX Thị xã Ba Đồn</t>
  </si>
  <si>
    <t>7.4.9</t>
  </si>
  <si>
    <t>Trung tâm GDNN và hỗ trợ nông dân - Phụ nữ tỉnh</t>
  </si>
  <si>
    <t>NÂNG CAO CHẤT LƯỢNG Y TẾ VÀ CHĂM SÓC SỨC KHOẺ CỦA NGƯỜI DÂN NÔNG THÔN</t>
  </si>
  <si>
    <t>Tăng cường chất lượng dịch vụ của mạng lưới y tế cơ sở đảm bảo chăm sóc sức khoẻ toàn dân; đẩy mạnh hệ thống theo dõi và khám chữa bệnh trực tuyến; đảm bảo hiệu quả phòng chống bệnh lây nhiễm, truyền nhiễm; cải tạo sức khoẻ, dinh dưỡng của phụ nữ và trẻ em; nâng cao tỷ lệ người dân tham gia bảo hiểm y tế.</t>
  </si>
  <si>
    <t>NÂNG CAO CHẤT LƯỢNG ĐỜI SỐNG VĂN HOÁ NÔNG THÔN, BẢO TỒN VÀ PHÁT HUY CÁC GIÁ TRỊ VĂN HOÁ TRUYỀN THỐNG GẮN VỚI DU LỊCH PHÁT TRIỂN NÔNG THÔN</t>
  </si>
  <si>
    <t>Tiểu mục 1: Chi nâng cao hiệu quả hoạt động của hệ thống thiết chế văn hoá, thể thao cơ sở</t>
  </si>
  <si>
    <t>NÂNG CAO CHẤT LƯỢNG MÔI TRƯỜNG; XÂY DỰNG CẢNH QUAN NÔNG THÔN SÁNG - XANH - SẠCH - ĐẸP, AN TOÀN; GIỮ GÌN VÀ KHÔI PHỤC CẢNH QUAN TRUYỀN THỐNG NÔNG THÔN</t>
  </si>
  <si>
    <t>Thực hiện Bộ chỉ số theo dõi, đánh giá nước sạch nông thôn</t>
  </si>
  <si>
    <t>Đo lường, kiểm soát chất lượng nước</t>
  </si>
  <si>
    <t xml:space="preserve">Tiểu mục 3: Chi thực hiện kế hoạch hổ trợ kỹ thuật, thiết bị để phân loại, thu gom chất thải rắn sinh hoạt tại hộ gia đình, khu vực dân cư, khu vực công cộng thực hiện tiêu chí môi trường  </t>
  </si>
  <si>
    <t>NÂNG CAO CHẤT LƯỢNG DỊCH VỤ HÀNH CHÍNH CÔNG, HOẠT ĐỘNG CHÍNH QUYỀN CƠ SỞ; THÚC ĐẨY CHUYỂN ĐỔI SỐ TRONG NÔNG THÔN MỚI, TĂNG CƯỜNG ỨNG DỤNG CÔNG NGHỆ THÔNG MINH; BẢO ĐẢM VÀ TĂNG CƯỜNG KHẢ NĂNG TIẾP CẬN PHÁP LUẬT CHO NGƯỜI DÂN, GIAI PHÁP BÌNH ĐẲNG GIỚI VÀ PHÒNG CHỐNG BẠO LỰC TRÊN CƠ SỞ GIỚI.</t>
  </si>
  <si>
    <t>Nâng cao nhận thức, thông tin về trợ giúp pháp lý; tăng cường khả năng thụ hưởng dịch vụ trợ giúp pháp lý</t>
  </si>
  <si>
    <t>Tăng cường ứng dụng công nghệ thông tin trong thực hiện các dịch vụ hành chính công; thúc đẩy chuyển đổi số trong nông thôn mới, tăng cường ứng dụng công nghệ thông tin, công nghệ số, xây dựng nông thôn mới thông minh</t>
  </si>
  <si>
    <t>NÂNG CAO CHẤT LƯỢNG, PHÁT HUY VAI TRÒ CỦA MẶT TRẬN TỔ QUỐC VIỆT NAM VÀ CÁC TỔ CHỨC CHÍNH TRỊ - XÃ HỘI TRONG XÂY DỰNG NÔNG THÔN MỚI</t>
  </si>
  <si>
    <t>Nâng cao năng lực cán bộ HTX</t>
  </si>
  <si>
    <t>GIỮ VỮNG QUỐC PHÒNG AN NINH VÀ TRẬT TỰ XÃ HỘI NÔNG THÔN</t>
  </si>
  <si>
    <t>TĂNG CƯỜNG CÔNG TÁC GIÁM SÁT, ĐÁNH GIÁ THỰC HIỆN CHƯƠNG TRÌNH; NÂNG CAO NĂNG LỰC, TRUYỀN THÔNG VỀ XÂY DỰNG NÔNG THÔN MỚI; THỰC HIỆN PHONG TRÀO THI ĐUA CẢ NƯỚC CHUNG SỨC XÂY DỰNG NÔNG THÔN MỚI.</t>
  </si>
  <si>
    <t>Đào tạo, tập huấn nâng cao nhận thức, năng lực cho cán bộ và người dân về xây dựng nông thôn mới</t>
  </si>
  <si>
    <t>DUY TU, BẢO DƯỠNG, VẬN HÀNH CÁC CÔNG TRÌNH SAU ĐẦU TƯ TRÊN ĐỊA BÀN XÃ</t>
  </si>
  <si>
    <t>Duy tu bảo dưỡng công trình cấp nước nông thôn tập trung cho các xã đăng ký đạt NTM, NTM nâng cao, kiểu mẫu 2022; các xã khó khăn về nguồn nước</t>
  </si>
  <si>
    <t>Duy tu, bảo dưỡng, vận hành các công trình sau đầu tư trên địa bàn xã</t>
  </si>
  <si>
    <t>Hội Liên hiệp Phụ nữ tỉnh</t>
  </si>
  <si>
    <t>Hội Nông dân tỉnh</t>
  </si>
  <si>
    <t>Liên minh Hợp tác xã tỉnh</t>
  </si>
  <si>
    <t>Tỉnh đoàn</t>
  </si>
  <si>
    <t>Hội Bảo trợ người tàn tật</t>
  </si>
  <si>
    <t>Trung tâm Y tế huyện Lệ Thủy</t>
  </si>
  <si>
    <t>Trung tâm Y tế TP Đồng Hới</t>
  </si>
  <si>
    <t>Sở Tư pháp</t>
  </si>
  <si>
    <t>1.1.3</t>
  </si>
  <si>
    <t>1.1.4</t>
  </si>
  <si>
    <t>Đài Phát thanh Truyền hình</t>
  </si>
  <si>
    <t>Sở Nôị vụ</t>
  </si>
  <si>
    <t>Ủy ban MTTQ tỉnh</t>
  </si>
  <si>
    <t>1.1.5</t>
  </si>
  <si>
    <t>1.1.6</t>
  </si>
  <si>
    <t>1.1.7</t>
  </si>
  <si>
    <t>1.1.8</t>
  </si>
  <si>
    <t>Liên minh HTX</t>
  </si>
  <si>
    <t>1.1.9</t>
  </si>
  <si>
    <t>Ngân sách tỉnh đối ứng cho ngân sách huyện thực hiện</t>
  </si>
  <si>
    <t>Sở NN&amp;PTNT</t>
  </si>
  <si>
    <t>+</t>
  </si>
  <si>
    <t>Mô hình trồng cây dược liệu tràm năm gân tại xã Trường Xuân huyện Quảng Ninh)</t>
  </si>
  <si>
    <t>Hỗ trợ phát triển sản xuất, đa dạng hóa sinh kế: Nông cao giá trị sản phẩm ớt bản địa gắn với xây dựng Tổ hội nông nghề nghiệp tại xã Dân Hóa (huyện Minh Hóa)</t>
  </si>
  <si>
    <t>Xây dựng mô hình liên kết sản xuất trồng môn sáp tại xã trọng Hóa (huyện Minh Hóa)</t>
  </si>
  <si>
    <t xml:space="preserve">Hỗ trợ thiết bị cho các trạm y tế </t>
  </si>
  <si>
    <t>Sở Giáo dục Đào tạo (Trường THPT dân tộc nội trú tỉnh)</t>
  </si>
  <si>
    <t>Tiểu dự án 3: Dự án phát triển giáo dục nghề nghiệp và giải quyết việc làm cho thanh niên vùng dân tộc thiểu số và miền núi</t>
  </si>
  <si>
    <t>Phân bổ cho Sở lao động - Thương binh và Xã hội</t>
  </si>
  <si>
    <t>Huyện Quảng Ninh (03 đội)</t>
  </si>
  <si>
    <t>Huyện Bố Trạch (10 đội)</t>
  </si>
  <si>
    <t>Huyện Minh Hóa (10 đội)</t>
  </si>
  <si>
    <t>Tổ chức hoạt động thi đấu thể thao truyền thống cấp huyện (01 cuộc)</t>
  </si>
  <si>
    <t>Hỗ trợ phụ cấp cô đỡ thôn bản</t>
  </si>
  <si>
    <t>Phân bổ cho Hội liên hiệp Phụ nữ tỉnh</t>
  </si>
  <si>
    <t>Tiểu dự án 1: Đầu tư phát triển kinh tế xã hội các dân tộc còn gặp nhiều khó khăn, dân tộc có khó khăn đặc thù</t>
  </si>
  <si>
    <t xml:space="preserve">Huyện Bố Trạch </t>
  </si>
  <si>
    <t>Phân bổ cho Ban Dân tộc</t>
  </si>
  <si>
    <t>Các sở ngành 67%</t>
  </si>
  <si>
    <t>Ban Dân tộc 61%</t>
  </si>
  <si>
    <t>BCH Bộ đội Biên phòng 2%</t>
  </si>
  <si>
    <t>Sở Tư pháp 1%</t>
  </si>
  <si>
    <t>Sở Thông tin và Truyền thông 3%</t>
  </si>
  <si>
    <t>Đài Phát thanh truyền hình Quảng Bình</t>
  </si>
  <si>
    <t>Phân bổ cho các sở ngành (35%)</t>
  </si>
  <si>
    <t xml:space="preserve">Sở NN&amp;PTNT </t>
  </si>
  <si>
    <t>Sở GD&amp;ĐT</t>
  </si>
  <si>
    <t>Hội LHPN</t>
  </si>
  <si>
    <t>Sở Lao động - Thương binh và Xã hội</t>
  </si>
  <si>
    <t>Sở KH&amp;ĐT</t>
  </si>
  <si>
    <t xml:space="preserve"> - Rừng phòng hộ</t>
  </si>
  <si>
    <t xml:space="preserve"> - Xã lâm Hóa</t>
  </si>
  <si>
    <t xml:space="preserve"> - chưa phân bổ tại các ngân sách huyện</t>
  </si>
  <si>
    <t>Sở Thông tin và truyền thông</t>
  </si>
  <si>
    <t>Bố Trạch</t>
  </si>
  <si>
    <t>Minh Hóa</t>
  </si>
  <si>
    <t>Tuyên Hóa</t>
  </si>
  <si>
    <t>Quảng Ninh</t>
  </si>
  <si>
    <t>Đồng Hới</t>
  </si>
  <si>
    <t>Sở TTTT</t>
  </si>
  <si>
    <t>Tỉnh đoán</t>
  </si>
  <si>
    <t>LMHTX</t>
  </si>
  <si>
    <t>Lệ Thủy</t>
  </si>
  <si>
    <t>Lệ thủy</t>
  </si>
  <si>
    <t>XII</t>
  </si>
  <si>
    <t xml:space="preserve">       ĐVT:  đồng</t>
  </si>
  <si>
    <t>STT</t>
  </si>
  <si>
    <t>Tên dự án điều chỉnh</t>
  </si>
  <si>
    <t>Đơn vị</t>
  </si>
  <si>
    <t>Lý do điều chỉnh</t>
  </si>
  <si>
    <t>Ko có nhu cầu sử dụng</t>
  </si>
  <si>
    <t>ko còn đối tượng để tuyển sinh</t>
  </si>
  <si>
    <t>Giảm DA 3,4,6 nộp trả ngân sách</t>
  </si>
  <si>
    <t>Giảm Dự án 2 Đa dạng hóa sinh kế, nộp trả ngân sách</t>
  </si>
  <si>
    <t>Giảm Dự án 4 (phát triển giáo dục nghề nghiệp) chuyển sang DA 3 (Phát triển sản xuất cải thiện dinh dưỡng)</t>
  </si>
  <si>
    <t>Giảm DA 1,2,3,7,9, NS tỉnh đối ứng, nộp trả ngân sách</t>
  </si>
  <si>
    <t>Giảm DA 2,6,9 (TDA1)  chuyển sang DA 3,4,8,9 (TDA 2)</t>
  </si>
  <si>
    <t>Giảm DA 3,5 chuyển sang DA 4,6,10 và nộp trả ngân sách</t>
  </si>
  <si>
    <t>Sở VHTT</t>
  </si>
  <si>
    <t>Tuyên hóa</t>
  </si>
  <si>
    <t>Giảm DA 2,4,6 nộp trả ngân sách</t>
  </si>
  <si>
    <t>Giảm DA 4 chuyển sang DA 2</t>
  </si>
  <si>
    <t>Giảm DA 4,7 chuyển sang DA 2,3</t>
  </si>
  <si>
    <t>Giảm TDA 1 (DA4) chuyển sang TDA 3 (DA 4)</t>
  </si>
  <si>
    <t>Giảm DA 2,3 (Tiểu DA 1) ,5 (Tiểu DA 3),7,10 chuyển sang DA 1,  DA 3 (Tiểu DA 2), 4, DA 5 (tiểu DA 1)</t>
  </si>
  <si>
    <t>Sở LĐTBXH</t>
  </si>
  <si>
    <t>Giảm DA 7 chuyển sang DA 6</t>
  </si>
  <si>
    <t>Điều chỉnh trong DA 3 (chuyển từ ĐH về MH)</t>
  </si>
  <si>
    <t>Giảm DA 1,2,3 chuyển sang DA 4,6,9,10</t>
  </si>
  <si>
    <t>Giảm DA 2 chuyển sang DA 4,5,10</t>
  </si>
  <si>
    <t>Giảm DA 3 chuyển sang DA 4</t>
  </si>
  <si>
    <t>Giảm DA 2 chuyển sang DA 4</t>
  </si>
  <si>
    <t>Tên dự án/Dự án thành phần</t>
  </si>
  <si>
    <t>Trong đó</t>
  </si>
  <si>
    <t>NSTW</t>
  </si>
  <si>
    <t>NSĐP</t>
  </si>
  <si>
    <t>3=4+5</t>
  </si>
  <si>
    <t>6=7+8</t>
  </si>
  <si>
    <t>9=10+11</t>
  </si>
  <si>
    <t>Số kinh phí sự nghiệp còn lại 
sau quyết toán năm 2023</t>
  </si>
  <si>
    <t>Quảng Trạch</t>
  </si>
  <si>
    <t>TT YT huyện Tuyên Hóa</t>
  </si>
  <si>
    <t>TT YT huyện Minh Hóa</t>
  </si>
  <si>
    <t>TT YT huyện Bố Trạch</t>
  </si>
  <si>
    <t>TT YT huyện Quảng Ninh</t>
  </si>
  <si>
    <t>Ban dân tộc</t>
  </si>
  <si>
    <t>Sở Văn hóa thể thao</t>
  </si>
  <si>
    <t>Hỗ trợ xây dựng tủ sách cộng đồng cho các xã, thôn, bản vùng đồng bào dân tộc thiểu số và miền núi</t>
  </si>
  <si>
    <t>Nộp trả KP dự án 4</t>
  </si>
  <si>
    <t>Giảm DA 7 chuyển sang DA 6, nộp trả NS</t>
  </si>
  <si>
    <t>Nộp trả NS</t>
  </si>
  <si>
    <t>Hyện Minh Hóa (Sự nghiệp văn hóa)</t>
  </si>
  <si>
    <t>Mua sắm trang thiết bị cho các trường</t>
  </si>
  <si>
    <t>Huyện Bố Trạch (Tổ chức hội thi tìm hiểu pháp luật)</t>
  </si>
  <si>
    <t>GHI CHÚ</t>
  </si>
  <si>
    <t>Khảo sát, kiểm kê, sưu tầm, tư liệu hóa di sản văn hóa truyền thống của đồng bào DTTS  - Sở Văn hóa và Thể thao</t>
  </si>
  <si>
    <t>Bảo tồn lễ hội truyền thống tại các địa phương khai thác, xây dựng sản phảm phục vụ phát triển du lịch - Sở Văn hóa và Thể thao</t>
  </si>
  <si>
    <t>Tổ chức tập huấn, bồi dưỡng chuyên môn nghiệp, truyền dạy văn hóa phi vật thể - Sở Văn hóa và Thể thao</t>
  </si>
  <si>
    <t>Xây dựng mô hình văn hóa truyền thống các dân tộc thiểu - Sở Văn hóa và Thể thao</t>
  </si>
  <si>
    <t>Xây dựng câu lạc bộ sinh hoạt văn hóa dân gian tại các thôn vùng đồng bào dân tộc thiểu số và miền núi, vùng di dân tái định cư- Sở Văn hóa và Thể thao</t>
  </si>
  <si>
    <t xml:space="preserve">Huyện Lệ Thủy </t>
  </si>
  <si>
    <t>Hỗ trợ tuyên truyền, quảng bá rộng rãi văn hóa truyền thống tiêu biểu các DTTS; Chương trình quảng bá, xúc tiến du lịch- Sở Văn hóa và Thể thao</t>
  </si>
  <si>
    <t xml:space="preserve">Hỗ trợ trang thiết bị hoạt động cho thiết chế văn hóa, thể thao tại các thôn vùng đồng bào DTTS </t>
  </si>
  <si>
    <t>Hỗ trợ chống xuống cấp di tích quốc gia, di tích quốc gia đặc biệt có giá trị tiêu biểu vùng đồng bào dân tộc thiểu số và miền núi - Sở Văn hóa và Thể thao</t>
  </si>
  <si>
    <t>Tiếp nhận Tăng DA 5 từ Ban Dân tộc</t>
  </si>
  <si>
    <t>Sở y tế</t>
  </si>
  <si>
    <t>f</t>
  </si>
  <si>
    <t>Tăng DA 4 từ KP nộp trả của Minh Hóa</t>
  </si>
  <si>
    <t>Giám nội dung 1,2,3 chuyển sang nội dung 5,6, tăng từ KP
 nộp trả của Minh Hóa</t>
  </si>
  <si>
    <t>Nâng cao chất lượng dân số vùng đồng bào DTTS và MN; Chăm sóc SK, dinh dưỡng bà mẹ, TE nhằm giảm tử vong bà mẹ, tử vong TE, nâng cao tầm vóc thể lực người DTTS (Sở Y tế)</t>
  </si>
  <si>
    <t>Hỗ trợ phụ cấp cho cô đỡ thôn bản (Sở Y tế)</t>
  </si>
  <si>
    <t>Các Sở, ngành, địa phương</t>
  </si>
  <si>
    <t>Giảm DA 6 tăng DA 2</t>
  </si>
  <si>
    <t>Giảm DA 3,6,9 (TDA 1 sự nghiệp VH, YT),10 (TDA 2)
 chuyển sang DA 5 (TDA1), DA 9 (TDA 1 SN kinh tế),10 (TDA 3)</t>
  </si>
  <si>
    <t>Giảm DA 3 (TDA2) chuyển sang DA3 (TDA1), DA 9</t>
  </si>
  <si>
    <t>Điều chỉnh trong DA 7 (từ TDA 2 sang TDA 1)</t>
  </si>
  <si>
    <t>Sở Khoa học và công nghệ</t>
  </si>
  <si>
    <t>Sở Khoa học công nghệ</t>
  </si>
  <si>
    <t>Giảm DA 3 (TDA2), nộp trả ngân sách</t>
  </si>
  <si>
    <t>UB mặt trận TQVN tỉnh</t>
  </si>
  <si>
    <t>Giảm DA 2, nộp trả NS</t>
  </si>
  <si>
    <t>Văn phòng điều phối NTM</t>
  </si>
  <si>
    <t>Giảm DA 4 (TDA 1),  tăng DA 4 (TDA 3), DA 6</t>
  </si>
  <si>
    <t>Nguồn vốn được cấp không thực hiện được vì chưa có hướng dẫn cụ thể về quy trình, hình thức định mức nên chuyển sang các dự án khác để bổ sung KP duy tu bảo dưỡng công trình hạ tầng thiết yếu sau đầu tư (DA 4) và tăng cường mua sắm cơ sở vật chất trang thiết bị dạy học cho các trường PTDT NT và BT (DA5); tổ chức hội thi tìm hiểu pháp luật về công tác dân tộc (DA10)</t>
  </si>
  <si>
    <t>Nguồn vốn được cấp không thực hiện được vì chưa có hướng dẫn cụ thể về quy trình, hình thức định mức nên chuyển sang các dự án khác để bổ sung KP duy tu bảo dưỡng công trình hạ tầng thiết yếu sau đầu tư và nội dung về văn hóa, y tế vùng dân tộc</t>
  </si>
  <si>
    <t>Không còn đối tượng để tuyển sinh</t>
  </si>
  <si>
    <t>Số hộ nghèo, cận nghèo giảm nên
 ko có nhu cầu đào tạo nghề, chuyển sang thực hiện hỗ trợ phát triển sản xuất và cải thiện dinh dưỡng</t>
  </si>
  <si>
    <t>Giảm nội dung I (tiếp tục thực hiện hiệu quả cơ cấu lại ngành NN) điều chỉnh sang nội dung II (Tăng cường công tác giám sát)</t>
  </si>
  <si>
    <t>Sở GD-Ban dân tộc</t>
  </si>
  <si>
    <t>ĐIỀU CHỈNH DỰ TOÁN CHI THƯỜNG XUYÊN NĂM 2023 CHUYỂN SANG NĂM 2024</t>
  </si>
  <si>
    <t>DỰ TOÁN ĐƯỢC GIAO</t>
  </si>
  <si>
    <t>ĐIỀU CHỈNH DỰ TOÁN CHI THƯỜNG XUYÊN NĂM  2024</t>
  </si>
  <si>
    <t>Tăng cường cơ sở vật chất cho hệ thống thông tin và truyền thông cơ sở (Sở thông tin và truyền thông)</t>
  </si>
  <si>
    <t>12=13+14</t>
  </si>
  <si>
    <t>Chuyển cho
 VP Điều phối NTM</t>
  </si>
  <si>
    <t>Tăng cường ứng dụng công nghệ thông tin trong thực hiện các dịch vụ hành chính công; thúc đẩy chuyển đổi số trong nông thôn mới, tăng cường ứng dụng công nghệ thông tin, công nghệ số, xây dựng nông thôn mới thông minh (Sở Thông tin và truyền thông)</t>
  </si>
  <si>
    <t>Kinh phí được sử dụng (bao gồm nhận từ đơn vị khác)</t>
  </si>
  <si>
    <t>ĐIỀU CHỈNH DỰ TOÁN CHI THƯỜNG XUYÊN NĂM 2024</t>
  </si>
  <si>
    <t>việc thực hiện các mô hình gặp nhiều khó khăn trong khi các công trình sau khi đưa vào sử dụng cần kinh phí để duy tu bảo dưỡng vận hành sửa chữa</t>
  </si>
  <si>
    <t>Ko có nhu cầu sử dụng KP phát triển sản xuất mà chuyển sang giám sát đánh giá chương trình</t>
  </si>
  <si>
    <t>Triển khai khó khăn do gặp phải các vướng mắc về trình tự, thủ tục mua sắm giống vật nuôi…, LM HTX lại ko có đơn vị cơ sở cấp huyện)</t>
  </si>
  <si>
    <t>Bổ sung KP thực hiện các mô hình sinh kế cho các xã, thị trấn</t>
  </si>
  <si>
    <t>KP đã cấp đủ để đào tạo nghề, KP còn lại chuyển sang DA 2 để thực hiện các mô hình trên địa bàn các xã, thị trấn</t>
  </si>
  <si>
    <t>Các xã, phòng ban rà soát nhu cầu KP thực hiện dự án giảm so với dự toán</t>
  </si>
  <si>
    <t>Không thực hiện thu thập  tổng hợp thông tin thị trường lao động và không thực hiện giám sát, đánh giá chương trình</t>
  </si>
  <si>
    <t>Đối tượng tham gia các lớp đào tạo nghề không đủ điều kiện theo quy định của chương trình đào tạo</t>
  </si>
  <si>
    <t>Để thực hiện mô hình đòi hỏi KP lớn hơn so với nguồn KP được cấp, không có vốn đối ứng, đề xuất chuyển cho MT huyện Bố Trạch nhưng huyện không có văn bản đề xuất tiếp nhận</t>
  </si>
  <si>
    <t>Chuyển từ DA ko còn nhu cầu KP sang dự án có nhu cầu KP lớn hơn</t>
  </si>
  <si>
    <t>Không còn đối tượng hỗ trợ và không đủ điều kiện để giải ngân KP</t>
  </si>
  <si>
    <t>Các xã, phòng ban rà soát nhu cầu KP thực hiện dự án giảm so với dự toán, chuyển sang các dự án có nhu cầu KP</t>
  </si>
  <si>
    <t>Có nhu cầu mua sắm trang thiết bị dạy học cho Trường TPDT nội trú tỉnh</t>
  </si>
  <si>
    <t>Có nhu cầu mua sắm trang thiết bị y tế cho các Trạm Y tế</t>
  </si>
  <si>
    <t>Đối tượng đào tạo nghề ko còn nhiều do đã được đào tạo, bổ sung KP để thu thập, lưu trữ, tổng hợp thông tin thị trường lao động và truyền thông giảm nghèo đa chiều</t>
  </si>
  <si>
    <t>Đối tượng trẻ em suy dinh dưỡng địa bàn ĐH đã giảm nên chuyển KP cho huyện Minh Hóa có tỷ lệ trẻ em suy dinh dưỡng cao</t>
  </si>
  <si>
    <t>nhu cầu sử dụng KP truyền thông và giảm nghèo về thông tin để sản xuất các nội dung tuyên truyền thiết yếu</t>
  </si>
  <si>
    <t>Một số dự án, tiểu dự án không còn đối tượng hỗ trợ, không đủ điều kiện giải ngân, tỷ lệ giải ngân thấp, điều chỉnh sang các dự án có nhu cầu sử dụng vốn lớn theo đề xuất của các xã dự báo đạt tỷ lệ giải ngân cao</t>
  </si>
  <si>
    <t>Các xã không đủ điều kiện để đăng ký thực hiện dự án nên không triển khai</t>
  </si>
  <si>
    <t>Giảm nội dung I (tiếp tục thực hiện hiệu quả cơ cấu lại ngành NN) điều chỉnh sang nội dung III (duy tu bảo dưỡng công trình)</t>
  </si>
  <si>
    <t>Giảm DA 4  (phát triển giáo dục nghề nghiệp) chuyển sang DA 2 (đa dạng hóa sinh kế)</t>
  </si>
  <si>
    <t>Năm 2023 chuyển sang 2024</t>
  </si>
  <si>
    <t>Năm 2024</t>
  </si>
  <si>
    <t>Kinh phí tiếp tục sử dụng</t>
  </si>
  <si>
    <t>Kinh phí chuyển
 đơn vị khác sử dụng</t>
  </si>
  <si>
    <t>Chuyển KP từ dự án:
 Tiếp tục thực hiện có hiệu quả cơ cấu lại ngành NNPTNT sang thực hiện dự án đánh giá, giám sát</t>
  </si>
  <si>
    <t>TỔNG CỘNG</t>
  </si>
  <si>
    <t>Ghi chú</t>
  </si>
  <si>
    <t>ĐVT: đồng</t>
  </si>
  <si>
    <t>I. ĐIỀU CHỈNH DỰ TOÁN CHI THƯỜNG XUYÊN CHƯƠNG TRÌNH MTQG XÂY DỰNG NÔNG THÔN MỚI</t>
  </si>
  <si>
    <t xml:space="preserve"> II. ĐIỀU CHỈNH KINH PHÍ CÒN LẠI SAU QUYẾT TOÁN NĂM 2023 CHƯƠNG TRÌNH MTQG XÂY DỰNG NÔNG THÔN MỚI</t>
  </si>
  <si>
    <t>Tiếp tục sử dụng 300.000.000 và Tiếp nhận
 653.428.550 từ Sở TTTT</t>
  </si>
  <si>
    <t>I. CTMT QG xây dựng nông thôn mới</t>
  </si>
  <si>
    <t>II. CTMT QG giảm nghèo bền vững</t>
  </si>
  <si>
    <t>III. CTMT QG phát triển KTXH vùng đồng bào DTTS và miền núi</t>
  </si>
  <si>
    <t>TÊN DỰ ÁN/DỰ ÁN THÀNH PHẦN</t>
  </si>
  <si>
    <t>PHỤ LỤC 03
KINH PHÍ ĐIỀU CHỈNH DỰ TOÁN NGÂN SÁCH NHÀ NƯỚC CHƯA GIẢI NGÂN HẾT TRONG NĂM 2023 CỦA CÁC CHƯƠNG TRÌNH MỤC TIÊU QUỐC GIA ĐÃ ĐƯỢC CHUYỂN SANG NĂM 2024</t>
  </si>
  <si>
    <t>PHỤ LỤC 02
KINH PHÍ ĐIỀU CHỈNH DỰ TOÁN NGÂN SÁCH NHÀ NƯỚC CHƯA GIẢI NGÂN HẾT TRONG NĂM 2023 CỦA CÁC CHƯƠNG TRÌNH MỤC TIÊU QUỐC GIA ĐÃ ĐƯỢC CHUYỂN SANG NĂM 2024</t>
  </si>
  <si>
    <t>PHỤ LỤC 01
KINH PHÍ ĐIỀU CHỈNH DỰ TOÁN NGÂN SÁCH NHÀ NƯỚC CHƯA GIẢI NGÂN HẾT TRONG NĂM 2023 CỦA CÁC CHƯƠNG TRÌNH MỤC TIÊU QUỐC GIA ĐÃ ĐƯỢC CHUYỂN SANG NĂM 2024</t>
  </si>
  <si>
    <t>TỔNG CỘNG (A+B)</t>
  </si>
  <si>
    <t>Kinh phí thu hồi về ngân sách tỉnh chưa phân bổ</t>
  </si>
  <si>
    <t>TỔNG HỢP THUYẾT MINH ĐIỀU CHỈNH DỰ TOÁN</t>
  </si>
  <si>
    <t>Số tiền điều 
chỉnh (đồng)</t>
  </si>
  <si>
    <t>Điều chỉnh KP còn lại sau quyết toán năm 2023</t>
  </si>
  <si>
    <t>Sở TTTT -VP Điều
 phối NTN</t>
  </si>
  <si>
    <t>Điều chỉnh KP còn lại sau quyết toán năm 2023 giữa các đơn vị</t>
  </si>
  <si>
    <t>Chuyển KP từ đơn vị ko có nhu cầu sử dụng sang đơn vị có nhu cầu sử dụng để tiếp tục phát triển sản xuất (chương trình NTM)</t>
  </si>
  <si>
    <t>TỔNG CỘNG (I+II+III)</t>
  </si>
  <si>
    <t>(Kèm theo Nghị quyết số       /NQ-HĐND ngày     tháng    năm 2024 của HĐND tỉnh Quảng Bình)</t>
  </si>
  <si>
    <t>(Kèm theo Nghị quyết số          /NQ-HĐND ngày        tháng          năm 2024 của HĐND tỉnh Quảng Bình)</t>
  </si>
  <si>
    <t>ĐIỀU CHỈNH DỰ TOÁN CHI THƯỜNG XUYÊN CHƯƠNG TRÌNH MTQG GIẢM NGHÈO BỀN VỮNG</t>
  </si>
  <si>
    <t xml:space="preserve">            ĐIỀU CHỈNH DỰ TOÁN CHI THƯỜNG XUYÊN CHƯƠNG TRÌNH MTQG PHÁT TRIỂN KINH TẾ XÃ HỘI VÙNG ĐỒNG BÀO                        DÂN TỘC THIỂU SỐ VÀ MIỀN NÚI</t>
  </si>
  <si>
    <t>(Kèm theo Nghị quyết số             /NQ-HĐND ngày         tháng         năm 2024 của HĐND tỉnh Quảng Bình)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</si>
</sst>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0">
    <numFmt numFmtId="5" formatCode="&quot;$&quot;#,##0_);\(&quot;$&quot;#,##0\)"/>
    <numFmt numFmtId="6" formatCode="&quot;$&quot;#,##0_);[Red]\(&quot;$&quot;#,##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_-;\-* #,##0_-;_-* &quot;-&quot;_-;_-@_-"/>
    <numFmt numFmtId="165" formatCode="_-* #,##0.00_-;\-* #,##0.00_-;_-* &quot;-&quot;??_-;_-@_-"/>
    <numFmt numFmtId="166" formatCode="_-* #,##0\ _₫_-;\-* #,##0\ _₫_-;_-* &quot;-&quot;\ _₫_-;_-@_-"/>
    <numFmt numFmtId="167" formatCode="_-* #,##0.00\ _₫_-;\-* #,##0.00\ _₫_-;_-* &quot;-&quot;??\ _₫_-;_-@_-"/>
    <numFmt numFmtId="168" formatCode="_-&quot;$&quot;* #,##0_-;\-&quot;$&quot;* #,##0_-;_-&quot;$&quot;* &quot;-&quot;_-;_-@_-"/>
    <numFmt numFmtId="169" formatCode="_-&quot;$&quot;* #,##0.00_-;\-&quot;$&quot;* #,##0.00_-;_-&quot;$&quot;* &quot;-&quot;??_-;_-@_-"/>
    <numFmt numFmtId="170" formatCode="_(* #,##0_);_(* \(#,##0\);_(* &quot;-&quot;??_);_(@_)"/>
    <numFmt numFmtId="171" formatCode="0.000"/>
    <numFmt numFmtId="172" formatCode="00.000"/>
    <numFmt numFmtId="173" formatCode="&quot;?&quot;#,##0;&quot;?&quot;\-#,##0"/>
    <numFmt numFmtId="174" formatCode="_-* #,##0\ _F_-;\-* #,##0\ _F_-;_-* &quot;-&quot;\ _F_-;_-@_-"/>
    <numFmt numFmtId="175" formatCode="_ &quot;\&quot;* #,##0_ ;_ &quot;\&quot;* \-#,##0_ ;_ &quot;\&quot;* &quot;-&quot;_ ;_ @_ "/>
    <numFmt numFmtId="176" formatCode="_ &quot;\&quot;* #,##0.00_ ;_ &quot;\&quot;* \-#,##0.00_ ;_ &quot;\&quot;* &quot;-&quot;??_ ;_ @_ "/>
    <numFmt numFmtId="177" formatCode="_ * #,##0_ ;_ * \-#,##0_ ;_ * &quot;-&quot;_ ;_ @_ "/>
    <numFmt numFmtId="178" formatCode="_ * #,##0.00_ ;_ * \-#,##0.00_ ;_ * &quot;-&quot;??_ ;_ @_ "/>
    <numFmt numFmtId="179" formatCode="#,##0.0_);\(#,##0.0\)"/>
    <numFmt numFmtId="180" formatCode="_(* #,##0.0000_);_(* \(#,##0.0000\);_(* &quot;-&quot;??_);_(@_)"/>
    <numFmt numFmtId="181" formatCode="0.0%;[Red]\(0.0%\)"/>
    <numFmt numFmtId="182" formatCode="_ * #,##0.00_)&quot;£&quot;_ ;_ * \(#,##0.00\)&quot;£&quot;_ ;_ * &quot;-&quot;??_)&quot;£&quot;_ ;_ @_ "/>
    <numFmt numFmtId="183" formatCode="0.0%;\(0.0%\)"/>
    <numFmt numFmtId="184" formatCode="0.000_)"/>
    <numFmt numFmtId="185" formatCode="&quot;C&quot;#,##0.00_);\(&quot;C&quot;#,##0.00\)"/>
    <numFmt numFmtId="186" formatCode="\$#,##0\ ;\(\$#,##0\)"/>
    <numFmt numFmtId="187" formatCode="&quot;C&quot;#,##0_);\(&quot;C&quot;#,##0\)"/>
    <numFmt numFmtId="188" formatCode="&quot;$&quot;\ \ \ \ #,##0_);\(&quot;$&quot;\ \ \ #,##0\)"/>
    <numFmt numFmtId="189" formatCode="&quot;$&quot;\ \ \ \ \ #,##0_);\(&quot;$&quot;\ \ \ \ \ #,##0\)"/>
    <numFmt numFmtId="190" formatCode="&quot;C&quot;#,##0_);[Red]\(&quot;C&quot;#,##0\)"/>
    <numFmt numFmtId="191" formatCode="#,###;\-#,###;&quot;&quot;;_(@_)"/>
    <numFmt numFmtId="192" formatCode="_-&quot;£&quot;* #,##0_-;\-&quot;£&quot;* #,##0_-;_-&quot;£&quot;* &quot;-&quot;_-;_-@_-"/>
    <numFmt numFmtId="193" formatCode="#,##0\ &quot;$&quot;_);[Red]\(#,##0\ &quot;$&quot;\)"/>
    <numFmt numFmtId="194" formatCode="&quot;$&quot;###,0&quot;.&quot;00_);[Red]\(&quot;$&quot;###,0&quot;.&quot;00\)"/>
    <numFmt numFmtId="195" formatCode="&quot;\&quot;#,##0;[Red]\-&quot;\&quot;#,##0"/>
    <numFmt numFmtId="196" formatCode="&quot;\&quot;#,##0.00;\-&quot;\&quot;#,##0.00"/>
    <numFmt numFmtId="197" formatCode="0.00_)"/>
    <numFmt numFmtId="198" formatCode="#,##0.000_);\(#,##0.000\)"/>
    <numFmt numFmtId="199" formatCode="#,##0.00\ &quot;F&quot;;[Red]\-#,##0.00\ &quot;F&quot;"/>
    <numFmt numFmtId="200" formatCode="#,##0\ &quot;F&quot;;\-#,##0\ &quot;F&quot;"/>
    <numFmt numFmtId="201" formatCode="#,##0\ &quot;F&quot;;[Red]\-#,##0\ &quot;F&quot;"/>
    <numFmt numFmtId="202" formatCode="_-* #,##0\ &quot;F&quot;_-;\-* #,##0\ &quot;F&quot;_-;_-* &quot;-&quot;\ &quot;F&quot;_-;_-@_-"/>
    <numFmt numFmtId="203" formatCode="#,##0.00\ &quot;F&quot;;\-#,##0.00\ &quot;F&quot;"/>
    <numFmt numFmtId="204" formatCode="&quot;\&quot;#,##0;[Red]&quot;\&quot;&quot;\&quot;\-#,##0"/>
    <numFmt numFmtId="205" formatCode="&quot;\&quot;#,##0.00;[Red]&quot;\&quot;&quot;\&quot;&quot;\&quot;&quot;\&quot;&quot;\&quot;&quot;\&quot;\-#,##0.00"/>
    <numFmt numFmtId="206" formatCode="&quot;\&quot;#,##0.00;[Red]&quot;\&quot;\-#,##0.00"/>
    <numFmt numFmtId="207" formatCode="&quot;\&quot;#,##0;[Red]&quot;\&quot;\-#,##0"/>
  </numFmts>
  <fonts count="116">
    <font>
      <sz val="12"/>
      <name val=".VnTime"/>
    </font>
    <font>
      <sz val="11"/>
      <color theme="1"/>
      <name val="Calibri"/>
      <family val="2"/>
      <scheme val="minor"/>
    </font>
    <font>
      <sz val="10"/>
      <name val="Times New Roman"/>
      <family val="1"/>
    </font>
    <font>
      <sz val="12"/>
      <name val="Times New Roman"/>
      <family val="1"/>
    </font>
    <font>
      <b/>
      <sz val="12"/>
      <name val="Times New Roman"/>
      <family val="1"/>
    </font>
    <font>
      <b/>
      <sz val="10"/>
      <name val=".VnTime"/>
      <family val="2"/>
    </font>
    <font>
      <i/>
      <sz val="12"/>
      <name val="Times New Roman"/>
      <family val="1"/>
    </font>
    <font>
      <sz val="10"/>
      <name val="Arial"/>
      <family val="2"/>
    </font>
    <font>
      <sz val="14"/>
      <name val="Times New Roman"/>
      <family val="1"/>
    </font>
    <font>
      <sz val="12"/>
      <name val=".VnTime"/>
      <family val="2"/>
    </font>
    <font>
      <b/>
      <sz val="12"/>
      <name val=".VnTime"/>
      <family val="2"/>
    </font>
    <font>
      <sz val="14"/>
      <color indexed="8"/>
      <name val="Times New Roman"/>
      <family val="2"/>
      <charset val="163"/>
    </font>
    <font>
      <sz val="10"/>
      <name val="Arial"/>
      <family val="2"/>
      <charset val="163"/>
    </font>
    <font>
      <sz val="10"/>
      <name val=".VnTime"/>
      <family val="2"/>
    </font>
    <font>
      <sz val="13"/>
      <name val="Times New Roman"/>
      <family val="1"/>
    </font>
    <font>
      <sz val="13"/>
      <name val=".VnTime"/>
      <family val="2"/>
    </font>
    <font>
      <sz val="8"/>
      <name val="Times New Roman"/>
      <family val="1"/>
    </font>
    <font>
      <b/>
      <sz val="18"/>
      <color indexed="56"/>
      <name val="Cambria"/>
      <family val="2"/>
    </font>
    <font>
      <sz val="11"/>
      <color indexed="8"/>
      <name val="Calibri"/>
      <family val="2"/>
    </font>
    <font>
      <sz val="11"/>
      <name val="??"/>
      <family val="3"/>
    </font>
    <font>
      <sz val="10"/>
      <name val="?? ??"/>
      <family val="1"/>
      <charset val="136"/>
    </font>
    <font>
      <sz val="14"/>
      <name val="??"/>
      <family val="3"/>
    </font>
    <font>
      <sz val="12"/>
      <name val="????"/>
      <family val="1"/>
      <charset val="136"/>
    </font>
    <font>
      <sz val="12"/>
      <name val="Courier"/>
      <family val="3"/>
    </font>
    <font>
      <sz val="12"/>
      <name val="|??¢¥¢¬¨Ï"/>
      <family val="1"/>
      <charset val="129"/>
    </font>
    <font>
      <sz val="12"/>
      <name val="???"/>
    </font>
    <font>
      <sz val="12"/>
      <name val="¹ÙÅÁÃ¼"/>
      <family val="1"/>
    </font>
    <font>
      <i/>
      <sz val="12"/>
      <color indexed="8"/>
      <name val=".VnBook-AntiquaH"/>
      <family val="2"/>
    </font>
    <font>
      <b/>
      <sz val="12"/>
      <color indexed="8"/>
      <name val=".VnBook-Antiqua"/>
      <family val="2"/>
    </font>
    <font>
      <i/>
      <sz val="12"/>
      <color indexed="8"/>
      <name val=".VnBook-Antiqua"/>
      <family val="2"/>
    </font>
    <font>
      <sz val="11"/>
      <color indexed="9"/>
      <name val="Calibri"/>
      <family val="2"/>
    </font>
    <font>
      <sz val="12"/>
      <name val="±¼¸²Ã¼"/>
      <family val="3"/>
      <charset val="129"/>
    </font>
    <font>
      <sz val="12"/>
      <name val="¹UAAA¼"/>
      <family val="3"/>
      <charset val="129"/>
    </font>
    <font>
      <sz val="11"/>
      <name val="±¼¸²Ã¼"/>
      <family val="3"/>
      <charset val="129"/>
    </font>
    <font>
      <sz val="11"/>
      <color indexed="20"/>
      <name val="Calibri"/>
      <family val="2"/>
    </font>
    <font>
      <sz val="12"/>
      <name val="Tms Rmn"/>
    </font>
    <font>
      <sz val="12"/>
      <name val="µ¸¿òÃ¼"/>
      <family val="3"/>
      <charset val="129"/>
    </font>
    <font>
      <sz val="10"/>
      <name val="±¼¸²A¼"/>
      <family val="3"/>
      <charset val="129"/>
    </font>
    <font>
      <sz val="10"/>
      <name val="Helv"/>
    </font>
    <font>
      <b/>
      <sz val="11"/>
      <color indexed="52"/>
      <name val="Calibri"/>
      <family val="2"/>
    </font>
    <font>
      <b/>
      <sz val="10"/>
      <name val="Helv"/>
      <family val="2"/>
    </font>
    <font>
      <b/>
      <sz val="11"/>
      <color indexed="9"/>
      <name val="Calibri"/>
      <family val="2"/>
    </font>
    <font>
      <sz val="10"/>
      <name val=".VnArial"/>
      <family val="2"/>
    </font>
    <font>
      <sz val="11"/>
      <name val="Tms Rmn"/>
    </font>
    <font>
      <sz val="10"/>
      <name val="MS Sans Serif"/>
      <family val="2"/>
    </font>
    <font>
      <sz val="10"/>
      <name val="MS Serif"/>
      <family val="1"/>
    </font>
    <font>
      <sz val="10"/>
      <color indexed="8"/>
      <name val="Arial"/>
      <family val="2"/>
    </font>
    <font>
      <sz val="10"/>
      <name val="Arial CE"/>
      <charset val="238"/>
    </font>
    <font>
      <sz val="10"/>
      <color indexed="16"/>
      <name val="MS Serif"/>
      <family val="1"/>
    </font>
    <font>
      <i/>
      <sz val="11"/>
      <color indexed="23"/>
      <name val="Calibri"/>
      <family val="2"/>
    </font>
    <font>
      <sz val="11"/>
      <color indexed="17"/>
      <name val="Calibri"/>
      <family val="2"/>
    </font>
    <font>
      <sz val="8"/>
      <name val="Arial"/>
      <family val="2"/>
    </font>
    <font>
      <b/>
      <sz val="12"/>
      <color indexed="9"/>
      <name val="Tms Rmn"/>
    </font>
    <font>
      <b/>
      <sz val="12"/>
      <name val="Helv"/>
      <family val="2"/>
    </font>
    <font>
      <b/>
      <sz val="12"/>
      <name val="Arial"/>
      <family val="2"/>
    </font>
    <font>
      <b/>
      <sz val="18"/>
      <name val="Arial"/>
      <family val="2"/>
    </font>
    <font>
      <b/>
      <sz val="11"/>
      <color indexed="56"/>
      <name val="Calibri"/>
      <family val="2"/>
    </font>
    <font>
      <b/>
      <sz val="8"/>
      <name val="MS Sans Serif"/>
      <family val="2"/>
    </font>
    <font>
      <b/>
      <sz val="14"/>
      <name val=".VnTimeH"/>
      <family val="2"/>
    </font>
    <font>
      <sz val="8"/>
      <color indexed="12"/>
      <name val="Helv"/>
    </font>
    <font>
      <sz val="11"/>
      <color indexed="52"/>
      <name val="Calibri"/>
      <family val="2"/>
    </font>
    <font>
      <b/>
      <sz val="11"/>
      <name val="Helv"/>
      <family val="2"/>
    </font>
    <font>
      <sz val="12"/>
      <name val="Arial"/>
      <family val="2"/>
    </font>
    <font>
      <sz val="11"/>
      <color indexed="60"/>
      <name val="Calibri"/>
      <family val="2"/>
    </font>
    <font>
      <sz val="7"/>
      <name val="Small Fonts"/>
      <family val="2"/>
    </font>
    <font>
      <b/>
      <i/>
      <sz val="16"/>
      <name val="Helv"/>
    </font>
    <font>
      <b/>
      <sz val="11"/>
      <name val="Arial"/>
      <family val="2"/>
    </font>
    <font>
      <b/>
      <sz val="11"/>
      <color indexed="63"/>
      <name val="Calibri"/>
      <family val="2"/>
    </font>
    <font>
      <sz val="12"/>
      <name val="Helv"/>
    </font>
    <font>
      <b/>
      <sz val="10"/>
      <name val="MS Sans Serif"/>
      <family val="2"/>
    </font>
    <font>
      <sz val="8"/>
      <name val="Wingdings"/>
      <charset val="2"/>
    </font>
    <font>
      <sz val="8"/>
      <name val="Helv"/>
    </font>
    <font>
      <b/>
      <sz val="12"/>
      <color indexed="8"/>
      <name val="Arial"/>
      <family val="2"/>
    </font>
    <font>
      <b/>
      <i/>
      <sz val="12"/>
      <color indexed="8"/>
      <name val="Arial"/>
      <family val="2"/>
    </font>
    <font>
      <sz val="12"/>
      <color indexed="8"/>
      <name val="Arial"/>
      <family val="2"/>
    </font>
    <font>
      <i/>
      <sz val="12"/>
      <color indexed="8"/>
      <name val="Arial"/>
      <family val="2"/>
    </font>
    <font>
      <sz val="19"/>
      <color indexed="48"/>
      <name val="Arial"/>
      <family val="2"/>
    </font>
    <font>
      <sz val="12"/>
      <color indexed="14"/>
      <name val="Arial"/>
      <family val="2"/>
    </font>
    <font>
      <sz val="8"/>
      <name val="MS Sans Serif"/>
      <family val="2"/>
    </font>
    <font>
      <sz val="8"/>
      <name val="Tms Rmn"/>
    </font>
    <font>
      <b/>
      <sz val="8"/>
      <color indexed="8"/>
      <name val="Helv"/>
    </font>
    <font>
      <b/>
      <sz val="8"/>
      <name val="VN Helvetica"/>
    </font>
    <font>
      <b/>
      <sz val="10"/>
      <name val="VN AvantGBook"/>
    </font>
    <font>
      <b/>
      <sz val="16"/>
      <name val=".VnTime"/>
      <family val="2"/>
    </font>
    <font>
      <sz val="9"/>
      <name val=".VnTime"/>
      <family val="2"/>
    </font>
    <font>
      <sz val="11"/>
      <color indexed="10"/>
      <name val="Calibri"/>
      <family val="2"/>
    </font>
    <font>
      <sz val="14"/>
      <name val=".VnArial"/>
      <family val="2"/>
    </font>
    <font>
      <sz val="10"/>
      <name val=" "/>
      <family val="1"/>
      <charset val="136"/>
    </font>
    <font>
      <sz val="14"/>
      <name val="뼻뮝"/>
      <family val="3"/>
      <charset val="129"/>
    </font>
    <font>
      <sz val="12"/>
      <name val="바탕체"/>
      <family val="3"/>
    </font>
    <font>
      <sz val="12"/>
      <name val="뼻뮝"/>
      <family val="1"/>
      <charset val="129"/>
    </font>
    <font>
      <sz val="12"/>
      <name val="바탕체"/>
      <family val="1"/>
      <charset val="129"/>
    </font>
    <font>
      <sz val="10"/>
      <name val="굴림체"/>
      <family val="3"/>
      <charset val="129"/>
    </font>
    <font>
      <sz val="9"/>
      <name val="Arial"/>
      <family val="2"/>
    </font>
    <font>
      <b/>
      <i/>
      <sz val="12"/>
      <name val="Times New Roman"/>
      <family val="1"/>
    </font>
    <font>
      <sz val="12"/>
      <name val="Times New Roman"/>
      <family val="1"/>
      <charset val="163"/>
    </font>
    <font>
      <sz val="11"/>
      <color indexed="8"/>
      <name val="Calibri"/>
      <family val="2"/>
      <charset val="163"/>
    </font>
    <font>
      <sz val="12"/>
      <color theme="1"/>
      <name val="Times New Roman"/>
      <family val="2"/>
    </font>
    <font>
      <sz val="11"/>
      <color theme="1"/>
      <name val="Calibri"/>
      <family val="2"/>
      <scheme val="minor"/>
    </font>
    <font>
      <sz val="11"/>
      <color theme="1"/>
      <name val="Calibri"/>
      <family val="2"/>
      <charset val="163"/>
      <scheme val="minor"/>
    </font>
    <font>
      <b/>
      <sz val="9"/>
      <color theme="1"/>
      <name val="Times New Roman"/>
      <family val="1"/>
    </font>
    <font>
      <sz val="9"/>
      <color theme="1"/>
      <name val="Times New Roman"/>
      <family val="1"/>
    </font>
    <font>
      <sz val="9"/>
      <name val="Times New Roman"/>
      <family val="1"/>
    </font>
    <font>
      <b/>
      <sz val="14"/>
      <name val="Times New Roman"/>
      <family val="1"/>
    </font>
    <font>
      <i/>
      <sz val="14"/>
      <name val="Times New Roman"/>
      <family val="1"/>
    </font>
    <font>
      <b/>
      <sz val="9"/>
      <color rgb="FFFF0000"/>
      <name val="Times New Roman"/>
      <family val="1"/>
    </font>
    <font>
      <b/>
      <sz val="11"/>
      <name val="Times New Roman"/>
      <family val="1"/>
    </font>
    <font>
      <b/>
      <sz val="11"/>
      <color rgb="FFFF0000"/>
      <name val="Times New Roman"/>
      <family val="1"/>
    </font>
    <font>
      <i/>
      <sz val="11"/>
      <name val="Times New Roman"/>
      <family val="1"/>
    </font>
    <font>
      <sz val="11"/>
      <name val="Times New Roman"/>
      <family val="1"/>
    </font>
    <font>
      <sz val="11"/>
      <color rgb="FFFF0000"/>
      <name val="Times New Roman"/>
      <family val="1"/>
    </font>
    <font>
      <b/>
      <i/>
      <sz val="11"/>
      <name val="Times New Roman"/>
      <family val="1"/>
    </font>
    <font>
      <b/>
      <sz val="9"/>
      <name val="Times New Roman"/>
      <family val="1"/>
    </font>
    <font>
      <b/>
      <sz val="10"/>
      <name val="Times New Roman"/>
      <family val="1"/>
    </font>
    <font>
      <b/>
      <sz val="10"/>
      <color rgb="FFFF0000"/>
      <name val="Times New Roman"/>
      <family val="1"/>
    </font>
    <font>
      <b/>
      <sz val="12"/>
      <color theme="1"/>
      <name val="Times New Roman"/>
      <family val="1"/>
    </font>
  </fonts>
  <fills count="49">
    <fill>
      <patternFill patternType="none"/>
    </fill>
    <fill>
      <patternFill patternType="gray125"/>
    </fill>
    <fill>
      <patternFill patternType="solid">
        <fgColor indexed="2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9"/>
        <bgColor indexed="64"/>
      </patternFill>
    </fill>
    <fill>
      <patternFill patternType="solid">
        <fgColor indexed="65"/>
        <bgColor indexed="64"/>
      </patternFill>
    </fill>
    <fill>
      <patternFill patternType="solid">
        <fgColor indexed="40"/>
        <bgColor indexed="64"/>
      </patternFill>
    </fill>
    <fill>
      <patternFill patternType="solid">
        <fgColor indexed="43"/>
      </patternFill>
    </fill>
    <fill>
      <patternFill patternType="solid">
        <fgColor indexed="26"/>
      </patternFill>
    </fill>
    <fill>
      <patternFill patternType="darkVertical"/>
    </fill>
    <fill>
      <patternFill patternType="solid">
        <fgColor indexed="43"/>
        <bgColor indexed="64"/>
      </patternFill>
    </fill>
    <fill>
      <patternFill patternType="solid">
        <fgColor indexed="54"/>
        <bgColor indexed="64"/>
      </patternFill>
    </fill>
    <fill>
      <patternFill patternType="solid">
        <fgColor indexed="10"/>
        <bgColor indexed="64"/>
      </patternFill>
    </fill>
    <fill>
      <patternFill patternType="solid">
        <fgColor indexed="45"/>
        <bgColor indexed="64"/>
      </patternFill>
    </fill>
    <fill>
      <patternFill patternType="solid">
        <fgColor indexed="29"/>
        <bgColor indexed="64"/>
      </patternFill>
    </fill>
    <fill>
      <patternFill patternType="solid">
        <fgColor indexed="42"/>
        <bgColor indexed="64"/>
      </patternFill>
    </fill>
    <fill>
      <patternFill patternType="solid">
        <fgColor indexed="51"/>
        <bgColor indexed="64"/>
      </patternFill>
    </fill>
    <fill>
      <patternFill patternType="solid">
        <fgColor indexed="47"/>
        <bgColor indexed="64"/>
      </patternFill>
    </fill>
    <fill>
      <patternFill patternType="solid">
        <fgColor indexed="50"/>
        <bgColor indexed="64"/>
      </patternFill>
    </fill>
    <fill>
      <patternFill patternType="solid">
        <fgColor indexed="57"/>
        <bgColor indexed="64"/>
      </patternFill>
    </fill>
    <fill>
      <patternFill patternType="solid">
        <fgColor indexed="21"/>
        <bgColor indexed="64"/>
      </patternFill>
    </fill>
    <fill>
      <patternFill patternType="lightUp">
        <fgColor indexed="48"/>
        <bgColor indexed="44"/>
      </patternFill>
    </fill>
    <fill>
      <patternFill patternType="solid">
        <fgColor indexed="44"/>
        <bgColor indexed="64"/>
      </patternFill>
    </fill>
    <fill>
      <patternFill patternType="solid">
        <fgColor indexed="41"/>
        <bgColor indexed="64"/>
      </patternFill>
    </fill>
    <fill>
      <patternFill patternType="solid">
        <fgColor indexed="35"/>
        <bgColor indexed="64"/>
      </patternFill>
    </fill>
    <fill>
      <patternFill patternType="gray125">
        <fgColor indexed="35"/>
      </patternFill>
    </fill>
    <fill>
      <patternFill patternType="solid">
        <fgColor indexed="26"/>
        <bgColor indexed="9"/>
      </patternFill>
    </fill>
    <fill>
      <patternFill patternType="solid">
        <fgColor indexed="9"/>
        <bgColor indexed="10"/>
      </patternFill>
    </fill>
    <fill>
      <patternFill patternType="solid">
        <fgColor rgb="FFFFFF00"/>
        <bgColor indexed="64"/>
      </patternFill>
    </fill>
    <fill>
      <patternFill patternType="solid">
        <fgColor theme="8" tint="0.39997558519241921"/>
        <bgColor indexed="64"/>
      </patternFill>
    </fill>
  </fills>
  <borders count="3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medium">
        <color indexed="64"/>
      </top>
      <bottom style="medium">
        <color indexed="64"/>
      </bottom>
      <diagonal/>
    </border>
    <border>
      <left/>
      <right/>
      <top style="thin">
        <color indexed="64"/>
      </top>
      <bottom style="thin">
        <color indexed="64"/>
      </bottom>
      <diagonal/>
    </border>
    <border>
      <left/>
      <right/>
      <top/>
      <bottom style="medium">
        <color indexed="30"/>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style="thin">
        <color indexed="64"/>
      </left>
      <right style="thin">
        <color indexed="64"/>
      </right>
      <top style="thin">
        <color indexed="64"/>
      </top>
      <bottom style="hair">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medium">
        <color indexed="64"/>
      </top>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right/>
      <top style="thin">
        <color indexed="48"/>
      </top>
      <bottom style="thin">
        <color indexed="48"/>
      </bottom>
      <diagonal/>
    </border>
    <border>
      <left/>
      <right style="thin">
        <color indexed="64"/>
      </right>
      <top style="hair">
        <color indexed="64"/>
      </top>
      <bottom style="hair">
        <color indexed="64"/>
      </bottom>
      <diagonal/>
    </border>
    <border>
      <left style="thin">
        <color indexed="64"/>
      </left>
      <right/>
      <top style="thin">
        <color indexed="64"/>
      </top>
      <bottom style="thin">
        <color indexed="64"/>
      </bottom>
      <diagonal/>
    </border>
    <border>
      <left/>
      <right/>
      <top style="double">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hair">
        <color indexed="64"/>
      </bottom>
      <diagonal/>
    </border>
    <border>
      <left/>
      <right style="thin">
        <color indexed="64"/>
      </right>
      <top style="hair">
        <color indexed="64"/>
      </top>
      <bottom/>
      <diagonal/>
    </border>
    <border>
      <left/>
      <right style="thin">
        <color indexed="64"/>
      </right>
      <top style="hair">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s>
  <cellStyleXfs count="308">
    <xf numFmtId="0" fontId="0" fillId="0" borderId="0"/>
    <xf numFmtId="172" fontId="19" fillId="0" borderId="0" applyFont="0" applyFill="0" applyBorder="0" applyAlignment="0" applyProtection="0"/>
    <xf numFmtId="0" fontId="20" fillId="0" borderId="0" applyFont="0" applyFill="0" applyBorder="0" applyAlignment="0" applyProtection="0"/>
    <xf numFmtId="173" fontId="19" fillId="0" borderId="0" applyFont="0" applyFill="0" applyBorder="0" applyAlignment="0" applyProtection="0"/>
    <xf numFmtId="0" fontId="7" fillId="0" borderId="0" applyNumberFormat="0" applyFill="0" applyBorder="0" applyAlignment="0" applyProtection="0"/>
    <xf numFmtId="40" fontId="21" fillId="0" borderId="0" applyFont="0" applyFill="0" applyBorder="0" applyAlignment="0" applyProtection="0"/>
    <xf numFmtId="38" fontId="21" fillId="0" borderId="0" applyFont="0" applyFill="0" applyBorder="0" applyAlignment="0" applyProtection="0"/>
    <xf numFmtId="164" fontId="22" fillId="0" borderId="0" applyFont="0" applyFill="0" applyBorder="0" applyAlignment="0" applyProtection="0"/>
    <xf numFmtId="165" fontId="22" fillId="0" borderId="0" applyFont="0" applyFill="0" applyBorder="0" applyAlignment="0" applyProtection="0"/>
    <xf numFmtId="6" fontId="23" fillId="0" borderId="0" applyFont="0" applyFill="0" applyBorder="0" applyAlignment="0" applyProtection="0"/>
    <xf numFmtId="0" fontId="3" fillId="0" borderId="0">
      <alignment vertical="center"/>
    </xf>
    <xf numFmtId="0" fontId="7" fillId="0" borderId="0" applyFont="0" applyFill="0" applyBorder="0" applyAlignment="0" applyProtection="0"/>
    <xf numFmtId="0" fontId="7" fillId="0" borderId="0" applyFont="0" applyFill="0" applyBorder="0" applyAlignment="0" applyProtection="0"/>
    <xf numFmtId="0" fontId="24" fillId="0" borderId="0"/>
    <xf numFmtId="0" fontId="7" fillId="0" borderId="0" applyNumberFormat="0" applyFill="0" applyBorder="0" applyAlignment="0" applyProtection="0"/>
    <xf numFmtId="174" fontId="9" fillId="0" borderId="0" applyFont="0" applyFill="0" applyBorder="0" applyAlignment="0" applyProtection="0"/>
    <xf numFmtId="175" fontId="25" fillId="0" borderId="0" applyFont="0" applyFill="0" applyBorder="0" applyAlignment="0" applyProtection="0"/>
    <xf numFmtId="175" fontId="25" fillId="0" borderId="0" applyFont="0" applyFill="0" applyBorder="0" applyAlignment="0" applyProtection="0"/>
    <xf numFmtId="9" fontId="26" fillId="0" borderId="0" applyFont="0" applyFill="0" applyBorder="0" applyAlignment="0" applyProtection="0"/>
    <xf numFmtId="0" fontId="27" fillId="2" borderId="0"/>
    <xf numFmtId="0" fontId="18" fillId="3" borderId="0" applyNumberFormat="0" applyBorder="0" applyAlignment="0" applyProtection="0"/>
    <xf numFmtId="0" fontId="18" fillId="4" borderId="0" applyNumberFormat="0" applyBorder="0" applyAlignment="0" applyProtection="0"/>
    <xf numFmtId="0" fontId="18" fillId="5" borderId="0" applyNumberFormat="0" applyBorder="0" applyAlignment="0" applyProtection="0"/>
    <xf numFmtId="0" fontId="18" fillId="6" borderId="0" applyNumberFormat="0" applyBorder="0" applyAlignment="0" applyProtection="0"/>
    <xf numFmtId="0" fontId="18" fillId="7" borderId="0" applyNumberFormat="0" applyBorder="0" applyAlignment="0" applyProtection="0"/>
    <xf numFmtId="0" fontId="18" fillId="8" borderId="0" applyNumberFormat="0" applyBorder="0" applyAlignment="0" applyProtection="0"/>
    <xf numFmtId="0" fontId="28" fillId="2" borderId="0"/>
    <xf numFmtId="0" fontId="29" fillId="0" borderId="0">
      <alignment wrapText="1"/>
    </xf>
    <xf numFmtId="0" fontId="18" fillId="9" borderId="0" applyNumberFormat="0" applyBorder="0" applyAlignment="0" applyProtection="0"/>
    <xf numFmtId="0" fontId="18" fillId="10" borderId="0" applyNumberFormat="0" applyBorder="0" applyAlignment="0" applyProtection="0"/>
    <xf numFmtId="0" fontId="18" fillId="11" borderId="0" applyNumberFormat="0" applyBorder="0" applyAlignment="0" applyProtection="0"/>
    <xf numFmtId="0" fontId="18" fillId="6" borderId="0" applyNumberFormat="0" applyBorder="0" applyAlignment="0" applyProtection="0"/>
    <xf numFmtId="0" fontId="18" fillId="9" borderId="0" applyNumberFormat="0" applyBorder="0" applyAlignment="0" applyProtection="0"/>
    <xf numFmtId="0" fontId="18" fillId="12" borderId="0" applyNumberFormat="0" applyBorder="0" applyAlignment="0" applyProtection="0"/>
    <xf numFmtId="0" fontId="30" fillId="13" borderId="0" applyNumberFormat="0" applyBorder="0" applyAlignment="0" applyProtection="0"/>
    <xf numFmtId="0" fontId="30" fillId="10" borderId="0" applyNumberFormat="0" applyBorder="0" applyAlignment="0" applyProtection="0"/>
    <xf numFmtId="0" fontId="30" fillId="11" borderId="0" applyNumberFormat="0" applyBorder="0" applyAlignment="0" applyProtection="0"/>
    <xf numFmtId="0" fontId="30" fillId="14" borderId="0" applyNumberFormat="0" applyBorder="0" applyAlignment="0" applyProtection="0"/>
    <xf numFmtId="0" fontId="30" fillId="15" borderId="0" applyNumberFormat="0" applyBorder="0" applyAlignment="0" applyProtection="0"/>
    <xf numFmtId="0" fontId="30" fillId="16" borderId="0" applyNumberFormat="0" applyBorder="0" applyAlignment="0" applyProtection="0"/>
    <xf numFmtId="0" fontId="30" fillId="17" borderId="0" applyNumberFormat="0" applyBorder="0" applyAlignment="0" applyProtection="0"/>
    <xf numFmtId="0" fontId="30" fillId="18" borderId="0" applyNumberFormat="0" applyBorder="0" applyAlignment="0" applyProtection="0"/>
    <xf numFmtId="0" fontId="30" fillId="19" borderId="0" applyNumberFormat="0" applyBorder="0" applyAlignment="0" applyProtection="0"/>
    <xf numFmtId="0" fontId="30" fillId="14" borderId="0" applyNumberFormat="0" applyBorder="0" applyAlignment="0" applyProtection="0"/>
    <xf numFmtId="0" fontId="30" fillId="15" borderId="0" applyNumberFormat="0" applyBorder="0" applyAlignment="0" applyProtection="0"/>
    <xf numFmtId="0" fontId="30" fillId="20" borderId="0" applyNumberFormat="0" applyBorder="0" applyAlignment="0" applyProtection="0"/>
    <xf numFmtId="175" fontId="31" fillId="0" borderId="0" applyFont="0" applyFill="0" applyBorder="0" applyAlignment="0" applyProtection="0"/>
    <xf numFmtId="0" fontId="32" fillId="0" borderId="0" applyFont="0" applyFill="0" applyBorder="0" applyAlignment="0" applyProtection="0"/>
    <xf numFmtId="175" fontId="33" fillId="0" borderId="0" applyFont="0" applyFill="0" applyBorder="0" applyAlignment="0" applyProtection="0"/>
    <xf numFmtId="176" fontId="31" fillId="0" borderId="0" applyFont="0" applyFill="0" applyBorder="0" applyAlignment="0" applyProtection="0"/>
    <xf numFmtId="0" fontId="32" fillId="0" borderId="0" applyFont="0" applyFill="0" applyBorder="0" applyAlignment="0" applyProtection="0"/>
    <xf numFmtId="176" fontId="33" fillId="0" borderId="0" applyFont="0" applyFill="0" applyBorder="0" applyAlignment="0" applyProtection="0"/>
    <xf numFmtId="0" fontId="16" fillId="0" borderId="0">
      <alignment horizontal="center" wrapText="1"/>
      <protection locked="0"/>
    </xf>
    <xf numFmtId="177" fontId="31" fillId="0" borderId="0" applyFont="0" applyFill="0" applyBorder="0" applyAlignment="0" applyProtection="0"/>
    <xf numFmtId="0" fontId="32" fillId="0" borderId="0" applyFont="0" applyFill="0" applyBorder="0" applyAlignment="0" applyProtection="0"/>
    <xf numFmtId="177" fontId="33" fillId="0" borderId="0" applyFont="0" applyFill="0" applyBorder="0" applyAlignment="0" applyProtection="0"/>
    <xf numFmtId="178" fontId="31" fillId="0" borderId="0" applyFont="0" applyFill="0" applyBorder="0" applyAlignment="0" applyProtection="0"/>
    <xf numFmtId="0" fontId="32" fillId="0" borderId="0" applyFont="0" applyFill="0" applyBorder="0" applyAlignment="0" applyProtection="0"/>
    <xf numFmtId="178" fontId="33" fillId="0" borderId="0" applyFont="0" applyFill="0" applyBorder="0" applyAlignment="0" applyProtection="0"/>
    <xf numFmtId="0" fontId="34" fillId="4" borderId="0" applyNumberFormat="0" applyBorder="0" applyAlignment="0" applyProtection="0"/>
    <xf numFmtId="0" fontId="35" fillId="0" borderId="0" applyNumberFormat="0" applyFill="0" applyBorder="0" applyAlignment="0" applyProtection="0"/>
    <xf numFmtId="0" fontId="32" fillId="0" borderId="0"/>
    <xf numFmtId="0" fontId="36" fillId="0" borderId="0"/>
    <xf numFmtId="0" fontId="32" fillId="0" borderId="0"/>
    <xf numFmtId="0" fontId="36" fillId="0" borderId="0"/>
    <xf numFmtId="0" fontId="37" fillId="0" borderId="0"/>
    <xf numFmtId="171" fontId="7" fillId="0" borderId="0" applyFill="0" applyBorder="0" applyAlignment="0"/>
    <xf numFmtId="179" fontId="38" fillId="0" borderId="0" applyFill="0" applyBorder="0" applyAlignment="0"/>
    <xf numFmtId="180" fontId="38" fillId="0" borderId="0" applyFill="0" applyBorder="0" applyAlignment="0"/>
    <xf numFmtId="181" fontId="38" fillId="0" borderId="0" applyFill="0" applyBorder="0" applyAlignment="0"/>
    <xf numFmtId="182" fontId="7" fillId="0" borderId="0" applyFill="0" applyBorder="0" applyAlignment="0"/>
    <xf numFmtId="169" fontId="38" fillId="0" borderId="0" applyFill="0" applyBorder="0" applyAlignment="0"/>
    <xf numFmtId="183" fontId="38" fillId="0" borderId="0" applyFill="0" applyBorder="0" applyAlignment="0"/>
    <xf numFmtId="179" fontId="38" fillId="0" borderId="0" applyFill="0" applyBorder="0" applyAlignment="0"/>
    <xf numFmtId="0" fontId="39" fillId="21" borderId="1" applyNumberFormat="0" applyAlignment="0" applyProtection="0"/>
    <xf numFmtId="0" fontId="40" fillId="0" borderId="0"/>
    <xf numFmtId="0" fontId="41" fillId="22" borderId="2" applyNumberFormat="0" applyAlignment="0" applyProtection="0"/>
    <xf numFmtId="170" fontId="42" fillId="0" borderId="0" applyFont="0" applyFill="0" applyBorder="0" applyAlignment="0" applyProtection="0"/>
    <xf numFmtId="184" fontId="43" fillId="0" borderId="0"/>
    <xf numFmtId="184" fontId="43" fillId="0" borderId="0"/>
    <xf numFmtId="184" fontId="43" fillId="0" borderId="0"/>
    <xf numFmtId="184" fontId="43" fillId="0" borderId="0"/>
    <xf numFmtId="184" fontId="43" fillId="0" borderId="0"/>
    <xf numFmtId="184" fontId="43" fillId="0" borderId="0"/>
    <xf numFmtId="184" fontId="43" fillId="0" borderId="0"/>
    <xf numFmtId="184" fontId="43" fillId="0" borderId="0"/>
    <xf numFmtId="169" fontId="38" fillId="0" borderId="0" applyFont="0" applyFill="0" applyBorder="0" applyAlignment="0" applyProtection="0"/>
    <xf numFmtId="43" fontId="8" fillId="0" borderId="0" applyFont="0" applyFill="0" applyBorder="0" applyAlignment="0" applyProtection="0"/>
    <xf numFmtId="43" fontId="7" fillId="0" borderId="0" applyFont="0" applyFill="0" applyBorder="0" applyAlignment="0" applyProtection="0"/>
    <xf numFmtId="185" fontId="44" fillId="0" borderId="0"/>
    <xf numFmtId="3" fontId="7" fillId="0" borderId="0" applyFont="0" applyFill="0" applyBorder="0" applyAlignment="0" applyProtection="0"/>
    <xf numFmtId="0" fontId="45" fillId="0" borderId="0" applyNumberFormat="0" applyAlignment="0">
      <alignment horizontal="left"/>
    </xf>
    <xf numFmtId="179" fontId="38" fillId="0" borderId="0" applyFont="0" applyFill="0" applyBorder="0" applyAlignment="0" applyProtection="0"/>
    <xf numFmtId="186" fontId="7" fillId="0" borderId="0" applyFont="0" applyFill="0" applyBorder="0" applyAlignment="0" applyProtection="0"/>
    <xf numFmtId="187" fontId="44" fillId="0" borderId="0"/>
    <xf numFmtId="0" fontId="7" fillId="0" borderId="0" applyFont="0" applyFill="0" applyBorder="0" applyAlignment="0" applyProtection="0"/>
    <xf numFmtId="14" fontId="46" fillId="0" borderId="0" applyFill="0" applyBorder="0" applyAlignment="0"/>
    <xf numFmtId="188" fontId="44" fillId="0" borderId="0" applyFont="0" applyFill="0" applyBorder="0" applyAlignment="0" applyProtection="0"/>
    <xf numFmtId="189" fontId="44" fillId="0" borderId="0" applyFont="0" applyFill="0" applyBorder="0" applyAlignment="0" applyProtection="0"/>
    <xf numFmtId="190" fontId="44" fillId="0" borderId="0"/>
    <xf numFmtId="164" fontId="47" fillId="0" borderId="0" applyFont="0" applyFill="0" applyBorder="0" applyAlignment="0" applyProtection="0"/>
    <xf numFmtId="165" fontId="47" fillId="0" borderId="0" applyFont="0" applyFill="0" applyBorder="0" applyAlignment="0" applyProtection="0"/>
    <xf numFmtId="164" fontId="47" fillId="0" borderId="0" applyFont="0" applyFill="0" applyBorder="0" applyAlignment="0" applyProtection="0"/>
    <xf numFmtId="41" fontId="47" fillId="0" borderId="0" applyFont="0" applyFill="0" applyBorder="0" applyAlignment="0" applyProtection="0"/>
    <xf numFmtId="164" fontId="47" fillId="0" borderId="0" applyFont="0" applyFill="0" applyBorder="0" applyAlignment="0" applyProtection="0"/>
    <xf numFmtId="164" fontId="47" fillId="0" borderId="0" applyFont="0" applyFill="0" applyBorder="0" applyAlignment="0" applyProtection="0"/>
    <xf numFmtId="41" fontId="47" fillId="0" borderId="0" applyFont="0" applyFill="0" applyBorder="0" applyAlignment="0" applyProtection="0"/>
    <xf numFmtId="41" fontId="47" fillId="0" borderId="0" applyFont="0" applyFill="0" applyBorder="0" applyAlignment="0" applyProtection="0"/>
    <xf numFmtId="41" fontId="47" fillId="0" borderId="0" applyFont="0" applyFill="0" applyBorder="0" applyAlignment="0" applyProtection="0"/>
    <xf numFmtId="164" fontId="47" fillId="0" borderId="0" applyFont="0" applyFill="0" applyBorder="0" applyAlignment="0" applyProtection="0"/>
    <xf numFmtId="164" fontId="47" fillId="0" borderId="0" applyFont="0" applyFill="0" applyBorder="0" applyAlignment="0" applyProtection="0"/>
    <xf numFmtId="164" fontId="47" fillId="0" borderId="0" applyFont="0" applyFill="0" applyBorder="0" applyAlignment="0" applyProtection="0"/>
    <xf numFmtId="41" fontId="47" fillId="0" borderId="0" applyFont="0" applyFill="0" applyBorder="0" applyAlignment="0" applyProtection="0"/>
    <xf numFmtId="41" fontId="47" fillId="0" borderId="0" applyFont="0" applyFill="0" applyBorder="0" applyAlignment="0" applyProtection="0"/>
    <xf numFmtId="166" fontId="47" fillId="0" borderId="0" applyFont="0" applyFill="0" applyBorder="0" applyAlignment="0" applyProtection="0"/>
    <xf numFmtId="166" fontId="47" fillId="0" borderId="0" applyFont="0" applyFill="0" applyBorder="0" applyAlignment="0" applyProtection="0"/>
    <xf numFmtId="41" fontId="47" fillId="0" borderId="0" applyFont="0" applyFill="0" applyBorder="0" applyAlignment="0" applyProtection="0"/>
    <xf numFmtId="165" fontId="47" fillId="0" borderId="0" applyFont="0" applyFill="0" applyBorder="0" applyAlignment="0" applyProtection="0"/>
    <xf numFmtId="43" fontId="47" fillId="0" borderId="0" applyFont="0" applyFill="0" applyBorder="0" applyAlignment="0" applyProtection="0"/>
    <xf numFmtId="165" fontId="47" fillId="0" borderId="0" applyFont="0" applyFill="0" applyBorder="0" applyAlignment="0" applyProtection="0"/>
    <xf numFmtId="165"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165" fontId="47" fillId="0" borderId="0" applyFont="0" applyFill="0" applyBorder="0" applyAlignment="0" applyProtection="0"/>
    <xf numFmtId="165" fontId="47" fillId="0" borderId="0" applyFont="0" applyFill="0" applyBorder="0" applyAlignment="0" applyProtection="0"/>
    <xf numFmtId="165"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167" fontId="47" fillId="0" borderId="0" applyFont="0" applyFill="0" applyBorder="0" applyAlignment="0" applyProtection="0"/>
    <xf numFmtId="167" fontId="47" fillId="0" borderId="0" applyFont="0" applyFill="0" applyBorder="0" applyAlignment="0" applyProtection="0"/>
    <xf numFmtId="43" fontId="47" fillId="0" borderId="0" applyFont="0" applyFill="0" applyBorder="0" applyAlignment="0" applyProtection="0"/>
    <xf numFmtId="169" fontId="38" fillId="0" borderId="0" applyFill="0" applyBorder="0" applyAlignment="0"/>
    <xf numFmtId="179" fontId="38" fillId="0" borderId="0" applyFill="0" applyBorder="0" applyAlignment="0"/>
    <xf numFmtId="169" fontId="38" fillId="0" borderId="0" applyFill="0" applyBorder="0" applyAlignment="0"/>
    <xf numFmtId="183" fontId="38" fillId="0" borderId="0" applyFill="0" applyBorder="0" applyAlignment="0"/>
    <xf numFmtId="179" fontId="38" fillId="0" borderId="0" applyFill="0" applyBorder="0" applyAlignment="0"/>
    <xf numFmtId="0" fontId="48" fillId="0" borderId="0" applyNumberFormat="0" applyAlignment="0">
      <alignment horizontal="left"/>
    </xf>
    <xf numFmtId="0" fontId="49" fillId="0" borderId="0" applyNumberFormat="0" applyFill="0" applyBorder="0" applyAlignment="0" applyProtection="0"/>
    <xf numFmtId="2" fontId="7" fillId="0" borderId="0" applyFont="0" applyFill="0" applyBorder="0" applyAlignment="0" applyProtection="0"/>
    <xf numFmtId="0" fontId="50" fillId="5" borderId="0" applyNumberFormat="0" applyBorder="0" applyAlignment="0" applyProtection="0"/>
    <xf numFmtId="38" fontId="51" fillId="23" borderId="0" applyNumberFormat="0" applyBorder="0" applyAlignment="0" applyProtection="0"/>
    <xf numFmtId="191" fontId="15" fillId="0" borderId="0" applyFont="0" applyFill="0" applyBorder="0" applyAlignment="0" applyProtection="0"/>
    <xf numFmtId="0" fontId="52" fillId="24" borderId="0"/>
    <xf numFmtId="0" fontId="53" fillId="0" borderId="0">
      <alignment horizontal="left"/>
    </xf>
    <xf numFmtId="0" fontId="54" fillId="0" borderId="3" applyNumberFormat="0" applyAlignment="0" applyProtection="0">
      <alignment horizontal="left" vertical="center"/>
    </xf>
    <xf numFmtId="0" fontId="54" fillId="0" borderId="4">
      <alignment horizontal="left" vertical="center"/>
    </xf>
    <xf numFmtId="0" fontId="55" fillId="0" borderId="0" applyNumberFormat="0" applyFill="0" applyBorder="0" applyAlignment="0" applyProtection="0"/>
    <xf numFmtId="0" fontId="54" fillId="0" borderId="0" applyNumberFormat="0" applyFill="0" applyBorder="0" applyAlignment="0" applyProtection="0"/>
    <xf numFmtId="0" fontId="56" fillId="0" borderId="5" applyNumberFormat="0" applyFill="0" applyAlignment="0" applyProtection="0"/>
    <xf numFmtId="0" fontId="56" fillId="0" borderId="0" applyNumberFormat="0" applyFill="0" applyBorder="0" applyAlignment="0" applyProtection="0"/>
    <xf numFmtId="0" fontId="55" fillId="0" borderId="0" applyProtection="0"/>
    <xf numFmtId="0" fontId="54" fillId="0" borderId="0" applyProtection="0"/>
    <xf numFmtId="0" fontId="57" fillId="0" borderId="6">
      <alignment horizontal="center"/>
    </xf>
    <xf numFmtId="0" fontId="57" fillId="0" borderId="0">
      <alignment horizontal="center"/>
    </xf>
    <xf numFmtId="5" fontId="5" fillId="25" borderId="7" applyNumberFormat="0" applyAlignment="0">
      <alignment horizontal="left" vertical="top"/>
    </xf>
    <xf numFmtId="49" fontId="58" fillId="0" borderId="7">
      <alignment vertical="center"/>
    </xf>
    <xf numFmtId="10" fontId="51" fillId="23" borderId="7" applyNumberFormat="0" applyBorder="0" applyAlignment="0" applyProtection="0"/>
    <xf numFmtId="0" fontId="59" fillId="0" borderId="0"/>
    <xf numFmtId="0" fontId="9" fillId="0" borderId="0"/>
    <xf numFmtId="0" fontId="44" fillId="0" borderId="0"/>
    <xf numFmtId="0" fontId="3" fillId="0" borderId="0"/>
    <xf numFmtId="169" fontId="38" fillId="0" borderId="0" applyFill="0" applyBorder="0" applyAlignment="0"/>
    <xf numFmtId="179" fontId="38" fillId="0" borderId="0" applyFill="0" applyBorder="0" applyAlignment="0"/>
    <xf numFmtId="169" fontId="38" fillId="0" borderId="0" applyFill="0" applyBorder="0" applyAlignment="0"/>
    <xf numFmtId="183" fontId="38" fillId="0" borderId="0" applyFill="0" applyBorder="0" applyAlignment="0"/>
    <xf numFmtId="179" fontId="38" fillId="0" borderId="0" applyFill="0" applyBorder="0" applyAlignment="0"/>
    <xf numFmtId="0" fontId="60" fillId="0" borderId="8" applyNumberFormat="0" applyFill="0" applyAlignment="0" applyProtection="0"/>
    <xf numFmtId="38" fontId="44" fillId="0" borderId="0" applyFont="0" applyFill="0" applyBorder="0" applyAlignment="0" applyProtection="0"/>
    <xf numFmtId="40" fontId="44" fillId="0" borderId="0" applyFont="0" applyFill="0" applyBorder="0" applyAlignment="0" applyProtection="0"/>
    <xf numFmtId="164" fontId="7" fillId="0" borderId="0" applyFont="0" applyFill="0" applyBorder="0" applyAlignment="0" applyProtection="0"/>
    <xf numFmtId="165" fontId="7" fillId="0" borderId="0" applyFont="0" applyFill="0" applyBorder="0" applyAlignment="0" applyProtection="0"/>
    <xf numFmtId="0" fontId="61" fillId="0" borderId="6"/>
    <xf numFmtId="192" fontId="7" fillId="0" borderId="9"/>
    <xf numFmtId="193" fontId="44" fillId="0" borderId="0" applyFont="0" applyFill="0" applyBorder="0" applyAlignment="0" applyProtection="0"/>
    <xf numFmtId="194" fontId="44" fillId="0" borderId="0" applyFont="0" applyFill="0" applyBorder="0" applyAlignment="0" applyProtection="0"/>
    <xf numFmtId="195" fontId="7" fillId="0" borderId="0" applyFont="0" applyFill="0" applyBorder="0" applyAlignment="0" applyProtection="0"/>
    <xf numFmtId="196" fontId="7" fillId="0" borderId="0" applyFont="0" applyFill="0" applyBorder="0" applyAlignment="0" applyProtection="0"/>
    <xf numFmtId="0" fontId="62" fillId="0" borderId="0" applyNumberFormat="0" applyFont="0" applyFill="0" applyAlignment="0"/>
    <xf numFmtId="0" fontId="63" fillId="26" borderId="0" applyNumberFormat="0" applyBorder="0" applyAlignment="0" applyProtection="0"/>
    <xf numFmtId="0" fontId="2" fillId="0" borderId="0"/>
    <xf numFmtId="37" fontId="64" fillId="0" borderId="0"/>
    <xf numFmtId="197" fontId="65" fillId="0" borderId="0"/>
    <xf numFmtId="0" fontId="14" fillId="0" borderId="0"/>
    <xf numFmtId="0" fontId="7" fillId="0" borderId="0"/>
    <xf numFmtId="0" fontId="98" fillId="0" borderId="0"/>
    <xf numFmtId="0" fontId="12" fillId="0" borderId="0"/>
    <xf numFmtId="0" fontId="8" fillId="0" borderId="0"/>
    <xf numFmtId="0" fontId="8" fillId="0" borderId="0"/>
    <xf numFmtId="0" fontId="12" fillId="0" borderId="0"/>
    <xf numFmtId="0" fontId="14" fillId="0" borderId="0"/>
    <xf numFmtId="0" fontId="95" fillId="0" borderId="0"/>
    <xf numFmtId="0" fontId="98" fillId="0" borderId="0"/>
    <xf numFmtId="0" fontId="7" fillId="0" borderId="0"/>
    <xf numFmtId="0" fontId="96" fillId="0" borderId="0"/>
    <xf numFmtId="0" fontId="9" fillId="0" borderId="0"/>
    <xf numFmtId="0" fontId="97" fillId="0" borderId="0"/>
    <xf numFmtId="0" fontId="99" fillId="0" borderId="0"/>
    <xf numFmtId="0" fontId="11" fillId="0" borderId="0"/>
    <xf numFmtId="0" fontId="98" fillId="0" borderId="0"/>
    <xf numFmtId="0" fontId="98" fillId="0" borderId="0"/>
    <xf numFmtId="0" fontId="98" fillId="0" borderId="0"/>
    <xf numFmtId="0" fontId="7" fillId="0" borderId="0"/>
    <xf numFmtId="0" fontId="2" fillId="0" borderId="0"/>
    <xf numFmtId="0" fontId="7" fillId="0" borderId="0"/>
    <xf numFmtId="0" fontId="3" fillId="0" borderId="0"/>
    <xf numFmtId="0" fontId="9" fillId="0" borderId="0"/>
    <xf numFmtId="0" fontId="47" fillId="0" borderId="0"/>
    <xf numFmtId="0" fontId="7" fillId="27" borderId="10" applyNumberFormat="0" applyFont="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7" fillId="21" borderId="11" applyNumberFormat="0" applyAlignment="0" applyProtection="0"/>
    <xf numFmtId="14" fontId="16" fillId="0" borderId="0">
      <alignment horizontal="center" wrapText="1"/>
      <protection locked="0"/>
    </xf>
    <xf numFmtId="182" fontId="7" fillId="0" borderId="0" applyFont="0" applyFill="0" applyBorder="0" applyAlignment="0" applyProtection="0"/>
    <xf numFmtId="198" fontId="7" fillId="0" borderId="0" applyFont="0" applyFill="0" applyBorder="0" applyAlignment="0" applyProtection="0"/>
    <xf numFmtId="10" fontId="7" fillId="0" borderId="0" applyFont="0" applyFill="0" applyBorder="0" applyAlignment="0" applyProtection="0"/>
    <xf numFmtId="9" fontId="8" fillId="0" borderId="0" applyFont="0" applyFill="0" applyBorder="0" applyAlignment="0" applyProtection="0"/>
    <xf numFmtId="9" fontId="11" fillId="0" borderId="0" applyFont="0" applyFill="0" applyBorder="0" applyAlignment="0" applyProtection="0"/>
    <xf numFmtId="9" fontId="44" fillId="0" borderId="12" applyNumberFormat="0" applyBorder="0"/>
    <xf numFmtId="169" fontId="38" fillId="0" borderId="0" applyFill="0" applyBorder="0" applyAlignment="0"/>
    <xf numFmtId="179" fontId="38" fillId="0" borderId="0" applyFill="0" applyBorder="0" applyAlignment="0"/>
    <xf numFmtId="169" fontId="38" fillId="0" borderId="0" applyFill="0" applyBorder="0" applyAlignment="0"/>
    <xf numFmtId="183" fontId="38" fillId="0" borderId="0" applyFill="0" applyBorder="0" applyAlignment="0"/>
    <xf numFmtId="179" fontId="38" fillId="0" borderId="0" applyFill="0" applyBorder="0" applyAlignment="0"/>
    <xf numFmtId="0" fontId="68" fillId="0" borderId="0"/>
    <xf numFmtId="0" fontId="44" fillId="0" borderId="0" applyNumberFormat="0" applyFont="0" applyFill="0" applyBorder="0" applyAlignment="0" applyProtection="0">
      <alignment horizontal="left"/>
    </xf>
    <xf numFmtId="0" fontId="69" fillId="0" borderId="6">
      <alignment horizontal="center"/>
    </xf>
    <xf numFmtId="0" fontId="70" fillId="28" borderId="0" applyNumberFormat="0" applyFont="0" applyBorder="0" applyAlignment="0">
      <alignment horizontal="center"/>
    </xf>
    <xf numFmtId="14" fontId="71" fillId="0" borderId="0" applyNumberFormat="0" applyFill="0" applyBorder="0" applyAlignment="0" applyProtection="0">
      <alignment horizontal="left"/>
    </xf>
    <xf numFmtId="4" fontId="72" fillId="29" borderId="13" applyNumberFormat="0" applyProtection="0">
      <alignment vertical="center"/>
    </xf>
    <xf numFmtId="4" fontId="73" fillId="29" borderId="13" applyNumberFormat="0" applyProtection="0">
      <alignment vertical="center"/>
    </xf>
    <xf numFmtId="4" fontId="74" fillId="29" borderId="13" applyNumberFormat="0" applyProtection="0">
      <alignment horizontal="left" vertical="center" indent="1"/>
    </xf>
    <xf numFmtId="4" fontId="74" fillId="30" borderId="0" applyNumberFormat="0" applyProtection="0">
      <alignment horizontal="left" vertical="center" indent="1"/>
    </xf>
    <xf numFmtId="4" fontId="74" fillId="31" borderId="13" applyNumberFormat="0" applyProtection="0">
      <alignment horizontal="right" vertical="center"/>
    </xf>
    <xf numFmtId="4" fontId="74" fillId="32" borderId="13" applyNumberFormat="0" applyProtection="0">
      <alignment horizontal="right" vertical="center"/>
    </xf>
    <xf numFmtId="4" fontId="74" fillId="33" borderId="13" applyNumberFormat="0" applyProtection="0">
      <alignment horizontal="right" vertical="center"/>
    </xf>
    <xf numFmtId="4" fontId="74" fillId="34" borderId="13" applyNumberFormat="0" applyProtection="0">
      <alignment horizontal="right" vertical="center"/>
    </xf>
    <xf numFmtId="4" fontId="74" fillId="35" borderId="13" applyNumberFormat="0" applyProtection="0">
      <alignment horizontal="right" vertical="center"/>
    </xf>
    <xf numFmtId="4" fontId="74" fillId="36" borderId="13" applyNumberFormat="0" applyProtection="0">
      <alignment horizontal="right" vertical="center"/>
    </xf>
    <xf numFmtId="4" fontId="74" fillId="37" borderId="13" applyNumberFormat="0" applyProtection="0">
      <alignment horizontal="right" vertical="center"/>
    </xf>
    <xf numFmtId="4" fontId="74" fillId="38" borderId="13" applyNumberFormat="0" applyProtection="0">
      <alignment horizontal="right" vertical="center"/>
    </xf>
    <xf numFmtId="4" fontId="74" fillId="39" borderId="13" applyNumberFormat="0" applyProtection="0">
      <alignment horizontal="right" vertical="center"/>
    </xf>
    <xf numFmtId="4" fontId="72" fillId="40" borderId="14" applyNumberFormat="0" applyProtection="0">
      <alignment horizontal="left" vertical="center" indent="1"/>
    </xf>
    <xf numFmtId="4" fontId="72" fillId="41" borderId="0" applyNumberFormat="0" applyProtection="0">
      <alignment horizontal="left" vertical="center" indent="1"/>
    </xf>
    <xf numFmtId="4" fontId="72" fillId="30" borderId="0" applyNumberFormat="0" applyProtection="0">
      <alignment horizontal="left" vertical="center" indent="1"/>
    </xf>
    <xf numFmtId="4" fontId="74" fillId="41" borderId="13" applyNumberFormat="0" applyProtection="0">
      <alignment horizontal="right" vertical="center"/>
    </xf>
    <xf numFmtId="4" fontId="46" fillId="41" borderId="0" applyNumberFormat="0" applyProtection="0">
      <alignment horizontal="left" vertical="center" indent="1"/>
    </xf>
    <xf numFmtId="4" fontId="46" fillId="30" borderId="0" applyNumberFormat="0" applyProtection="0">
      <alignment horizontal="left" vertical="center" indent="1"/>
    </xf>
    <xf numFmtId="4" fontId="74" fillId="42" borderId="13" applyNumberFormat="0" applyProtection="0">
      <alignment vertical="center"/>
    </xf>
    <xf numFmtId="4" fontId="75" fillId="42" borderId="13" applyNumberFormat="0" applyProtection="0">
      <alignment vertical="center"/>
    </xf>
    <xf numFmtId="4" fontId="72" fillId="41" borderId="15" applyNumberFormat="0" applyProtection="0">
      <alignment horizontal="left" vertical="center" indent="1"/>
    </xf>
    <xf numFmtId="4" fontId="74" fillId="42" borderId="13" applyNumberFormat="0" applyProtection="0">
      <alignment horizontal="right" vertical="center"/>
    </xf>
    <xf numFmtId="4" fontId="75" fillId="42" borderId="13" applyNumberFormat="0" applyProtection="0">
      <alignment horizontal="right" vertical="center"/>
    </xf>
    <xf numFmtId="4" fontId="72" fillId="41" borderId="13" applyNumberFormat="0" applyProtection="0">
      <alignment horizontal="left" vertical="center" indent="1"/>
    </xf>
    <xf numFmtId="4" fontId="76" fillId="25" borderId="15" applyNumberFormat="0" applyProtection="0">
      <alignment horizontal="left" vertical="center" indent="1"/>
    </xf>
    <xf numFmtId="4" fontId="77" fillId="42" borderId="13" applyNumberFormat="0" applyProtection="0">
      <alignment horizontal="right" vertical="center"/>
    </xf>
    <xf numFmtId="0" fontId="70" fillId="1" borderId="4" applyNumberFormat="0" applyFont="0" applyAlignment="0">
      <alignment horizontal="center"/>
    </xf>
    <xf numFmtId="0" fontId="78" fillId="0" borderId="0" applyNumberFormat="0" applyFill="0" applyBorder="0" applyAlignment="0">
      <alignment horizontal="center"/>
    </xf>
    <xf numFmtId="0" fontId="79" fillId="0" borderId="16" applyNumberFormat="0" applyFill="0" applyBorder="0" applyAlignment="0" applyProtection="0"/>
    <xf numFmtId="0" fontId="13" fillId="0" borderId="0" applyNumberFormat="0" applyFill="0" applyBorder="0" applyAlignment="0" applyProtection="0"/>
    <xf numFmtId="170" fontId="42" fillId="0" borderId="0" applyFont="0" applyFill="0" applyBorder="0" applyAlignment="0" applyProtection="0"/>
    <xf numFmtId="0" fontId="61" fillId="0" borderId="0"/>
    <xf numFmtId="40" fontId="80" fillId="0" borderId="0" applyBorder="0">
      <alignment horizontal="right"/>
    </xf>
    <xf numFmtId="199" fontId="15" fillId="0" borderId="17">
      <alignment horizontal="right" vertical="center"/>
    </xf>
    <xf numFmtId="49" fontId="46" fillId="0" borderId="0" applyFill="0" applyBorder="0" applyAlignment="0"/>
    <xf numFmtId="200" fontId="7" fillId="0" borderId="0" applyFill="0" applyBorder="0" applyAlignment="0"/>
    <xf numFmtId="201" fontId="7" fillId="0" borderId="0" applyFill="0" applyBorder="0" applyAlignment="0"/>
    <xf numFmtId="202" fontId="15" fillId="0" borderId="17">
      <alignment horizontal="center"/>
    </xf>
    <xf numFmtId="0" fontId="66" fillId="0" borderId="0" applyNumberFormat="0" applyFill="0" applyBorder="0" applyAlignment="0" applyProtection="0"/>
    <xf numFmtId="0" fontId="17" fillId="0" borderId="0" applyNumberFormat="0" applyFill="0" applyBorder="0" applyAlignment="0" applyProtection="0"/>
    <xf numFmtId="0" fontId="7" fillId="0" borderId="18" applyNumberFormat="0" applyFont="0" applyFill="0" applyAlignment="0" applyProtection="0"/>
    <xf numFmtId="201" fontId="15" fillId="0" borderId="0"/>
    <xf numFmtId="203" fontId="15" fillId="0" borderId="7"/>
    <xf numFmtId="5" fontId="81" fillId="43" borderId="19">
      <alignment vertical="top"/>
    </xf>
    <xf numFmtId="0" fontId="10" fillId="44" borderId="7">
      <alignment horizontal="left" vertical="center"/>
    </xf>
    <xf numFmtId="6" fontId="82" fillId="45" borderId="19"/>
    <xf numFmtId="5" fontId="5" fillId="0" borderId="19">
      <alignment horizontal="left" vertical="top"/>
    </xf>
    <xf numFmtId="0" fontId="83" fillId="46" borderId="0">
      <alignment horizontal="left" vertical="center"/>
    </xf>
    <xf numFmtId="5" fontId="13" fillId="0" borderId="20">
      <alignment horizontal="left" vertical="top"/>
    </xf>
    <xf numFmtId="0" fontId="84" fillId="0" borderId="20">
      <alignment horizontal="left" vertical="center"/>
    </xf>
    <xf numFmtId="42" fontId="47" fillId="0" borderId="0" applyFont="0" applyFill="0" applyBorder="0" applyAlignment="0" applyProtection="0"/>
    <xf numFmtId="44" fontId="47" fillId="0" borderId="0" applyFont="0" applyFill="0" applyBorder="0" applyAlignment="0" applyProtection="0"/>
    <xf numFmtId="0" fontId="85" fillId="0" borderId="0" applyNumberFormat="0" applyFill="0" applyBorder="0" applyAlignment="0" applyProtection="0"/>
    <xf numFmtId="0" fontId="86" fillId="0" borderId="0" applyNumberFormat="0" applyFill="0" applyBorder="0" applyAlignment="0" applyProtection="0"/>
    <xf numFmtId="0" fontId="87" fillId="0" borderId="0" applyFont="0" applyFill="0" applyBorder="0" applyAlignment="0" applyProtection="0"/>
    <xf numFmtId="0" fontId="87" fillId="0" borderId="0" applyFont="0" applyFill="0" applyBorder="0" applyAlignment="0" applyProtection="0"/>
    <xf numFmtId="0" fontId="3" fillId="0" borderId="0">
      <alignment vertical="center"/>
    </xf>
    <xf numFmtId="40" fontId="88" fillId="0" borderId="0" applyFont="0" applyFill="0" applyBorder="0" applyAlignment="0" applyProtection="0"/>
    <xf numFmtId="38" fontId="88" fillId="0" borderId="0" applyFont="0" applyFill="0" applyBorder="0" applyAlignment="0" applyProtection="0"/>
    <xf numFmtId="0" fontId="88" fillId="0" borderId="0" applyFont="0" applyFill="0" applyBorder="0" applyAlignment="0" applyProtection="0"/>
    <xf numFmtId="0" fontId="88" fillId="0" borderId="0" applyFont="0" applyFill="0" applyBorder="0" applyAlignment="0" applyProtection="0"/>
    <xf numFmtId="9" fontId="89" fillId="0" borderId="0" applyFont="0" applyFill="0" applyBorder="0" applyAlignment="0" applyProtection="0"/>
    <xf numFmtId="0" fontId="90" fillId="0" borderId="0"/>
    <xf numFmtId="204" fontId="7" fillId="0" borderId="0" applyFont="0" applyFill="0" applyBorder="0" applyAlignment="0" applyProtection="0"/>
    <xf numFmtId="205" fontId="7" fillId="0" borderId="0" applyFont="0" applyFill="0" applyBorder="0" applyAlignment="0" applyProtection="0"/>
    <xf numFmtId="206" fontId="91" fillId="0" borderId="0" applyFont="0" applyFill="0" applyBorder="0" applyAlignment="0" applyProtection="0"/>
    <xf numFmtId="207" fontId="91" fillId="0" borderId="0" applyFont="0" applyFill="0" applyBorder="0" applyAlignment="0" applyProtection="0"/>
    <xf numFmtId="0" fontId="92" fillId="0" borderId="0"/>
    <xf numFmtId="0" fontId="62" fillId="0" borderId="0"/>
    <xf numFmtId="164" fontId="93" fillId="0" borderId="0" applyFont="0" applyFill="0" applyBorder="0" applyAlignment="0" applyProtection="0"/>
    <xf numFmtId="165" fontId="93" fillId="0" borderId="0" applyFont="0" applyFill="0" applyBorder="0" applyAlignment="0" applyProtection="0"/>
    <xf numFmtId="0" fontId="2" fillId="0" borderId="0"/>
    <xf numFmtId="168" fontId="93" fillId="0" borderId="0" applyFont="0" applyFill="0" applyBorder="0" applyAlignment="0" applyProtection="0"/>
    <xf numFmtId="6" fontId="23" fillId="0" borderId="0" applyFont="0" applyFill="0" applyBorder="0" applyAlignment="0" applyProtection="0"/>
    <xf numFmtId="169" fontId="93" fillId="0" borderId="0" applyFont="0" applyFill="0" applyBorder="0" applyAlignment="0" applyProtection="0"/>
    <xf numFmtId="43" fontId="97" fillId="0" borderId="0" applyFont="0" applyFill="0" applyBorder="0" applyAlignment="0" applyProtection="0"/>
    <xf numFmtId="43" fontId="1" fillId="0" borderId="0" applyFont="0" applyFill="0" applyBorder="0" applyAlignment="0" applyProtection="0"/>
    <xf numFmtId="164" fontId="97" fillId="0" borderId="0" applyFont="0" applyFill="0" applyBorder="0" applyAlignment="0" applyProtection="0"/>
  </cellStyleXfs>
  <cellXfs count="235">
    <xf numFmtId="0" fontId="0" fillId="0" borderId="0" xfId="0"/>
    <xf numFmtId="0" fontId="3" fillId="0" borderId="7" xfId="196" applyFont="1" applyFill="1" applyBorder="1"/>
    <xf numFmtId="3" fontId="3" fillId="0" borderId="0" xfId="196" applyNumberFormat="1" applyFont="1" applyFill="1"/>
    <xf numFmtId="3" fontId="4" fillId="0" borderId="7" xfId="196" applyNumberFormat="1" applyFont="1" applyFill="1" applyBorder="1"/>
    <xf numFmtId="0" fontId="3" fillId="0" borderId="0" xfId="196" applyFont="1" applyFill="1"/>
    <xf numFmtId="0" fontId="3" fillId="0" borderId="0" xfId="186" applyFont="1" applyFill="1"/>
    <xf numFmtId="0" fontId="4" fillId="0" borderId="0" xfId="186" applyFont="1" applyFill="1"/>
    <xf numFmtId="0" fontId="4" fillId="0" borderId="26" xfId="186" applyFont="1" applyFill="1" applyBorder="1" applyAlignment="1">
      <alignment horizontal="center" vertical="center" wrapText="1"/>
    </xf>
    <xf numFmtId="0" fontId="4" fillId="0" borderId="28" xfId="186" applyFont="1" applyFill="1" applyBorder="1" applyAlignment="1">
      <alignment horizontal="center" vertical="center" wrapText="1"/>
    </xf>
    <xf numFmtId="0" fontId="4" fillId="0" borderId="20" xfId="186" applyFont="1" applyFill="1" applyBorder="1" applyAlignment="1">
      <alignment horizontal="center" vertical="center" wrapText="1"/>
    </xf>
    <xf numFmtId="3" fontId="4" fillId="0" borderId="27" xfId="186" applyNumberFormat="1" applyFont="1" applyFill="1" applyBorder="1" applyAlignment="1">
      <alignment horizontal="right" vertical="center" wrapText="1"/>
    </xf>
    <xf numFmtId="3" fontId="4" fillId="0" borderId="19" xfId="186" applyNumberFormat="1" applyFont="1" applyFill="1" applyBorder="1" applyAlignment="1">
      <alignment horizontal="right" vertical="center" wrapText="1"/>
    </xf>
    <xf numFmtId="0" fontId="4" fillId="0" borderId="29" xfId="186" applyFont="1" applyFill="1" applyBorder="1" applyAlignment="1">
      <alignment horizontal="center" vertical="center" wrapText="1"/>
    </xf>
    <xf numFmtId="0" fontId="4" fillId="0" borderId="25" xfId="186" applyFont="1" applyFill="1" applyBorder="1" applyAlignment="1">
      <alignment horizontal="center" vertical="center" wrapText="1"/>
    </xf>
    <xf numFmtId="3" fontId="94" fillId="0" borderId="16" xfId="186" applyNumberFormat="1" applyFont="1" applyFill="1" applyBorder="1" applyAlignment="1">
      <alignment horizontal="center" vertical="center"/>
    </xf>
    <xf numFmtId="3" fontId="94" fillId="0" borderId="22" xfId="186" applyNumberFormat="1" applyFont="1" applyFill="1" applyBorder="1" applyAlignment="1">
      <alignment horizontal="center" vertical="center"/>
    </xf>
    <xf numFmtId="0" fontId="3" fillId="0" borderId="0" xfId="186" applyFont="1" applyFill="1" applyAlignment="1">
      <alignment vertical="center"/>
    </xf>
    <xf numFmtId="0" fontId="6" fillId="0" borderId="30" xfId="186" applyFont="1" applyFill="1" applyBorder="1" applyAlignment="1">
      <alignment horizontal="center" vertical="center" wrapText="1"/>
    </xf>
    <xf numFmtId="0" fontId="6" fillId="0" borderId="24" xfId="186" applyFont="1" applyFill="1" applyBorder="1" applyAlignment="1">
      <alignment horizontal="center" vertical="center" wrapText="1"/>
    </xf>
    <xf numFmtId="0" fontId="6" fillId="0" borderId="0" xfId="198" applyFont="1" applyFill="1"/>
    <xf numFmtId="3" fontId="6" fillId="0" borderId="16" xfId="198" applyNumberFormat="1" applyFont="1" applyFill="1" applyBorder="1" applyAlignment="1">
      <alignment horizontal="center" vertical="center" wrapText="1"/>
    </xf>
    <xf numFmtId="3" fontId="6" fillId="0" borderId="22" xfId="198" applyNumberFormat="1" applyFont="1" applyFill="1" applyBorder="1" applyAlignment="1">
      <alignment horizontal="center" vertical="center" wrapText="1"/>
    </xf>
    <xf numFmtId="0" fontId="94" fillId="0" borderId="0" xfId="198" applyFont="1" applyFill="1"/>
    <xf numFmtId="3" fontId="94" fillId="0" borderId="16" xfId="198" applyNumberFormat="1" applyFont="1" applyFill="1" applyBorder="1" applyAlignment="1">
      <alignment horizontal="center" vertical="center" wrapText="1"/>
    </xf>
    <xf numFmtId="3" fontId="94" fillId="0" borderId="22" xfId="198" applyNumberFormat="1" applyFont="1" applyFill="1" applyBorder="1" applyAlignment="1">
      <alignment horizontal="center" vertical="center" wrapText="1"/>
    </xf>
    <xf numFmtId="3" fontId="6" fillId="0" borderId="30" xfId="198" applyNumberFormat="1" applyFont="1" applyFill="1" applyBorder="1" applyAlignment="1">
      <alignment horizontal="center" vertical="center" wrapText="1"/>
    </xf>
    <xf numFmtId="3" fontId="6" fillId="0" borderId="24" xfId="198" applyNumberFormat="1" applyFont="1" applyFill="1" applyBorder="1" applyAlignment="1">
      <alignment horizontal="center" vertical="center" wrapText="1"/>
    </xf>
    <xf numFmtId="3" fontId="6" fillId="0" borderId="28" xfId="198" applyNumberFormat="1" applyFont="1" applyFill="1" applyBorder="1" applyAlignment="1">
      <alignment horizontal="center" vertical="center" wrapText="1"/>
    </xf>
    <xf numFmtId="3" fontId="6" fillId="0" borderId="20" xfId="198" applyNumberFormat="1" applyFont="1" applyFill="1" applyBorder="1" applyAlignment="1">
      <alignment horizontal="center" vertical="center" wrapText="1"/>
    </xf>
    <xf numFmtId="3" fontId="6" fillId="0" borderId="25" xfId="198" applyNumberFormat="1" applyFont="1" applyFill="1" applyBorder="1" applyAlignment="1">
      <alignment horizontal="center" vertical="center" wrapText="1"/>
    </xf>
    <xf numFmtId="0" fontId="3" fillId="0" borderId="16" xfId="198" applyFont="1" applyFill="1" applyBorder="1" applyAlignment="1">
      <alignment horizontal="center" vertical="center" wrapText="1"/>
    </xf>
    <xf numFmtId="0" fontId="3" fillId="0" borderId="22" xfId="198" applyFont="1" applyFill="1" applyBorder="1" applyAlignment="1">
      <alignment horizontal="center" vertical="center" wrapText="1"/>
    </xf>
    <xf numFmtId="0" fontId="3" fillId="0" borderId="0" xfId="198" applyFont="1" applyFill="1"/>
    <xf numFmtId="3" fontId="3" fillId="0" borderId="16" xfId="198" applyNumberFormat="1" applyFont="1" applyFill="1" applyBorder="1" applyAlignment="1">
      <alignment horizontal="justify" vertical="center" wrapText="1"/>
    </xf>
    <xf numFmtId="3" fontId="3" fillId="0" borderId="22" xfId="198" applyNumberFormat="1" applyFont="1" applyFill="1" applyBorder="1" applyAlignment="1">
      <alignment horizontal="center" vertical="center" wrapText="1"/>
    </xf>
    <xf numFmtId="3" fontId="3" fillId="0" borderId="16" xfId="186" quotePrefix="1" applyNumberFormat="1" applyFont="1" applyFill="1" applyBorder="1" applyAlignment="1">
      <alignment horizontal="center"/>
    </xf>
    <xf numFmtId="3" fontId="3" fillId="0" borderId="22" xfId="186" quotePrefix="1" applyNumberFormat="1" applyFont="1" applyFill="1" applyBorder="1" applyAlignment="1">
      <alignment horizontal="center"/>
    </xf>
    <xf numFmtId="0" fontId="6" fillId="0" borderId="16" xfId="198" applyFont="1" applyFill="1" applyBorder="1" applyAlignment="1">
      <alignment horizontal="center" vertical="center" wrapText="1"/>
    </xf>
    <xf numFmtId="0" fontId="6" fillId="0" borderId="22" xfId="198" applyFont="1" applyFill="1" applyBorder="1" applyAlignment="1">
      <alignment horizontal="center" vertical="center" wrapText="1"/>
    </xf>
    <xf numFmtId="3" fontId="3" fillId="0" borderId="16" xfId="198" applyNumberFormat="1" applyFont="1" applyFill="1" applyBorder="1" applyAlignment="1">
      <alignment horizontal="center" vertical="center"/>
    </xf>
    <xf numFmtId="3" fontId="3" fillId="0" borderId="22" xfId="198" applyNumberFormat="1" applyFont="1" applyFill="1" applyBorder="1" applyAlignment="1">
      <alignment horizontal="center" vertical="center"/>
    </xf>
    <xf numFmtId="3" fontId="6" fillId="0" borderId="16" xfId="198" applyNumberFormat="1" applyFont="1" applyFill="1" applyBorder="1" applyAlignment="1">
      <alignment horizontal="center" vertical="center"/>
    </xf>
    <xf numFmtId="3" fontId="6" fillId="0" borderId="22" xfId="198" applyNumberFormat="1" applyFont="1" applyFill="1" applyBorder="1" applyAlignment="1">
      <alignment horizontal="center" vertical="center"/>
    </xf>
    <xf numFmtId="3" fontId="94" fillId="0" borderId="31" xfId="198" applyNumberFormat="1" applyFont="1" applyFill="1" applyBorder="1" applyAlignment="1">
      <alignment horizontal="center" vertical="center" wrapText="1"/>
    </xf>
    <xf numFmtId="3" fontId="94" fillId="0" borderId="23" xfId="198" applyNumberFormat="1" applyFont="1" applyFill="1" applyBorder="1" applyAlignment="1">
      <alignment horizontal="center" vertical="center" wrapText="1"/>
    </xf>
    <xf numFmtId="3" fontId="3" fillId="0" borderId="0" xfId="196" applyNumberFormat="1" applyFont="1" applyFill="1" applyAlignment="1">
      <alignment horizontal="right"/>
    </xf>
    <xf numFmtId="0" fontId="3" fillId="0" borderId="0" xfId="0" applyFont="1"/>
    <xf numFmtId="0" fontId="3" fillId="0" borderId="0" xfId="0" applyFont="1" applyAlignment="1">
      <alignment horizontal="center"/>
    </xf>
    <xf numFmtId="3" fontId="3" fillId="0" borderId="0" xfId="0" applyNumberFormat="1" applyFont="1"/>
    <xf numFmtId="0" fontId="101" fillId="0" borderId="7" xfId="0" applyFont="1" applyFill="1" applyBorder="1" applyAlignment="1">
      <alignment horizontal="center" vertical="center"/>
    </xf>
    <xf numFmtId="0" fontId="101" fillId="0" borderId="7" xfId="0" applyFont="1" applyFill="1" applyBorder="1" applyAlignment="1">
      <alignment horizontal="center" vertical="center" wrapText="1"/>
    </xf>
    <xf numFmtId="0" fontId="100" fillId="0" borderId="7" xfId="0" applyFont="1" applyFill="1" applyBorder="1" applyAlignment="1">
      <alignment horizontal="justify" vertical="center" wrapText="1"/>
    </xf>
    <xf numFmtId="0" fontId="101" fillId="0" borderId="0" xfId="0" applyFont="1" applyFill="1" applyAlignment="1">
      <alignment horizontal="justify" vertical="center"/>
    </xf>
    <xf numFmtId="0" fontId="101" fillId="0" borderId="7" xfId="0" applyFont="1" applyFill="1" applyBorder="1" applyAlignment="1">
      <alignment horizontal="justify" vertical="center" wrapText="1"/>
    </xf>
    <xf numFmtId="3" fontId="101" fillId="0" borderId="7" xfId="0" applyNumberFormat="1" applyFont="1" applyFill="1" applyBorder="1" applyAlignment="1">
      <alignment horizontal="right" vertical="center"/>
    </xf>
    <xf numFmtId="0" fontId="102" fillId="0" borderId="0" xfId="0" applyFont="1" applyFill="1" applyAlignment="1">
      <alignment horizontal="justify" vertical="center"/>
    </xf>
    <xf numFmtId="0" fontId="102" fillId="0" borderId="0" xfId="0" applyFont="1" applyFill="1" applyAlignment="1">
      <alignment horizontal="center" vertical="center"/>
    </xf>
    <xf numFmtId="3" fontId="102" fillId="0" borderId="0" xfId="0" applyNumberFormat="1" applyFont="1" applyFill="1" applyAlignment="1">
      <alignment horizontal="justify" vertical="center"/>
    </xf>
    <xf numFmtId="0" fontId="100" fillId="0" borderId="7" xfId="0" applyNumberFormat="1" applyFont="1" applyFill="1" applyBorder="1" applyAlignment="1">
      <alignment horizontal="justify" vertical="center" wrapText="1"/>
    </xf>
    <xf numFmtId="0" fontId="102" fillId="0" borderId="7" xfId="198" applyFont="1" applyFill="1" applyBorder="1" applyAlignment="1">
      <alignment horizontal="justify" vertical="center" wrapText="1"/>
    </xf>
    <xf numFmtId="0" fontId="100" fillId="0" borderId="19" xfId="0" applyFont="1" applyFill="1" applyBorder="1" applyAlignment="1">
      <alignment horizontal="justify" vertical="center" wrapText="1"/>
    </xf>
    <xf numFmtId="3" fontId="100" fillId="0" borderId="7" xfId="0" applyNumberFormat="1" applyFont="1" applyFill="1" applyBorder="1" applyAlignment="1">
      <alignment horizontal="center" vertical="center"/>
    </xf>
    <xf numFmtId="3" fontId="101" fillId="0" borderId="7" xfId="0" applyNumberFormat="1" applyFont="1" applyFill="1" applyBorder="1" applyAlignment="1">
      <alignment horizontal="center" vertical="center" wrapText="1"/>
    </xf>
    <xf numFmtId="3" fontId="101" fillId="0" borderId="19" xfId="0" applyNumberFormat="1" applyFont="1" applyFill="1" applyBorder="1" applyAlignment="1">
      <alignment horizontal="center" vertical="center"/>
    </xf>
    <xf numFmtId="0" fontId="100" fillId="0" borderId="7" xfId="0" applyFont="1" applyFill="1" applyBorder="1" applyAlignment="1">
      <alignment horizontal="center" vertical="center" wrapText="1"/>
    </xf>
    <xf numFmtId="0" fontId="100" fillId="0" borderId="7" xfId="0" applyFont="1" applyFill="1" applyBorder="1" applyAlignment="1">
      <alignment horizontal="center" vertical="center"/>
    </xf>
    <xf numFmtId="0" fontId="100" fillId="0" borderId="7" xfId="0" applyFont="1" applyFill="1" applyBorder="1" applyAlignment="1">
      <alignment horizontal="center" vertical="center"/>
    </xf>
    <xf numFmtId="3" fontId="102" fillId="0" borderId="7" xfId="0" applyNumberFormat="1" applyFont="1" applyFill="1" applyBorder="1" applyAlignment="1">
      <alignment horizontal="right" vertical="center"/>
    </xf>
    <xf numFmtId="3" fontId="102" fillId="0" borderId="7" xfId="0" applyNumberFormat="1" applyFont="1" applyFill="1" applyBorder="1" applyAlignment="1">
      <alignment vertical="center"/>
    </xf>
    <xf numFmtId="3" fontId="100" fillId="0" borderId="7" xfId="0" applyNumberFormat="1" applyFont="1" applyFill="1" applyBorder="1" applyAlignment="1">
      <alignment horizontal="right" vertical="center"/>
    </xf>
    <xf numFmtId="0" fontId="100" fillId="0" borderId="19" xfId="0" applyFont="1" applyFill="1" applyBorder="1" applyAlignment="1">
      <alignment horizontal="center" vertical="center"/>
    </xf>
    <xf numFmtId="3" fontId="100" fillId="0" borderId="19" xfId="0" applyNumberFormat="1" applyFont="1" applyFill="1" applyBorder="1" applyAlignment="1">
      <alignment horizontal="right" vertical="center"/>
    </xf>
    <xf numFmtId="0" fontId="102" fillId="0" borderId="7" xfId="0" applyFont="1" applyFill="1" applyBorder="1" applyAlignment="1">
      <alignment horizontal="center" vertical="center"/>
    </xf>
    <xf numFmtId="0" fontId="102" fillId="0" borderId="7" xfId="0" applyFont="1" applyFill="1" applyBorder="1" applyAlignment="1">
      <alignment horizontal="justify" vertical="center"/>
    </xf>
    <xf numFmtId="0" fontId="3" fillId="0" borderId="0" xfId="186" applyFont="1" applyFill="1" applyAlignment="1">
      <alignment horizontal="center"/>
    </xf>
    <xf numFmtId="0" fontId="105" fillId="0" borderId="7" xfId="0" applyFont="1" applyFill="1" applyBorder="1" applyAlignment="1">
      <alignment horizontal="center" vertical="center"/>
    </xf>
    <xf numFmtId="3" fontId="3" fillId="0" borderId="0" xfId="186" applyNumberFormat="1" applyFont="1" applyFill="1"/>
    <xf numFmtId="0" fontId="103" fillId="0" borderId="0" xfId="186" applyFont="1" applyFill="1" applyAlignment="1">
      <alignment horizontal="center" vertical="center" wrapText="1"/>
    </xf>
    <xf numFmtId="0" fontId="4" fillId="0" borderId="7" xfId="186" applyFont="1" applyFill="1" applyBorder="1" applyAlignment="1">
      <alignment horizontal="center" vertical="center" wrapText="1"/>
    </xf>
    <xf numFmtId="0" fontId="102" fillId="0" borderId="7" xfId="0" applyFont="1" applyFill="1" applyBorder="1" applyAlignment="1">
      <alignment horizontal="center" vertical="center" wrapText="1"/>
    </xf>
    <xf numFmtId="3" fontId="4" fillId="48" borderId="7" xfId="0" applyNumberFormat="1" applyFont="1" applyFill="1" applyBorder="1" applyAlignment="1"/>
    <xf numFmtId="0" fontId="4" fillId="48" borderId="7" xfId="0" applyFont="1" applyFill="1" applyBorder="1" applyAlignment="1"/>
    <xf numFmtId="0" fontId="107" fillId="0" borderId="7" xfId="182" applyNumberFormat="1" applyFont="1" applyFill="1" applyBorder="1" applyAlignment="1">
      <alignment horizontal="center" vertical="center"/>
    </xf>
    <xf numFmtId="3" fontId="108" fillId="0" borderId="7" xfId="205" applyNumberFormat="1" applyFont="1" applyFill="1" applyBorder="1" applyAlignment="1">
      <alignment horizontal="right" vertical="center" wrapText="1" readingOrder="1"/>
    </xf>
    <xf numFmtId="3" fontId="109" fillId="0" borderId="7" xfId="205" applyNumberFormat="1" applyFont="1" applyFill="1" applyBorder="1" applyAlignment="1">
      <alignment horizontal="right" vertical="center" wrapText="1" readingOrder="1"/>
    </xf>
    <xf numFmtId="0" fontId="108" fillId="0" borderId="7" xfId="182" applyNumberFormat="1" applyFont="1" applyFill="1" applyBorder="1" applyAlignment="1">
      <alignment horizontal="center" vertical="center"/>
    </xf>
    <xf numFmtId="0" fontId="109" fillId="0" borderId="7" xfId="198" applyFont="1" applyFill="1" applyBorder="1" applyAlignment="1">
      <alignment horizontal="center" vertical="center"/>
    </xf>
    <xf numFmtId="0" fontId="109" fillId="0" borderId="7" xfId="198" applyFont="1" applyFill="1" applyBorder="1" applyAlignment="1">
      <alignment horizontal="justify" vertical="center" wrapText="1"/>
    </xf>
    <xf numFmtId="3" fontId="109" fillId="0" borderId="7" xfId="196" applyNumberFormat="1" applyFont="1" applyFill="1" applyBorder="1" applyAlignment="1">
      <alignment horizontal="right" vertical="center"/>
    </xf>
    <xf numFmtId="0" fontId="109" fillId="0" borderId="7" xfId="196" applyFont="1" applyFill="1" applyBorder="1"/>
    <xf numFmtId="3" fontId="106" fillId="0" borderId="7" xfId="196" applyNumberFormat="1" applyFont="1" applyFill="1" applyBorder="1" applyAlignment="1">
      <alignment horizontal="right" vertical="center"/>
    </xf>
    <xf numFmtId="3" fontId="106" fillId="0" borderId="7" xfId="205" applyNumberFormat="1" applyFont="1" applyFill="1" applyBorder="1" applyAlignment="1">
      <alignment horizontal="right" vertical="center" wrapText="1" readingOrder="1"/>
    </xf>
    <xf numFmtId="0" fontId="109" fillId="0" borderId="7" xfId="186" applyFont="1" applyFill="1" applyBorder="1" applyAlignment="1">
      <alignment horizontal="center" vertical="center" wrapText="1"/>
    </xf>
    <xf numFmtId="0" fontId="109" fillId="0" borderId="7" xfId="198" applyFont="1" applyFill="1" applyBorder="1" applyAlignment="1">
      <alignment vertical="center" wrapText="1"/>
    </xf>
    <xf numFmtId="0" fontId="106" fillId="0" borderId="7" xfId="196" applyFont="1" applyFill="1" applyBorder="1"/>
    <xf numFmtId="3" fontId="109" fillId="0" borderId="7" xfId="196" applyNumberFormat="1" applyFont="1" applyFill="1" applyBorder="1"/>
    <xf numFmtId="0" fontId="109" fillId="0" borderId="7" xfId="196" applyFont="1" applyFill="1" applyBorder="1" applyAlignment="1">
      <alignment wrapText="1"/>
    </xf>
    <xf numFmtId="0" fontId="109" fillId="0" borderId="7" xfId="198" quotePrefix="1" applyFont="1" applyFill="1" applyBorder="1" applyAlignment="1">
      <alignment horizontal="center" vertical="center"/>
    </xf>
    <xf numFmtId="0" fontId="106" fillId="0" borderId="7" xfId="198" quotePrefix="1" applyFont="1" applyFill="1" applyBorder="1" applyAlignment="1">
      <alignment horizontal="center" vertical="center"/>
    </xf>
    <xf numFmtId="0" fontId="106" fillId="0" borderId="7" xfId="198" applyFont="1" applyFill="1" applyBorder="1" applyAlignment="1">
      <alignment horizontal="justify" vertical="center" wrapText="1"/>
    </xf>
    <xf numFmtId="0" fontId="106" fillId="0" borderId="7" xfId="198" applyFont="1" applyFill="1" applyBorder="1" applyAlignment="1">
      <alignment horizontal="center" vertical="center"/>
    </xf>
    <xf numFmtId="0" fontId="106" fillId="0" borderId="7" xfId="198" applyFont="1" applyFill="1" applyBorder="1" applyAlignment="1">
      <alignment horizontal="left" vertical="center" wrapText="1"/>
    </xf>
    <xf numFmtId="3" fontId="109" fillId="0" borderId="7" xfId="196" applyNumberFormat="1" applyFont="1" applyFill="1" applyBorder="1" applyAlignment="1">
      <alignment horizontal="right" vertical="center" wrapText="1"/>
    </xf>
    <xf numFmtId="0" fontId="109" fillId="0" borderId="7" xfId="196" applyFont="1" applyFill="1" applyBorder="1" applyAlignment="1">
      <alignment vertical="center" wrapText="1"/>
    </xf>
    <xf numFmtId="3" fontId="106" fillId="0" borderId="7" xfId="196" applyNumberFormat="1" applyFont="1" applyFill="1" applyBorder="1" applyAlignment="1">
      <alignment horizontal="right" vertical="center" wrapText="1"/>
    </xf>
    <xf numFmtId="0" fontId="106" fillId="0" borderId="7" xfId="196" applyFont="1" applyFill="1" applyBorder="1" applyAlignment="1">
      <alignment vertical="center" wrapText="1"/>
    </xf>
    <xf numFmtId="0" fontId="109" fillId="0" borderId="7" xfId="198" applyFont="1" applyFill="1" applyBorder="1" applyAlignment="1">
      <alignment horizontal="justify" vertical="center"/>
    </xf>
    <xf numFmtId="0" fontId="106" fillId="0" borderId="7" xfId="198" applyFont="1" applyFill="1" applyBorder="1" applyAlignment="1">
      <alignment horizontal="justify" vertical="center"/>
    </xf>
    <xf numFmtId="0" fontId="106" fillId="0" borderId="7" xfId="0" applyFont="1" applyFill="1" applyBorder="1" applyAlignment="1">
      <alignment horizontal="justify" vertical="center"/>
    </xf>
    <xf numFmtId="0" fontId="109" fillId="0" borderId="7" xfId="0" applyFont="1" applyFill="1" applyBorder="1" applyAlignment="1">
      <alignment horizontal="justify" vertical="center"/>
    </xf>
    <xf numFmtId="0" fontId="109" fillId="0" borderId="7" xfId="186" applyFont="1" applyFill="1" applyBorder="1" applyAlignment="1">
      <alignment vertical="center" wrapText="1"/>
    </xf>
    <xf numFmtId="0" fontId="106" fillId="0" borderId="7" xfId="186" applyFont="1" applyFill="1" applyBorder="1" applyAlignment="1">
      <alignment horizontal="center" vertical="center" wrapText="1"/>
    </xf>
    <xf numFmtId="0" fontId="110" fillId="0" borderId="7" xfId="196" applyFont="1" applyFill="1" applyBorder="1"/>
    <xf numFmtId="0" fontId="106" fillId="0" borderId="7" xfId="0" applyFont="1" applyFill="1" applyBorder="1" applyAlignment="1">
      <alignment horizontal="center" vertical="center"/>
    </xf>
    <xf numFmtId="0" fontId="106" fillId="0" borderId="7" xfId="0" applyFont="1" applyFill="1" applyBorder="1" applyAlignment="1">
      <alignment horizontal="left" vertical="center" wrapText="1"/>
    </xf>
    <xf numFmtId="0" fontId="109" fillId="0" borderId="7" xfId="0" applyFont="1" applyFill="1" applyBorder="1" applyAlignment="1">
      <alignment horizontal="center" vertical="center"/>
    </xf>
    <xf numFmtId="0" fontId="109" fillId="0" borderId="7" xfId="0" applyFont="1" applyFill="1" applyBorder="1" applyAlignment="1">
      <alignment vertical="center"/>
    </xf>
    <xf numFmtId="170" fontId="109" fillId="0" borderId="7" xfId="306" applyNumberFormat="1" applyFont="1" applyFill="1" applyBorder="1" applyAlignment="1">
      <alignment vertical="top" wrapText="1"/>
    </xf>
    <xf numFmtId="0" fontId="109" fillId="0" borderId="7" xfId="0" applyFont="1" applyFill="1" applyBorder="1" applyAlignment="1">
      <alignment horizontal="left"/>
    </xf>
    <xf numFmtId="0" fontId="109" fillId="0" borderId="7" xfId="0" applyFont="1" applyFill="1" applyBorder="1" applyAlignment="1">
      <alignment horizontal="left" wrapText="1"/>
    </xf>
    <xf numFmtId="170" fontId="109" fillId="0" borderId="7" xfId="306" applyNumberFormat="1" applyFont="1" applyFill="1" applyBorder="1" applyAlignment="1">
      <alignment horizontal="left" vertical="top" wrapText="1"/>
    </xf>
    <xf numFmtId="170" fontId="109" fillId="0" borderId="7" xfId="306" applyNumberFormat="1" applyFont="1" applyFill="1" applyBorder="1" applyAlignment="1">
      <alignment horizontal="left" vertical="center" wrapText="1"/>
    </xf>
    <xf numFmtId="0" fontId="106" fillId="0" borderId="7" xfId="0" applyFont="1" applyFill="1" applyBorder="1" applyAlignment="1">
      <alignment vertical="center" wrapText="1"/>
    </xf>
    <xf numFmtId="0" fontId="109" fillId="0" borderId="7" xfId="0" applyFont="1" applyFill="1" applyBorder="1" applyAlignment="1">
      <alignment vertical="center" wrapText="1"/>
    </xf>
    <xf numFmtId="0" fontId="109" fillId="0" borderId="7" xfId="0" applyFont="1" applyFill="1" applyBorder="1" applyAlignment="1">
      <alignment horizontal="left" vertical="center"/>
    </xf>
    <xf numFmtId="0" fontId="109" fillId="0" borderId="7" xfId="0" applyFont="1" applyFill="1" applyBorder="1" applyAlignment="1">
      <alignment horizontal="left" vertical="center" wrapText="1"/>
    </xf>
    <xf numFmtId="170" fontId="106" fillId="0" borderId="7" xfId="306" applyNumberFormat="1" applyFont="1" applyFill="1" applyBorder="1" applyAlignment="1">
      <alignment horizontal="left" vertical="center" wrapText="1"/>
    </xf>
    <xf numFmtId="0" fontId="107" fillId="0" borderId="7" xfId="196" applyFont="1" applyFill="1" applyBorder="1"/>
    <xf numFmtId="0" fontId="106" fillId="0" borderId="7" xfId="189" applyFont="1" applyFill="1" applyBorder="1" applyAlignment="1">
      <alignment horizontal="center" vertical="center"/>
    </xf>
    <xf numFmtId="0" fontId="106" fillId="0" borderId="7" xfId="189" applyFont="1" applyFill="1" applyBorder="1" applyAlignment="1">
      <alignment horizontal="left" vertical="center" wrapText="1"/>
    </xf>
    <xf numFmtId="0" fontId="109" fillId="0" borderId="7" xfId="189" applyFont="1" applyFill="1" applyBorder="1" applyAlignment="1">
      <alignment horizontal="center" vertical="center"/>
    </xf>
    <xf numFmtId="0" fontId="109" fillId="0" borderId="7" xfId="189" applyFont="1" applyFill="1" applyBorder="1" applyAlignment="1">
      <alignment vertical="center"/>
    </xf>
    <xf numFmtId="170" fontId="109" fillId="0" borderId="7" xfId="306" applyNumberFormat="1" applyFont="1" applyFill="1" applyBorder="1" applyAlignment="1">
      <alignment vertical="center" wrapText="1"/>
    </xf>
    <xf numFmtId="0" fontId="106" fillId="0" borderId="7" xfId="189" applyFont="1" applyFill="1" applyBorder="1" applyAlignment="1">
      <alignment horizontal="justify" vertical="center"/>
    </xf>
    <xf numFmtId="0" fontId="109" fillId="0" borderId="7" xfId="189" applyFont="1" applyFill="1" applyBorder="1" applyAlignment="1">
      <alignment horizontal="justify" vertical="center"/>
    </xf>
    <xf numFmtId="0" fontId="109" fillId="0" borderId="7" xfId="189" applyFont="1" applyFill="1" applyBorder="1" applyAlignment="1">
      <alignment horizontal="left" vertical="center"/>
    </xf>
    <xf numFmtId="0" fontId="109" fillId="0" borderId="7" xfId="189" applyFont="1" applyFill="1" applyBorder="1" applyAlignment="1">
      <alignment horizontal="left" vertical="center" wrapText="1"/>
    </xf>
    <xf numFmtId="0" fontId="106" fillId="0" borderId="7" xfId="189" applyFont="1" applyFill="1" applyBorder="1" applyAlignment="1">
      <alignment vertical="center" wrapText="1"/>
    </xf>
    <xf numFmtId="0" fontId="109" fillId="0" borderId="7" xfId="189" applyFont="1" applyFill="1" applyBorder="1" applyAlignment="1">
      <alignment vertical="center" wrapText="1"/>
    </xf>
    <xf numFmtId="0" fontId="110" fillId="0" borderId="7" xfId="196" applyFont="1" applyFill="1" applyBorder="1" applyAlignment="1">
      <alignment horizontal="justify" vertical="center"/>
    </xf>
    <xf numFmtId="0" fontId="106" fillId="0" borderId="7" xfId="0" applyFont="1" applyFill="1" applyBorder="1" applyAlignment="1">
      <alignment horizontal="justify" vertical="center" wrapText="1"/>
    </xf>
    <xf numFmtId="0" fontId="109" fillId="0" borderId="7" xfId="196" applyFont="1" applyFill="1" applyBorder="1" applyAlignment="1">
      <alignment horizontal="justify" vertical="center"/>
    </xf>
    <xf numFmtId="0" fontId="109" fillId="0" borderId="7" xfId="0" applyFont="1" applyFill="1" applyBorder="1" applyAlignment="1">
      <alignment horizontal="justify" vertical="center" wrapText="1"/>
    </xf>
    <xf numFmtId="0" fontId="109" fillId="0" borderId="7" xfId="0" quotePrefix="1" applyFont="1" applyFill="1" applyBorder="1" applyAlignment="1">
      <alignment horizontal="center" vertical="center"/>
    </xf>
    <xf numFmtId="0" fontId="108" fillId="0" borderId="7" xfId="0" applyFont="1" applyFill="1" applyBorder="1" applyAlignment="1">
      <alignment horizontal="center" vertical="center" wrapText="1"/>
    </xf>
    <xf numFmtId="0" fontId="108" fillId="0" borderId="7" xfId="0" applyFont="1" applyFill="1" applyBorder="1" applyAlignment="1">
      <alignment vertical="center" wrapText="1"/>
    </xf>
    <xf numFmtId="0" fontId="109" fillId="0" borderId="7" xfId="0" applyFont="1" applyFill="1" applyBorder="1" applyAlignment="1">
      <alignment horizontal="center" vertical="center" wrapText="1"/>
    </xf>
    <xf numFmtId="0" fontId="109" fillId="0" borderId="7" xfId="0" quotePrefix="1" applyFont="1" applyFill="1" applyBorder="1" applyAlignment="1">
      <alignment horizontal="center" vertical="center" wrapText="1"/>
    </xf>
    <xf numFmtId="0" fontId="111" fillId="0" borderId="7" xfId="0" applyFont="1" applyFill="1" applyBorder="1" applyAlignment="1">
      <alignment horizontal="center" vertical="center" wrapText="1"/>
    </xf>
    <xf numFmtId="170" fontId="111" fillId="0" borderId="7" xfId="306" applyNumberFormat="1" applyFont="1" applyFill="1" applyBorder="1" applyAlignment="1">
      <alignment horizontal="left" vertical="center" wrapText="1"/>
    </xf>
    <xf numFmtId="0" fontId="108" fillId="0" borderId="7" xfId="0" applyFont="1" applyFill="1" applyBorder="1" applyAlignment="1">
      <alignment horizontal="center" vertical="center"/>
    </xf>
    <xf numFmtId="0" fontId="108" fillId="0" borderId="7" xfId="0" applyFont="1" applyFill="1" applyBorder="1" applyAlignment="1">
      <alignment horizontal="justify" vertical="center"/>
    </xf>
    <xf numFmtId="3" fontId="109" fillId="0" borderId="7" xfId="0" applyNumberFormat="1" applyFont="1" applyFill="1" applyBorder="1" applyAlignment="1">
      <alignment horizontal="left" vertical="center"/>
    </xf>
    <xf numFmtId="3" fontId="109" fillId="0" borderId="7" xfId="0" applyNumberFormat="1" applyFont="1" applyFill="1" applyBorder="1" applyAlignment="1">
      <alignment horizontal="left" vertical="center" wrapText="1"/>
    </xf>
    <xf numFmtId="0" fontId="109" fillId="0" borderId="7" xfId="0" applyNumberFormat="1" applyFont="1" applyFill="1" applyBorder="1" applyAlignment="1">
      <alignment horizontal="center" vertical="center" wrapText="1"/>
    </xf>
    <xf numFmtId="0" fontId="106" fillId="0" borderId="7" xfId="0" applyNumberFormat="1" applyFont="1" applyFill="1" applyBorder="1" applyAlignment="1">
      <alignment horizontal="center" vertical="center" wrapText="1"/>
    </xf>
    <xf numFmtId="0" fontId="109" fillId="0" borderId="7" xfId="0" quotePrefix="1" applyFont="1" applyFill="1" applyBorder="1" applyAlignment="1">
      <alignment horizontal="center"/>
    </xf>
    <xf numFmtId="0" fontId="109" fillId="0" borderId="7" xfId="0" applyFont="1" applyFill="1" applyBorder="1" applyAlignment="1">
      <alignment horizontal="center"/>
    </xf>
    <xf numFmtId="0" fontId="109" fillId="0" borderId="7" xfId="0" applyFont="1" applyFill="1" applyBorder="1" applyAlignment="1">
      <alignment wrapText="1"/>
    </xf>
    <xf numFmtId="0" fontId="108" fillId="0" borderId="7" xfId="0" applyFont="1" applyFill="1" applyBorder="1" applyAlignment="1">
      <alignment horizontal="left" vertical="center"/>
    </xf>
    <xf numFmtId="0" fontId="106" fillId="0" borderId="7" xfId="0" applyFont="1" applyFill="1" applyBorder="1" applyAlignment="1">
      <alignment horizontal="center"/>
    </xf>
    <xf numFmtId="0" fontId="106" fillId="0" borderId="7" xfId="0" applyFont="1" applyFill="1" applyBorder="1"/>
    <xf numFmtId="0" fontId="107" fillId="0" borderId="7" xfId="196" applyFont="1" applyFill="1" applyBorder="1" applyAlignment="1">
      <alignment horizontal="justify" vertical="center"/>
    </xf>
    <xf numFmtId="0" fontId="111" fillId="0" borderId="7" xfId="0" applyFont="1" applyFill="1" applyBorder="1" applyAlignment="1">
      <alignment horizontal="center" vertical="center"/>
    </xf>
    <xf numFmtId="0" fontId="111" fillId="0" borderId="7" xfId="0" applyFont="1" applyFill="1" applyBorder="1" applyAlignment="1">
      <alignment horizontal="justify" vertical="center"/>
    </xf>
    <xf numFmtId="0" fontId="111" fillId="0" borderId="7" xfId="0" applyNumberFormat="1" applyFont="1" applyFill="1" applyBorder="1" applyAlignment="1">
      <alignment horizontal="center" vertical="center" wrapText="1"/>
    </xf>
    <xf numFmtId="0" fontId="111" fillId="0" borderId="7" xfId="0" applyFont="1" applyFill="1" applyBorder="1" applyAlignment="1">
      <alignment horizontal="left" vertical="center" wrapText="1"/>
    </xf>
    <xf numFmtId="0" fontId="111" fillId="0" borderId="7" xfId="0" applyFont="1" applyFill="1" applyBorder="1" applyAlignment="1">
      <alignment vertical="center" wrapText="1"/>
    </xf>
    <xf numFmtId="3" fontId="106" fillId="0" borderId="7" xfId="196" applyNumberFormat="1" applyFont="1" applyFill="1" applyBorder="1"/>
    <xf numFmtId="0" fontId="3" fillId="0" borderId="7" xfId="186" applyFont="1" applyFill="1" applyBorder="1"/>
    <xf numFmtId="0" fontId="4" fillId="0" borderId="7" xfId="186" applyFont="1" applyFill="1" applyBorder="1" applyAlignment="1">
      <alignment horizontal="center"/>
    </xf>
    <xf numFmtId="0" fontId="103" fillId="0" borderId="0" xfId="0" applyFont="1" applyAlignment="1">
      <alignment horizontal="center"/>
    </xf>
    <xf numFmtId="0" fontId="4" fillId="0" borderId="7" xfId="0" applyFont="1" applyBorder="1" applyAlignment="1">
      <alignment horizontal="center" vertical="center"/>
    </xf>
    <xf numFmtId="3" fontId="4" fillId="0" borderId="7" xfId="0" applyNumberFormat="1" applyFont="1" applyBorder="1" applyAlignment="1">
      <alignment horizontal="center" vertical="center" wrapText="1"/>
    </xf>
    <xf numFmtId="3" fontId="4" fillId="47" borderId="7" xfId="0" applyNumberFormat="1" applyFont="1" applyFill="1" applyBorder="1" applyAlignment="1"/>
    <xf numFmtId="0" fontId="4" fillId="47" borderId="7" xfId="0" applyFont="1" applyFill="1" applyBorder="1" applyAlignment="1"/>
    <xf numFmtId="0" fontId="3" fillId="0" borderId="7" xfId="0" applyFont="1" applyBorder="1" applyAlignment="1">
      <alignment horizontal="center" vertical="center"/>
    </xf>
    <xf numFmtId="0" fontId="3" fillId="0" borderId="7" xfId="0" applyFont="1" applyBorder="1" applyAlignment="1">
      <alignment horizontal="justify" vertical="center"/>
    </xf>
    <xf numFmtId="0" fontId="3" fillId="0" borderId="7" xfId="0" applyFont="1" applyBorder="1" applyAlignment="1">
      <alignment horizontal="justify" vertical="center" wrapText="1"/>
    </xf>
    <xf numFmtId="3" fontId="3" fillId="0" borderId="7" xfId="0" applyNumberFormat="1" applyFont="1" applyBorder="1" applyAlignment="1">
      <alignment horizontal="right" vertical="center"/>
    </xf>
    <xf numFmtId="3" fontId="4" fillId="48" borderId="7" xfId="0" applyNumberFormat="1" applyFont="1" applyFill="1" applyBorder="1" applyAlignment="1">
      <alignment horizontal="right" vertical="center"/>
    </xf>
    <xf numFmtId="0" fontId="4" fillId="48" borderId="7" xfId="0" applyFont="1" applyFill="1" applyBorder="1" applyAlignment="1">
      <alignment horizontal="justify" vertical="center" wrapText="1"/>
    </xf>
    <xf numFmtId="3" fontId="4" fillId="47" borderId="7" xfId="0" applyNumberFormat="1" applyFont="1" applyFill="1" applyBorder="1" applyAlignment="1">
      <alignment horizontal="right" vertical="center"/>
    </xf>
    <xf numFmtId="0" fontId="4" fillId="47" borderId="7" xfId="0" applyFont="1" applyFill="1" applyBorder="1" applyAlignment="1">
      <alignment horizontal="justify" vertical="center"/>
    </xf>
    <xf numFmtId="0" fontId="4" fillId="48" borderId="7" xfId="0" applyFont="1" applyFill="1" applyBorder="1" applyAlignment="1">
      <alignment horizontal="justify" vertical="center"/>
    </xf>
    <xf numFmtId="0" fontId="4" fillId="47" borderId="7" xfId="0" applyFont="1" applyFill="1" applyBorder="1" applyAlignment="1">
      <alignment horizontal="center" vertical="center"/>
    </xf>
    <xf numFmtId="0" fontId="100" fillId="0" borderId="7" xfId="0" applyFont="1" applyFill="1" applyBorder="1" applyAlignment="1">
      <alignment horizontal="center" vertical="center" wrapText="1"/>
    </xf>
    <xf numFmtId="0" fontId="113" fillId="0" borderId="7" xfId="186" applyFont="1" applyFill="1" applyBorder="1" applyAlignment="1">
      <alignment horizontal="justify" vertical="center" wrapText="1"/>
    </xf>
    <xf numFmtId="0" fontId="114" fillId="0" borderId="7" xfId="186" applyFont="1" applyFill="1" applyBorder="1" applyAlignment="1">
      <alignment horizontal="center" vertical="center"/>
    </xf>
    <xf numFmtId="0" fontId="113" fillId="0" borderId="7" xfId="186" applyFont="1" applyFill="1" applyBorder="1" applyAlignment="1">
      <alignment horizontal="center" vertical="center"/>
    </xf>
    <xf numFmtId="0" fontId="2" fillId="0" borderId="7" xfId="198" applyFont="1" applyFill="1" applyBorder="1" applyAlignment="1">
      <alignment horizontal="center" vertical="center"/>
    </xf>
    <xf numFmtId="0" fontId="2" fillId="0" borderId="7" xfId="198" applyFont="1" applyFill="1" applyBorder="1" applyAlignment="1">
      <alignment horizontal="justify" vertical="center" wrapText="1"/>
    </xf>
    <xf numFmtId="0" fontId="113" fillId="0" borderId="7" xfId="198" applyFont="1" applyFill="1" applyBorder="1" applyAlignment="1">
      <alignment horizontal="justify" vertical="center" wrapText="1"/>
    </xf>
    <xf numFmtId="0" fontId="113" fillId="0" borderId="7" xfId="186" applyFont="1" applyFill="1" applyBorder="1" applyAlignment="1">
      <alignment horizontal="center" vertical="center" wrapText="1"/>
    </xf>
    <xf numFmtId="3" fontId="113" fillId="0" borderId="7" xfId="182" applyNumberFormat="1" applyFont="1" applyFill="1" applyBorder="1" applyAlignment="1">
      <alignment horizontal="center" vertical="center" wrapText="1"/>
    </xf>
    <xf numFmtId="0" fontId="112" fillId="0" borderId="7" xfId="0" applyFont="1" applyFill="1" applyBorder="1" applyAlignment="1">
      <alignment horizontal="center" vertical="center" wrapText="1"/>
    </xf>
    <xf numFmtId="3" fontId="112" fillId="0" borderId="7" xfId="0" applyNumberFormat="1" applyFont="1" applyFill="1" applyBorder="1" applyAlignment="1">
      <alignment horizontal="right" vertical="center"/>
    </xf>
    <xf numFmtId="3" fontId="112" fillId="0" borderId="7" xfId="0" applyNumberFormat="1" applyFont="1" applyFill="1" applyBorder="1" applyAlignment="1">
      <alignment horizontal="right" vertical="center" wrapText="1"/>
    </xf>
    <xf numFmtId="0" fontId="112" fillId="0" borderId="7" xfId="0" applyFont="1" applyFill="1" applyBorder="1" applyAlignment="1">
      <alignment horizontal="right" vertical="center"/>
    </xf>
    <xf numFmtId="0" fontId="112" fillId="0" borderId="7" xfId="0" applyFont="1" applyFill="1" applyBorder="1" applyAlignment="1">
      <alignment horizontal="right" vertical="center" wrapText="1"/>
    </xf>
    <xf numFmtId="0" fontId="113" fillId="0" borderId="7" xfId="186" applyFont="1" applyFill="1" applyBorder="1" applyAlignment="1">
      <alignment horizontal="left" wrapText="1"/>
    </xf>
    <xf numFmtId="0" fontId="113" fillId="0" borderId="7" xfId="186" applyFont="1" applyFill="1" applyBorder="1" applyAlignment="1">
      <alignment horizontal="left" vertical="center" wrapText="1"/>
    </xf>
    <xf numFmtId="0" fontId="4" fillId="0" borderId="0" xfId="186" applyFont="1" applyFill="1" applyAlignment="1">
      <alignment horizontal="center" vertical="center" wrapText="1"/>
    </xf>
    <xf numFmtId="3" fontId="113" fillId="0" borderId="7" xfId="196" applyNumberFormat="1" applyFont="1" applyFill="1" applyBorder="1" applyAlignment="1">
      <alignment horizontal="right" vertical="center"/>
    </xf>
    <xf numFmtId="0" fontId="106" fillId="0" borderId="7" xfId="182" applyNumberFormat="1" applyFont="1" applyFill="1" applyBorder="1" applyAlignment="1">
      <alignment horizontal="center" vertical="center" wrapText="1"/>
    </xf>
    <xf numFmtId="0" fontId="106" fillId="0" borderId="7" xfId="182" applyNumberFormat="1" applyFont="1" applyFill="1" applyBorder="1" applyAlignment="1">
      <alignment horizontal="center" vertical="center"/>
    </xf>
    <xf numFmtId="0" fontId="113" fillId="0" borderId="7" xfId="186" applyFont="1" applyFill="1" applyBorder="1" applyAlignment="1">
      <alignment horizontal="center" vertical="center"/>
    </xf>
    <xf numFmtId="0" fontId="113" fillId="0" borderId="7" xfId="186" applyFont="1" applyFill="1" applyBorder="1" applyAlignment="1">
      <alignment horizontal="center" vertical="center" wrapText="1"/>
    </xf>
    <xf numFmtId="3" fontId="113" fillId="0" borderId="7" xfId="205" applyNumberFormat="1" applyFont="1" applyFill="1" applyBorder="1" applyAlignment="1">
      <alignment horizontal="center" vertical="center" wrapText="1" readingOrder="1"/>
    </xf>
    <xf numFmtId="3" fontId="113" fillId="0" borderId="19" xfId="205" applyNumberFormat="1" applyFont="1" applyFill="1" applyBorder="1" applyAlignment="1">
      <alignment horizontal="center" vertical="center" wrapText="1" readingOrder="1"/>
    </xf>
    <xf numFmtId="3" fontId="113" fillId="0" borderId="32" xfId="205" applyNumberFormat="1" applyFont="1" applyFill="1" applyBorder="1" applyAlignment="1">
      <alignment horizontal="center" vertical="center" wrapText="1" readingOrder="1"/>
    </xf>
    <xf numFmtId="0" fontId="4" fillId="0" borderId="0" xfId="186" applyFont="1" applyFill="1" applyAlignment="1">
      <alignment horizontal="center" vertical="center" wrapText="1"/>
    </xf>
    <xf numFmtId="0" fontId="104" fillId="0" borderId="0" xfId="186" applyFont="1" applyFill="1" applyAlignment="1">
      <alignment horizontal="center" vertical="center" wrapText="1"/>
    </xf>
    <xf numFmtId="0" fontId="6" fillId="0" borderId="0" xfId="186" applyFont="1" applyFill="1" applyBorder="1" applyAlignment="1">
      <alignment horizontal="right" vertical="top"/>
    </xf>
    <xf numFmtId="0" fontId="6" fillId="0" borderId="21" xfId="186" applyFont="1" applyFill="1" applyBorder="1" applyAlignment="1">
      <alignment horizontal="right" vertical="top"/>
    </xf>
    <xf numFmtId="0" fontId="100" fillId="0" borderId="7" xfId="0" applyFont="1" applyFill="1" applyBorder="1" applyAlignment="1">
      <alignment horizontal="center" vertical="center" wrapText="1"/>
    </xf>
    <xf numFmtId="0" fontId="100" fillId="0" borderId="7" xfId="0" applyFont="1" applyFill="1" applyBorder="1" applyAlignment="1">
      <alignment horizontal="center" vertical="center"/>
    </xf>
    <xf numFmtId="0" fontId="100" fillId="0" borderId="19" xfId="0" applyFont="1" applyFill="1" applyBorder="1" applyAlignment="1">
      <alignment horizontal="center" vertical="center" wrapText="1"/>
    </xf>
    <xf numFmtId="0" fontId="100" fillId="0" borderId="32" xfId="0" applyFont="1" applyFill="1" applyBorder="1" applyAlignment="1">
      <alignment horizontal="center" vertical="center" wrapText="1"/>
    </xf>
    <xf numFmtId="0" fontId="115" fillId="0" borderId="0" xfId="0" applyFont="1" applyFill="1" applyAlignment="1">
      <alignment horizontal="center" vertical="center" wrapText="1"/>
    </xf>
    <xf numFmtId="0" fontId="115" fillId="0" borderId="0" xfId="0" applyFont="1" applyFill="1" applyAlignment="1">
      <alignment horizontal="center" vertical="center"/>
    </xf>
    <xf numFmtId="0" fontId="6" fillId="0" borderId="21" xfId="0" applyFont="1" applyFill="1" applyBorder="1" applyAlignment="1">
      <alignment horizontal="right" vertical="center"/>
    </xf>
    <xf numFmtId="0" fontId="100" fillId="0" borderId="33" xfId="0" applyFont="1" applyFill="1" applyBorder="1" applyAlignment="1">
      <alignment horizontal="center" vertical="center" wrapText="1"/>
    </xf>
    <xf numFmtId="0" fontId="100" fillId="0" borderId="34" xfId="0" applyFont="1" applyFill="1" applyBorder="1" applyAlignment="1">
      <alignment horizontal="center" vertical="center" wrapText="1"/>
    </xf>
    <xf numFmtId="0" fontId="100" fillId="0" borderId="27" xfId="0" applyFont="1" applyFill="1" applyBorder="1" applyAlignment="1">
      <alignment horizontal="center" vertical="center" wrapText="1"/>
    </xf>
    <xf numFmtId="0" fontId="106" fillId="0" borderId="7" xfId="186" applyFont="1" applyFill="1" applyBorder="1" applyAlignment="1">
      <alignment horizontal="center" vertical="center"/>
    </xf>
    <xf numFmtId="0" fontId="4" fillId="47" borderId="7" xfId="0" applyFont="1" applyFill="1" applyBorder="1" applyAlignment="1">
      <alignment horizontal="justify" vertical="center"/>
    </xf>
    <xf numFmtId="0" fontId="103" fillId="0" borderId="0" xfId="0" applyFont="1" applyAlignment="1">
      <alignment horizontal="center"/>
    </xf>
    <xf numFmtId="0" fontId="3" fillId="0" borderId="21" xfId="0" applyFont="1" applyBorder="1" applyAlignment="1">
      <alignment horizontal="center"/>
    </xf>
    <xf numFmtId="0" fontId="4" fillId="47" borderId="7" xfId="0" applyFont="1" applyFill="1" applyBorder="1" applyAlignment="1">
      <alignment horizontal="left"/>
    </xf>
    <xf numFmtId="0" fontId="4" fillId="48" borderId="7" xfId="0" applyFont="1" applyFill="1" applyBorder="1" applyAlignment="1">
      <alignment horizontal="left"/>
    </xf>
    <xf numFmtId="0" fontId="4" fillId="48" borderId="17" xfId="0" applyFont="1" applyFill="1" applyBorder="1" applyAlignment="1">
      <alignment horizontal="justify" vertical="center"/>
    </xf>
    <xf numFmtId="0" fontId="4" fillId="48" borderId="4" xfId="0" applyFont="1" applyFill="1" applyBorder="1" applyAlignment="1">
      <alignment horizontal="justify" vertical="center"/>
    </xf>
    <xf numFmtId="0" fontId="4" fillId="48" borderId="26" xfId="0" applyFont="1" applyFill="1" applyBorder="1" applyAlignment="1">
      <alignment horizontal="justify" vertical="center"/>
    </xf>
    <xf numFmtId="0" fontId="4" fillId="48" borderId="7" xfId="0" applyFont="1" applyFill="1" applyBorder="1" applyAlignment="1">
      <alignment horizontal="justify" vertical="center"/>
    </xf>
  </cellXfs>
  <cellStyles count="308">
    <cellStyle name="??" xfId="1" xr:uid="{00000000-0005-0000-0000-000000000000}"/>
    <cellStyle name="?? [0.00]_ Att. 1- Cover" xfId="2" xr:uid="{00000000-0005-0000-0000-000001000000}"/>
    <cellStyle name="?? [0]" xfId="3" xr:uid="{00000000-0005-0000-0000-000002000000}"/>
    <cellStyle name="?_x001d_??%U©÷u&amp;H©÷9_x0008_? s_x000a__x0007__x0001__x0001_" xfId="4" xr:uid="{00000000-0005-0000-0000-000003000000}"/>
    <cellStyle name="???? [0.00]_PRODUCT DETAIL Q1" xfId="5" xr:uid="{00000000-0005-0000-0000-000004000000}"/>
    <cellStyle name="????_PRODUCT DETAIL Q1" xfId="6" xr:uid="{00000000-0005-0000-0000-000005000000}"/>
    <cellStyle name="???[0]_?? DI" xfId="7" xr:uid="{00000000-0005-0000-0000-000006000000}"/>
    <cellStyle name="???_?? DI" xfId="8" xr:uid="{00000000-0005-0000-0000-000007000000}"/>
    <cellStyle name="??[0]_BRE" xfId="9" xr:uid="{00000000-0005-0000-0000-000008000000}"/>
    <cellStyle name="??_ Att. 1- Cover" xfId="10" xr:uid="{00000000-0005-0000-0000-000009000000}"/>
    <cellStyle name="??A? [0]_ÿÿÿÿÿÿ_1_¢¬???¢â? " xfId="11" xr:uid="{00000000-0005-0000-0000-00000A000000}"/>
    <cellStyle name="??A?_ÿÿÿÿÿÿ_1_¢¬???¢â? " xfId="12" xr:uid="{00000000-0005-0000-0000-00000B000000}"/>
    <cellStyle name="?¡±¢¥?_?¨ù??¢´¢¥_¢¬???¢â? " xfId="13" xr:uid="{00000000-0005-0000-0000-00000C000000}"/>
    <cellStyle name="?ðÇ%U?&amp;H?_x0008_?s_x000a__x0007__x0001__x0001_" xfId="14" xr:uid="{00000000-0005-0000-0000-00000D000000}"/>
    <cellStyle name="_Bang Chi tieu (2)" xfId="15" xr:uid="{00000000-0005-0000-0000-00000E000000}"/>
    <cellStyle name="~1" xfId="16" xr:uid="{00000000-0005-0000-0000-00000F000000}"/>
    <cellStyle name="1" xfId="17" xr:uid="{00000000-0005-0000-0000-000010000000}"/>
    <cellStyle name="¹éºÐÀ²_±âÅ¸" xfId="18" xr:uid="{00000000-0005-0000-0000-000011000000}"/>
    <cellStyle name="2" xfId="19" xr:uid="{00000000-0005-0000-0000-000012000000}"/>
    <cellStyle name="20% - Accent1 2" xfId="20" xr:uid="{00000000-0005-0000-0000-000013000000}"/>
    <cellStyle name="20% - Accent2 2" xfId="21" xr:uid="{00000000-0005-0000-0000-000014000000}"/>
    <cellStyle name="20% - Accent3 2" xfId="22" xr:uid="{00000000-0005-0000-0000-000015000000}"/>
    <cellStyle name="20% - Accent4 2" xfId="23" xr:uid="{00000000-0005-0000-0000-000016000000}"/>
    <cellStyle name="20% - Accent5 2" xfId="24" xr:uid="{00000000-0005-0000-0000-000017000000}"/>
    <cellStyle name="20% - Accent6 2" xfId="25" xr:uid="{00000000-0005-0000-0000-000018000000}"/>
    <cellStyle name="3" xfId="26" xr:uid="{00000000-0005-0000-0000-000019000000}"/>
    <cellStyle name="4" xfId="27" xr:uid="{00000000-0005-0000-0000-00001A000000}"/>
    <cellStyle name="40% - Accent1 2" xfId="28" xr:uid="{00000000-0005-0000-0000-00001B000000}"/>
    <cellStyle name="40% - Accent2 2" xfId="29" xr:uid="{00000000-0005-0000-0000-00001C000000}"/>
    <cellStyle name="40% - Accent3 2" xfId="30" xr:uid="{00000000-0005-0000-0000-00001D000000}"/>
    <cellStyle name="40% - Accent4 2" xfId="31" xr:uid="{00000000-0005-0000-0000-00001E000000}"/>
    <cellStyle name="40% - Accent5 2" xfId="32" xr:uid="{00000000-0005-0000-0000-00001F000000}"/>
    <cellStyle name="40% - Accent6 2" xfId="33" xr:uid="{00000000-0005-0000-0000-000020000000}"/>
    <cellStyle name="60% - Accent1 2" xfId="34" xr:uid="{00000000-0005-0000-0000-000021000000}"/>
    <cellStyle name="60% - Accent2 2" xfId="35" xr:uid="{00000000-0005-0000-0000-000022000000}"/>
    <cellStyle name="60% - Accent3 2" xfId="36" xr:uid="{00000000-0005-0000-0000-000023000000}"/>
    <cellStyle name="60% - Accent4 2" xfId="37" xr:uid="{00000000-0005-0000-0000-000024000000}"/>
    <cellStyle name="60% - Accent5 2" xfId="38" xr:uid="{00000000-0005-0000-0000-000025000000}"/>
    <cellStyle name="60% - Accent6 2" xfId="39" xr:uid="{00000000-0005-0000-0000-000026000000}"/>
    <cellStyle name="Accent1 2" xfId="40" xr:uid="{00000000-0005-0000-0000-000027000000}"/>
    <cellStyle name="Accent2 2" xfId="41" xr:uid="{00000000-0005-0000-0000-000028000000}"/>
    <cellStyle name="Accent3 2" xfId="42" xr:uid="{00000000-0005-0000-0000-000029000000}"/>
    <cellStyle name="Accent4 2" xfId="43" xr:uid="{00000000-0005-0000-0000-00002A000000}"/>
    <cellStyle name="Accent5 2" xfId="44" xr:uid="{00000000-0005-0000-0000-00002B000000}"/>
    <cellStyle name="Accent6 2" xfId="45" xr:uid="{00000000-0005-0000-0000-00002C000000}"/>
    <cellStyle name="ÅëÈ­ [0]_¿ì¹°Åë" xfId="46" xr:uid="{00000000-0005-0000-0000-00002D000000}"/>
    <cellStyle name="AeE­ [0]_INQUIRY ¿?¾÷AßAø " xfId="47" xr:uid="{00000000-0005-0000-0000-00002E000000}"/>
    <cellStyle name="ÅëÈ­ [0]_laroux" xfId="48" xr:uid="{00000000-0005-0000-0000-00002F000000}"/>
    <cellStyle name="ÅëÈ­_¿ì¹°Åë" xfId="49" xr:uid="{00000000-0005-0000-0000-000030000000}"/>
    <cellStyle name="AeE­_INQUIRY ¿?¾÷AßAø " xfId="50" xr:uid="{00000000-0005-0000-0000-000031000000}"/>
    <cellStyle name="ÅëÈ­_laroux" xfId="51" xr:uid="{00000000-0005-0000-0000-000032000000}"/>
    <cellStyle name="args.style" xfId="52" xr:uid="{00000000-0005-0000-0000-000033000000}"/>
    <cellStyle name="ÄÞ¸¶ [0]_¿ì¹°Åë" xfId="53" xr:uid="{00000000-0005-0000-0000-000034000000}"/>
    <cellStyle name="AÞ¸¶ [0]_INQUIRY ¿?¾÷AßAø " xfId="54" xr:uid="{00000000-0005-0000-0000-000035000000}"/>
    <cellStyle name="ÄÞ¸¶ [0]_laroux" xfId="55" xr:uid="{00000000-0005-0000-0000-000036000000}"/>
    <cellStyle name="ÄÞ¸¶_¿ì¹°Åë" xfId="56" xr:uid="{00000000-0005-0000-0000-000037000000}"/>
    <cellStyle name="AÞ¸¶_INQUIRY ¿?¾÷AßAø " xfId="57" xr:uid="{00000000-0005-0000-0000-000038000000}"/>
    <cellStyle name="ÄÞ¸¶_laroux" xfId="58" xr:uid="{00000000-0005-0000-0000-000039000000}"/>
    <cellStyle name="Bad 2" xfId="59" xr:uid="{00000000-0005-0000-0000-00003A000000}"/>
    <cellStyle name="Body" xfId="60" xr:uid="{00000000-0005-0000-0000-00003B000000}"/>
    <cellStyle name="C?AØ_¿?¾÷CoE² " xfId="61" xr:uid="{00000000-0005-0000-0000-00003C000000}"/>
    <cellStyle name="Ç¥ÁØ_´çÃÊ±¸ÀÔ»ý»ê" xfId="62" xr:uid="{00000000-0005-0000-0000-00003D000000}"/>
    <cellStyle name="C￥AØ_¿μ¾÷CoE² " xfId="63" xr:uid="{00000000-0005-0000-0000-00003E000000}"/>
    <cellStyle name="Ç¥ÁØ_±³°¢¼ö·®" xfId="64" xr:uid="{00000000-0005-0000-0000-00003F000000}"/>
    <cellStyle name="C￥AØ_Sheet1_¿μ¾÷CoE² " xfId="65" xr:uid="{00000000-0005-0000-0000-000040000000}"/>
    <cellStyle name="Calc Currency (0)" xfId="66" xr:uid="{00000000-0005-0000-0000-000041000000}"/>
    <cellStyle name="Calc Currency (2)" xfId="67" xr:uid="{00000000-0005-0000-0000-000042000000}"/>
    <cellStyle name="Calc Percent (0)" xfId="68" xr:uid="{00000000-0005-0000-0000-000043000000}"/>
    <cellStyle name="Calc Percent (1)" xfId="69" xr:uid="{00000000-0005-0000-0000-000044000000}"/>
    <cellStyle name="Calc Percent (2)" xfId="70" xr:uid="{00000000-0005-0000-0000-000045000000}"/>
    <cellStyle name="Calc Units (0)" xfId="71" xr:uid="{00000000-0005-0000-0000-000046000000}"/>
    <cellStyle name="Calc Units (1)" xfId="72" xr:uid="{00000000-0005-0000-0000-000047000000}"/>
    <cellStyle name="Calc Units (2)" xfId="73" xr:uid="{00000000-0005-0000-0000-000048000000}"/>
    <cellStyle name="Calculation 2" xfId="74" xr:uid="{00000000-0005-0000-0000-000049000000}"/>
    <cellStyle name="category" xfId="75" xr:uid="{00000000-0005-0000-0000-00004A000000}"/>
    <cellStyle name="Check Cell 2" xfId="76" xr:uid="{00000000-0005-0000-0000-00004B000000}"/>
    <cellStyle name="Chi phÝ kh¸c_Book1" xfId="77" xr:uid="{00000000-0005-0000-0000-00004C000000}"/>
    <cellStyle name="Comma  - Style1" xfId="78" xr:uid="{00000000-0005-0000-0000-00004D000000}"/>
    <cellStyle name="Comma  - Style2" xfId="79" xr:uid="{00000000-0005-0000-0000-00004E000000}"/>
    <cellStyle name="Comma  - Style3" xfId="80" xr:uid="{00000000-0005-0000-0000-00004F000000}"/>
    <cellStyle name="Comma  - Style4" xfId="81" xr:uid="{00000000-0005-0000-0000-000050000000}"/>
    <cellStyle name="Comma  - Style5" xfId="82" xr:uid="{00000000-0005-0000-0000-000051000000}"/>
    <cellStyle name="Comma  - Style6" xfId="83" xr:uid="{00000000-0005-0000-0000-000052000000}"/>
    <cellStyle name="Comma  - Style7" xfId="84" xr:uid="{00000000-0005-0000-0000-000053000000}"/>
    <cellStyle name="Comma  - Style8" xfId="85" xr:uid="{00000000-0005-0000-0000-000054000000}"/>
    <cellStyle name="Comma [00]" xfId="86" xr:uid="{00000000-0005-0000-0000-000055000000}"/>
    <cellStyle name="Comma 11 3" xfId="306" xr:uid="{00000000-0005-0000-0000-000056000000}"/>
    <cellStyle name="Comma 2" xfId="87" xr:uid="{00000000-0005-0000-0000-000057000000}"/>
    <cellStyle name="Comma 2 2" xfId="88" xr:uid="{00000000-0005-0000-0000-000058000000}"/>
    <cellStyle name="Comma 4" xfId="305" xr:uid="{00000000-0005-0000-0000-000059000000}"/>
    <cellStyle name="Comma 5" xfId="307" xr:uid="{00000000-0005-0000-0000-00005A000000}"/>
    <cellStyle name="comma zerodec" xfId="89" xr:uid="{00000000-0005-0000-0000-00005B000000}"/>
    <cellStyle name="Comma0" xfId="90" xr:uid="{00000000-0005-0000-0000-00005C000000}"/>
    <cellStyle name="Copied" xfId="91" xr:uid="{00000000-0005-0000-0000-00005D000000}"/>
    <cellStyle name="Currency [00]" xfId="92" xr:uid="{00000000-0005-0000-0000-00005E000000}"/>
    <cellStyle name="Currency0" xfId="93" xr:uid="{00000000-0005-0000-0000-00005F000000}"/>
    <cellStyle name="Currency1" xfId="94" xr:uid="{00000000-0005-0000-0000-000060000000}"/>
    <cellStyle name="Date" xfId="95" xr:uid="{00000000-0005-0000-0000-000061000000}"/>
    <cellStyle name="Date Short" xfId="96" xr:uid="{00000000-0005-0000-0000-000062000000}"/>
    <cellStyle name="Dezimal [0]_NEGS" xfId="97" xr:uid="{00000000-0005-0000-0000-000063000000}"/>
    <cellStyle name="Dezimal_NEGS" xfId="98" xr:uid="{00000000-0005-0000-0000-000064000000}"/>
    <cellStyle name="Dollar (zero dec)" xfId="99" xr:uid="{00000000-0005-0000-0000-000065000000}"/>
    <cellStyle name="Dziesi?tny [0]_Invoices2001Slovakia" xfId="100" xr:uid="{00000000-0005-0000-0000-000066000000}"/>
    <cellStyle name="Dziesi?tny_Invoices2001Slovakia" xfId="101" xr:uid="{00000000-0005-0000-0000-000067000000}"/>
    <cellStyle name="Dziesietny [0]_Invoices2001Slovakia" xfId="102" xr:uid="{00000000-0005-0000-0000-000068000000}"/>
    <cellStyle name="Dziesiętny [0]_Invoices2001Slovakia" xfId="103" xr:uid="{00000000-0005-0000-0000-000069000000}"/>
    <cellStyle name="Dziesietny [0]_Invoices2001Slovakia_Book1" xfId="104" xr:uid="{00000000-0005-0000-0000-00006A000000}"/>
    <cellStyle name="Dziesiętny [0]_Invoices2001Slovakia_Book1" xfId="105" xr:uid="{00000000-0005-0000-0000-00006B000000}"/>
    <cellStyle name="Dziesietny [0]_Invoices2001Slovakia_Book1_Tong hop Cac tuyen(9-1-06)" xfId="106" xr:uid="{00000000-0005-0000-0000-00006C000000}"/>
    <cellStyle name="Dziesiętny [0]_Invoices2001Slovakia_Book1_Tong hop Cac tuyen(9-1-06)" xfId="107" xr:uid="{00000000-0005-0000-0000-00006D000000}"/>
    <cellStyle name="Dziesietny [0]_Invoices2001Slovakia_KL K.C mat duong" xfId="108" xr:uid="{00000000-0005-0000-0000-00006E000000}"/>
    <cellStyle name="Dziesiętny [0]_Invoices2001Slovakia_Nhalamviec VTC(25-1-05)" xfId="109" xr:uid="{00000000-0005-0000-0000-00006F000000}"/>
    <cellStyle name="Dziesietny [0]_Invoices2001Slovakia_TDT KHANH HOA" xfId="110" xr:uid="{00000000-0005-0000-0000-000070000000}"/>
    <cellStyle name="Dziesiętny [0]_Invoices2001Slovakia_TDT KHANH HOA" xfId="111" xr:uid="{00000000-0005-0000-0000-000071000000}"/>
    <cellStyle name="Dziesietny [0]_Invoices2001Slovakia_TDT KHANH HOA_Tong hop Cac tuyen(9-1-06)" xfId="112" xr:uid="{00000000-0005-0000-0000-000072000000}"/>
    <cellStyle name="Dziesiętny [0]_Invoices2001Slovakia_TDT KHANH HOA_Tong hop Cac tuyen(9-1-06)" xfId="113" xr:uid="{00000000-0005-0000-0000-000073000000}"/>
    <cellStyle name="Dziesietny [0]_Invoices2001Slovakia_TDT quangngai" xfId="114" xr:uid="{00000000-0005-0000-0000-000074000000}"/>
    <cellStyle name="Dziesiętny [0]_Invoices2001Slovakia_TDT quangngai" xfId="115" xr:uid="{00000000-0005-0000-0000-000075000000}"/>
    <cellStyle name="Dziesietny [0]_Invoices2001Slovakia_Tong hop Cac tuyen(9-1-06)" xfId="116" xr:uid="{00000000-0005-0000-0000-000076000000}"/>
    <cellStyle name="Dziesietny_Invoices2001Slovakia" xfId="117" xr:uid="{00000000-0005-0000-0000-000077000000}"/>
    <cellStyle name="Dziesiętny_Invoices2001Slovakia" xfId="118" xr:uid="{00000000-0005-0000-0000-000078000000}"/>
    <cellStyle name="Dziesietny_Invoices2001Slovakia_Book1" xfId="119" xr:uid="{00000000-0005-0000-0000-000079000000}"/>
    <cellStyle name="Dziesiętny_Invoices2001Slovakia_Book1" xfId="120" xr:uid="{00000000-0005-0000-0000-00007A000000}"/>
    <cellStyle name="Dziesietny_Invoices2001Slovakia_Book1_Tong hop Cac tuyen(9-1-06)" xfId="121" xr:uid="{00000000-0005-0000-0000-00007B000000}"/>
    <cellStyle name="Dziesiętny_Invoices2001Slovakia_Book1_Tong hop Cac tuyen(9-1-06)" xfId="122" xr:uid="{00000000-0005-0000-0000-00007C000000}"/>
    <cellStyle name="Dziesietny_Invoices2001Slovakia_KL K.C mat duong" xfId="123" xr:uid="{00000000-0005-0000-0000-00007D000000}"/>
    <cellStyle name="Dziesiętny_Invoices2001Slovakia_Nhalamviec VTC(25-1-05)" xfId="124" xr:uid="{00000000-0005-0000-0000-00007E000000}"/>
    <cellStyle name="Dziesietny_Invoices2001Slovakia_TDT KHANH HOA" xfId="125" xr:uid="{00000000-0005-0000-0000-00007F000000}"/>
    <cellStyle name="Dziesiętny_Invoices2001Slovakia_TDT KHANH HOA" xfId="126" xr:uid="{00000000-0005-0000-0000-000080000000}"/>
    <cellStyle name="Dziesietny_Invoices2001Slovakia_TDT KHANH HOA_Tong hop Cac tuyen(9-1-06)" xfId="127" xr:uid="{00000000-0005-0000-0000-000081000000}"/>
    <cellStyle name="Dziesiętny_Invoices2001Slovakia_TDT KHANH HOA_Tong hop Cac tuyen(9-1-06)" xfId="128" xr:uid="{00000000-0005-0000-0000-000082000000}"/>
    <cellStyle name="Dziesietny_Invoices2001Slovakia_TDT quangngai" xfId="129" xr:uid="{00000000-0005-0000-0000-000083000000}"/>
    <cellStyle name="Dziesiętny_Invoices2001Slovakia_TDT quangngai" xfId="130" xr:uid="{00000000-0005-0000-0000-000084000000}"/>
    <cellStyle name="Dziesietny_Invoices2001Slovakia_Tong hop Cac tuyen(9-1-06)" xfId="131" xr:uid="{00000000-0005-0000-0000-000085000000}"/>
    <cellStyle name="Enter Currency (0)" xfId="132" xr:uid="{00000000-0005-0000-0000-000086000000}"/>
    <cellStyle name="Enter Currency (2)" xfId="133" xr:uid="{00000000-0005-0000-0000-000087000000}"/>
    <cellStyle name="Enter Units (0)" xfId="134" xr:uid="{00000000-0005-0000-0000-000088000000}"/>
    <cellStyle name="Enter Units (1)" xfId="135" xr:uid="{00000000-0005-0000-0000-000089000000}"/>
    <cellStyle name="Enter Units (2)" xfId="136" xr:uid="{00000000-0005-0000-0000-00008A000000}"/>
    <cellStyle name="Entered" xfId="137" xr:uid="{00000000-0005-0000-0000-00008B000000}"/>
    <cellStyle name="Explanatory Text 2" xfId="138" xr:uid="{00000000-0005-0000-0000-00008C000000}"/>
    <cellStyle name="Fixed" xfId="139" xr:uid="{00000000-0005-0000-0000-00008D000000}"/>
    <cellStyle name="Good 2" xfId="140" xr:uid="{00000000-0005-0000-0000-00008E000000}"/>
    <cellStyle name="Grey" xfId="141" xr:uid="{00000000-0005-0000-0000-00008F000000}"/>
    <cellStyle name="HAI" xfId="142" xr:uid="{00000000-0005-0000-0000-000090000000}"/>
    <cellStyle name="Head 1" xfId="143" xr:uid="{00000000-0005-0000-0000-000091000000}"/>
    <cellStyle name="HEADER" xfId="144" xr:uid="{00000000-0005-0000-0000-000092000000}"/>
    <cellStyle name="Header1" xfId="145" xr:uid="{00000000-0005-0000-0000-000093000000}"/>
    <cellStyle name="Header2" xfId="146" xr:uid="{00000000-0005-0000-0000-000094000000}"/>
    <cellStyle name="Heading 1 2" xfId="147" xr:uid="{00000000-0005-0000-0000-000095000000}"/>
    <cellStyle name="Heading 2 2" xfId="148" xr:uid="{00000000-0005-0000-0000-000096000000}"/>
    <cellStyle name="Heading 3 2" xfId="149" xr:uid="{00000000-0005-0000-0000-000097000000}"/>
    <cellStyle name="Heading 4 2" xfId="150" xr:uid="{00000000-0005-0000-0000-000098000000}"/>
    <cellStyle name="HEADING1" xfId="151" xr:uid="{00000000-0005-0000-0000-000099000000}"/>
    <cellStyle name="HEADING2" xfId="152" xr:uid="{00000000-0005-0000-0000-00009A000000}"/>
    <cellStyle name="HEADINGS" xfId="153" xr:uid="{00000000-0005-0000-0000-00009B000000}"/>
    <cellStyle name="HEADINGSTOP" xfId="154" xr:uid="{00000000-0005-0000-0000-00009C000000}"/>
    <cellStyle name="headoption" xfId="155" xr:uid="{00000000-0005-0000-0000-00009D000000}"/>
    <cellStyle name="Hoa-Scholl" xfId="156" xr:uid="{00000000-0005-0000-0000-00009E000000}"/>
    <cellStyle name="Input [yellow]" xfId="157" xr:uid="{00000000-0005-0000-0000-00009F000000}"/>
    <cellStyle name="Input 2" xfId="158" xr:uid="{00000000-0005-0000-0000-0000A0000000}"/>
    <cellStyle name="khanh" xfId="159" xr:uid="{00000000-0005-0000-0000-0000A1000000}"/>
    <cellStyle name="Ledger 17 x 11 in" xfId="160" xr:uid="{00000000-0005-0000-0000-0000A2000000}"/>
    <cellStyle name="Ledger 17 x 11 in 2" xfId="161" xr:uid="{00000000-0005-0000-0000-0000A3000000}"/>
    <cellStyle name="Link Currency (0)" xfId="162" xr:uid="{00000000-0005-0000-0000-0000A4000000}"/>
    <cellStyle name="Link Currency (2)" xfId="163" xr:uid="{00000000-0005-0000-0000-0000A5000000}"/>
    <cellStyle name="Link Units (0)" xfId="164" xr:uid="{00000000-0005-0000-0000-0000A6000000}"/>
    <cellStyle name="Link Units (1)" xfId="165" xr:uid="{00000000-0005-0000-0000-0000A7000000}"/>
    <cellStyle name="Link Units (2)" xfId="166" xr:uid="{00000000-0005-0000-0000-0000A8000000}"/>
    <cellStyle name="Linked Cell 2" xfId="167" xr:uid="{00000000-0005-0000-0000-0000A9000000}"/>
    <cellStyle name="Millares [0]_Well Timing" xfId="168" xr:uid="{00000000-0005-0000-0000-0000AA000000}"/>
    <cellStyle name="Millares_Well Timing" xfId="169" xr:uid="{00000000-0005-0000-0000-0000AB000000}"/>
    <cellStyle name="Milliers [0]_      " xfId="170" xr:uid="{00000000-0005-0000-0000-0000AC000000}"/>
    <cellStyle name="Milliers_      " xfId="171" xr:uid="{00000000-0005-0000-0000-0000AD000000}"/>
    <cellStyle name="Model" xfId="172" xr:uid="{00000000-0005-0000-0000-0000AE000000}"/>
    <cellStyle name="moi" xfId="173" xr:uid="{00000000-0005-0000-0000-0000AF000000}"/>
    <cellStyle name="Moneda [0]_Well Timing" xfId="174" xr:uid="{00000000-0005-0000-0000-0000B0000000}"/>
    <cellStyle name="Moneda_Well Timing" xfId="175" xr:uid="{00000000-0005-0000-0000-0000B1000000}"/>
    <cellStyle name="Monétaire [0]_      " xfId="176" xr:uid="{00000000-0005-0000-0000-0000B2000000}"/>
    <cellStyle name="Monétaire_      " xfId="177" xr:uid="{00000000-0005-0000-0000-0000B3000000}"/>
    <cellStyle name="n" xfId="178" xr:uid="{00000000-0005-0000-0000-0000B4000000}"/>
    <cellStyle name="Neutral 2" xfId="179" xr:uid="{00000000-0005-0000-0000-0000B5000000}"/>
    <cellStyle name="New Times Roman" xfId="180" xr:uid="{00000000-0005-0000-0000-0000B6000000}"/>
    <cellStyle name="no dec" xfId="181" xr:uid="{00000000-0005-0000-0000-0000B7000000}"/>
    <cellStyle name="Normal" xfId="0" builtinId="0"/>
    <cellStyle name="Normal - Style1" xfId="182" xr:uid="{00000000-0005-0000-0000-0000B9000000}"/>
    <cellStyle name="Normal 10" xfId="183" xr:uid="{00000000-0005-0000-0000-0000BA000000}"/>
    <cellStyle name="Normal 15" xfId="184" xr:uid="{00000000-0005-0000-0000-0000BB000000}"/>
    <cellStyle name="Normal 153" xfId="185" xr:uid="{00000000-0005-0000-0000-0000BC000000}"/>
    <cellStyle name="Normal 2" xfId="186" xr:uid="{00000000-0005-0000-0000-0000BD000000}"/>
    <cellStyle name="Normal 2 2" xfId="187" xr:uid="{00000000-0005-0000-0000-0000BE000000}"/>
    <cellStyle name="Normal 2 2 2 2" xfId="188" xr:uid="{00000000-0005-0000-0000-0000BF000000}"/>
    <cellStyle name="Normal 2 3" xfId="189" xr:uid="{00000000-0005-0000-0000-0000C0000000}"/>
    <cellStyle name="Normal 2 3 3" xfId="190" xr:uid="{00000000-0005-0000-0000-0000C1000000}"/>
    <cellStyle name="Normal 2 4" xfId="191" xr:uid="{00000000-0005-0000-0000-0000C2000000}"/>
    <cellStyle name="Normal 2 6" xfId="192" xr:uid="{00000000-0005-0000-0000-0000C3000000}"/>
    <cellStyle name="Normal 2_A160520 Mau tinh dinh muc chi TX 2017" xfId="193" xr:uid="{00000000-0005-0000-0000-0000C4000000}"/>
    <cellStyle name="Normal 29" xfId="194" xr:uid="{00000000-0005-0000-0000-0000C5000000}"/>
    <cellStyle name="Normal 3" xfId="195" xr:uid="{00000000-0005-0000-0000-0000C6000000}"/>
    <cellStyle name="Normal 3 2" xfId="196" xr:uid="{00000000-0005-0000-0000-0000C7000000}"/>
    <cellStyle name="Normal 373" xfId="197" xr:uid="{00000000-0005-0000-0000-0000C8000000}"/>
    <cellStyle name="Normal 4" xfId="198" xr:uid="{00000000-0005-0000-0000-0000C9000000}"/>
    <cellStyle name="Normal 5" xfId="199" xr:uid="{00000000-0005-0000-0000-0000CA000000}"/>
    <cellStyle name="Normal 6" xfId="200" xr:uid="{00000000-0005-0000-0000-0000CB000000}"/>
    <cellStyle name="Normal 6 2" xfId="201" xr:uid="{00000000-0005-0000-0000-0000CC000000}"/>
    <cellStyle name="Normal 7" xfId="202" xr:uid="{00000000-0005-0000-0000-0000CD000000}"/>
    <cellStyle name="Normal 8" xfId="203" xr:uid="{00000000-0005-0000-0000-0000CE000000}"/>
    <cellStyle name="Normal 80" xfId="204" xr:uid="{00000000-0005-0000-0000-0000CF000000}"/>
    <cellStyle name="Normal 9" xfId="205" xr:uid="{00000000-0005-0000-0000-0000D0000000}"/>
    <cellStyle name="Normal1" xfId="206" xr:uid="{00000000-0005-0000-0000-0000D1000000}"/>
    <cellStyle name="Normalny_Cennik obowiazuje od 06-08-2001 r (1)" xfId="207" xr:uid="{00000000-0005-0000-0000-0000D2000000}"/>
    <cellStyle name="Note 2" xfId="208" xr:uid="{00000000-0005-0000-0000-0000D3000000}"/>
    <cellStyle name="oft Excel]_x000d__x000a_Comment=open=/f ‚ðw’è‚·‚é‚ÆAƒ†[ƒU[’è‹`ŠÖ”‚ðŠÖ”“\‚è•t‚¯‚Ìˆê——‚É“o˜^‚·‚é‚±‚Æ‚ª‚Å‚«‚Ü‚·B_x000d__x000a_Maximized" xfId="209" xr:uid="{00000000-0005-0000-0000-0000D4000000}"/>
    <cellStyle name="oft Excel]_x000d__x000a_Comment=open=/f ‚ðŽw’è‚·‚é‚ÆAƒ†[ƒU[’è‹`ŠÖ”‚ðŠÖ”“\‚è•t‚¯‚Ìˆê——‚É“o˜^‚·‚é‚±‚Æ‚ª‚Å‚«‚Ü‚·B_x000d__x000a_Maximized" xfId="210" xr:uid="{00000000-0005-0000-0000-0000D5000000}"/>
    <cellStyle name="Output 2" xfId="211" xr:uid="{00000000-0005-0000-0000-0000D6000000}"/>
    <cellStyle name="per.style" xfId="212" xr:uid="{00000000-0005-0000-0000-0000D7000000}"/>
    <cellStyle name="Percent [0]" xfId="213" xr:uid="{00000000-0005-0000-0000-0000D8000000}"/>
    <cellStyle name="Percent [00]" xfId="214" xr:uid="{00000000-0005-0000-0000-0000D9000000}"/>
    <cellStyle name="Percent [2]" xfId="215" xr:uid="{00000000-0005-0000-0000-0000DA000000}"/>
    <cellStyle name="Percent 2" xfId="216" xr:uid="{00000000-0005-0000-0000-0000DB000000}"/>
    <cellStyle name="Percent 2 2" xfId="217" xr:uid="{00000000-0005-0000-0000-0000DC000000}"/>
    <cellStyle name="PERCENTAGE" xfId="218" xr:uid="{00000000-0005-0000-0000-0000DD000000}"/>
    <cellStyle name="PrePop Currency (0)" xfId="219" xr:uid="{00000000-0005-0000-0000-0000DE000000}"/>
    <cellStyle name="PrePop Currency (2)" xfId="220" xr:uid="{00000000-0005-0000-0000-0000DF000000}"/>
    <cellStyle name="PrePop Units (0)" xfId="221" xr:uid="{00000000-0005-0000-0000-0000E0000000}"/>
    <cellStyle name="PrePop Units (1)" xfId="222" xr:uid="{00000000-0005-0000-0000-0000E1000000}"/>
    <cellStyle name="PrePop Units (2)" xfId="223" xr:uid="{00000000-0005-0000-0000-0000E2000000}"/>
    <cellStyle name="pricing" xfId="224" xr:uid="{00000000-0005-0000-0000-0000E3000000}"/>
    <cellStyle name="PSChar" xfId="225" xr:uid="{00000000-0005-0000-0000-0000E4000000}"/>
    <cellStyle name="PSHeading" xfId="226" xr:uid="{00000000-0005-0000-0000-0000E5000000}"/>
    <cellStyle name="regstoresfromspecstores" xfId="227" xr:uid="{00000000-0005-0000-0000-0000E6000000}"/>
    <cellStyle name="RevList" xfId="228" xr:uid="{00000000-0005-0000-0000-0000E7000000}"/>
    <cellStyle name="SAPBEXaggData" xfId="229" xr:uid="{00000000-0005-0000-0000-0000E8000000}"/>
    <cellStyle name="SAPBEXaggDataEmph" xfId="230" xr:uid="{00000000-0005-0000-0000-0000E9000000}"/>
    <cellStyle name="SAPBEXaggItem" xfId="231" xr:uid="{00000000-0005-0000-0000-0000EA000000}"/>
    <cellStyle name="SAPBEXchaText" xfId="232" xr:uid="{00000000-0005-0000-0000-0000EB000000}"/>
    <cellStyle name="SAPBEXexcBad7" xfId="233" xr:uid="{00000000-0005-0000-0000-0000EC000000}"/>
    <cellStyle name="SAPBEXexcBad8" xfId="234" xr:uid="{00000000-0005-0000-0000-0000ED000000}"/>
    <cellStyle name="SAPBEXexcBad9" xfId="235" xr:uid="{00000000-0005-0000-0000-0000EE000000}"/>
    <cellStyle name="SAPBEXexcCritical4" xfId="236" xr:uid="{00000000-0005-0000-0000-0000EF000000}"/>
    <cellStyle name="SAPBEXexcCritical5" xfId="237" xr:uid="{00000000-0005-0000-0000-0000F0000000}"/>
    <cellStyle name="SAPBEXexcCritical6" xfId="238" xr:uid="{00000000-0005-0000-0000-0000F1000000}"/>
    <cellStyle name="SAPBEXexcGood1" xfId="239" xr:uid="{00000000-0005-0000-0000-0000F2000000}"/>
    <cellStyle name="SAPBEXexcGood2" xfId="240" xr:uid="{00000000-0005-0000-0000-0000F3000000}"/>
    <cellStyle name="SAPBEXexcGood3" xfId="241" xr:uid="{00000000-0005-0000-0000-0000F4000000}"/>
    <cellStyle name="SAPBEXfilterDrill" xfId="242" xr:uid="{00000000-0005-0000-0000-0000F5000000}"/>
    <cellStyle name="SAPBEXfilterItem" xfId="243" xr:uid="{00000000-0005-0000-0000-0000F6000000}"/>
    <cellStyle name="SAPBEXfilterText" xfId="244" xr:uid="{00000000-0005-0000-0000-0000F7000000}"/>
    <cellStyle name="SAPBEXformats" xfId="245" xr:uid="{00000000-0005-0000-0000-0000F8000000}"/>
    <cellStyle name="SAPBEXheaderItem" xfId="246" xr:uid="{00000000-0005-0000-0000-0000F9000000}"/>
    <cellStyle name="SAPBEXheaderText" xfId="247" xr:uid="{00000000-0005-0000-0000-0000FA000000}"/>
    <cellStyle name="SAPBEXresData" xfId="248" xr:uid="{00000000-0005-0000-0000-0000FB000000}"/>
    <cellStyle name="SAPBEXresDataEmph" xfId="249" xr:uid="{00000000-0005-0000-0000-0000FC000000}"/>
    <cellStyle name="SAPBEXresItem" xfId="250" xr:uid="{00000000-0005-0000-0000-0000FD000000}"/>
    <cellStyle name="SAPBEXstdData" xfId="251" xr:uid="{00000000-0005-0000-0000-0000FE000000}"/>
    <cellStyle name="SAPBEXstdDataEmph" xfId="252" xr:uid="{00000000-0005-0000-0000-0000FF000000}"/>
    <cellStyle name="SAPBEXstdItem" xfId="253" xr:uid="{00000000-0005-0000-0000-000000010000}"/>
    <cellStyle name="SAPBEXtitle" xfId="254" xr:uid="{00000000-0005-0000-0000-000001010000}"/>
    <cellStyle name="SAPBEXundefined" xfId="255" xr:uid="{00000000-0005-0000-0000-000002010000}"/>
    <cellStyle name="SHADEDSTORES" xfId="256" xr:uid="{00000000-0005-0000-0000-000003010000}"/>
    <cellStyle name="specstores" xfId="257" xr:uid="{00000000-0005-0000-0000-000004010000}"/>
    <cellStyle name="Standard" xfId="258" xr:uid="{00000000-0005-0000-0000-000005010000}"/>
    <cellStyle name="Style 1" xfId="259" xr:uid="{00000000-0005-0000-0000-000006010000}"/>
    <cellStyle name="Style 2" xfId="260" xr:uid="{00000000-0005-0000-0000-000007010000}"/>
    <cellStyle name="subhead" xfId="261" xr:uid="{00000000-0005-0000-0000-000008010000}"/>
    <cellStyle name="Subtotal" xfId="262" xr:uid="{00000000-0005-0000-0000-000009010000}"/>
    <cellStyle name="T" xfId="263" xr:uid="{00000000-0005-0000-0000-00000A010000}"/>
    <cellStyle name="Text Indent A" xfId="264" xr:uid="{00000000-0005-0000-0000-00000B010000}"/>
    <cellStyle name="Text Indent B" xfId="265" xr:uid="{00000000-0005-0000-0000-00000C010000}"/>
    <cellStyle name="Text Indent C" xfId="266" xr:uid="{00000000-0005-0000-0000-00000D010000}"/>
    <cellStyle name="th" xfId="267" xr:uid="{00000000-0005-0000-0000-00000E010000}"/>
    <cellStyle name="þ_x001d_ðK_x000c_Fý_x001b__x000d_9ýU_x0001_Ð_x0008_¦)_x0007__x0001__x0001_" xfId="268" xr:uid="{00000000-0005-0000-0000-00000F010000}"/>
    <cellStyle name="Title 2" xfId="269" xr:uid="{00000000-0005-0000-0000-000010010000}"/>
    <cellStyle name="Total 2" xfId="270" xr:uid="{00000000-0005-0000-0000-000011010000}"/>
    <cellStyle name="viet" xfId="271" xr:uid="{00000000-0005-0000-0000-000012010000}"/>
    <cellStyle name="viet2" xfId="272" xr:uid="{00000000-0005-0000-0000-000013010000}"/>
    <cellStyle name="vnbo" xfId="273" xr:uid="{00000000-0005-0000-0000-000014010000}"/>
    <cellStyle name="vnhead1" xfId="274" xr:uid="{00000000-0005-0000-0000-000015010000}"/>
    <cellStyle name="vnhead2" xfId="275" xr:uid="{00000000-0005-0000-0000-000016010000}"/>
    <cellStyle name="vnhead3" xfId="276" xr:uid="{00000000-0005-0000-0000-000017010000}"/>
    <cellStyle name="vnhead4" xfId="277" xr:uid="{00000000-0005-0000-0000-000018010000}"/>
    <cellStyle name="vntxt1" xfId="278" xr:uid="{00000000-0005-0000-0000-000019010000}"/>
    <cellStyle name="vntxt2" xfId="279" xr:uid="{00000000-0005-0000-0000-00001A010000}"/>
    <cellStyle name="Walutowy [0]_Invoices2001Slovakia" xfId="280" xr:uid="{00000000-0005-0000-0000-00001B010000}"/>
    <cellStyle name="Walutowy_Invoices2001Slovakia" xfId="281" xr:uid="{00000000-0005-0000-0000-00001C010000}"/>
    <cellStyle name="Warning Text 2" xfId="282" xr:uid="{00000000-0005-0000-0000-00001D010000}"/>
    <cellStyle name="xuan" xfId="283" xr:uid="{00000000-0005-0000-0000-00001E010000}"/>
    <cellStyle name=" [0.00]_ Att. 1- Cover" xfId="284" xr:uid="{00000000-0005-0000-0000-00001F010000}"/>
    <cellStyle name="_ Att. 1- Cover" xfId="285" xr:uid="{00000000-0005-0000-0000-000020010000}"/>
    <cellStyle name="?_ Att. 1- Cover" xfId="286" xr:uid="{00000000-0005-0000-0000-000021010000}"/>
    <cellStyle name="똿뗦먛귟 [0.00]_PRODUCT DETAIL Q1" xfId="287" xr:uid="{00000000-0005-0000-0000-000022010000}"/>
    <cellStyle name="똿뗦먛귟_PRODUCT DETAIL Q1" xfId="288" xr:uid="{00000000-0005-0000-0000-000023010000}"/>
    <cellStyle name="믅됞 [0.00]_PRODUCT DETAIL Q1" xfId="289" xr:uid="{00000000-0005-0000-0000-000024010000}"/>
    <cellStyle name="믅됞_PRODUCT DETAIL Q1" xfId="290" xr:uid="{00000000-0005-0000-0000-000025010000}"/>
    <cellStyle name="백분율_95" xfId="291" xr:uid="{00000000-0005-0000-0000-000026010000}"/>
    <cellStyle name="뷭?_BOOKSHIP" xfId="292" xr:uid="{00000000-0005-0000-0000-000027010000}"/>
    <cellStyle name="콤마 [0]_1202" xfId="293" xr:uid="{00000000-0005-0000-0000-000028010000}"/>
    <cellStyle name="콤마_1202" xfId="294" xr:uid="{00000000-0005-0000-0000-000029010000}"/>
    <cellStyle name="통화 [0]_1202" xfId="295" xr:uid="{00000000-0005-0000-0000-00002A010000}"/>
    <cellStyle name="통화_1202" xfId="296" xr:uid="{00000000-0005-0000-0000-00002B010000}"/>
    <cellStyle name="표준_(정보부문)월별인원계획" xfId="297" xr:uid="{00000000-0005-0000-0000-00002C010000}"/>
    <cellStyle name="一般_00Q3902REV.1" xfId="298" xr:uid="{00000000-0005-0000-0000-00002D010000}"/>
    <cellStyle name="千分位[0]_00Q3902REV.1" xfId="299" xr:uid="{00000000-0005-0000-0000-00002E010000}"/>
    <cellStyle name="千分位_00Q3902REV.1" xfId="300" xr:uid="{00000000-0005-0000-0000-00002F010000}"/>
    <cellStyle name="標準_BOQ-08" xfId="301" xr:uid="{00000000-0005-0000-0000-000030010000}"/>
    <cellStyle name="貨幣 [0]_00Q3902REV.1" xfId="302" xr:uid="{00000000-0005-0000-0000-000031010000}"/>
    <cellStyle name="貨幣[0]_BRE" xfId="303" xr:uid="{00000000-0005-0000-0000-000032010000}"/>
    <cellStyle name="貨幣_00Q3902REV.1" xfId="304" xr:uid="{00000000-0005-0000-0000-00003301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oneCell">
    <xdr:from>
      <xdr:col>9</xdr:col>
      <xdr:colOff>0</xdr:colOff>
      <xdr:row>81</xdr:row>
      <xdr:rowOff>0</xdr:rowOff>
    </xdr:from>
    <xdr:to>
      <xdr:col>9</xdr:col>
      <xdr:colOff>304800</xdr:colOff>
      <xdr:row>81</xdr:row>
      <xdr:rowOff>38100</xdr:rowOff>
    </xdr:to>
    <xdr:sp macro="" textlink="">
      <xdr:nvSpPr>
        <xdr:cNvPr id="2" name="AutoShape 1">
          <a:extLst>
            <a:ext uri="{FF2B5EF4-FFF2-40B4-BE49-F238E27FC236}">
              <a16:creationId xmlns:a16="http://schemas.microsoft.com/office/drawing/2014/main" id="{00000000-0008-0000-0000-000002000000}"/>
            </a:ext>
          </a:extLst>
        </xdr:cNvPr>
        <xdr:cNvSpPr>
          <a:spLocks noChangeAspect="1" noChangeArrowheads="1"/>
        </xdr:cNvSpPr>
      </xdr:nvSpPr>
      <xdr:spPr bwMode="auto">
        <a:xfrm>
          <a:off x="10239375" y="7210425"/>
          <a:ext cx="304800" cy="381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90</xdr:row>
      <xdr:rowOff>0</xdr:rowOff>
    </xdr:from>
    <xdr:to>
      <xdr:col>9</xdr:col>
      <xdr:colOff>304800</xdr:colOff>
      <xdr:row>112</xdr:row>
      <xdr:rowOff>0</xdr:rowOff>
    </xdr:to>
    <xdr:sp macro="" textlink="">
      <xdr:nvSpPr>
        <xdr:cNvPr id="3" name="AutoShape 1">
          <a:extLst>
            <a:ext uri="{FF2B5EF4-FFF2-40B4-BE49-F238E27FC236}">
              <a16:creationId xmlns:a16="http://schemas.microsoft.com/office/drawing/2014/main" id="{00000000-0008-0000-0000-000003000000}"/>
            </a:ext>
          </a:extLst>
        </xdr:cNvPr>
        <xdr:cNvSpPr>
          <a:spLocks noChangeAspect="1" noChangeArrowheads="1"/>
        </xdr:cNvSpPr>
      </xdr:nvSpPr>
      <xdr:spPr bwMode="auto">
        <a:xfrm>
          <a:off x="10239375" y="7696200"/>
          <a:ext cx="304800" cy="304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0</xdr:colOff>
      <xdr:row>6</xdr:row>
      <xdr:rowOff>0</xdr:rowOff>
    </xdr:from>
    <xdr:to>
      <xdr:col>9</xdr:col>
      <xdr:colOff>304800</xdr:colOff>
      <xdr:row>6</xdr:row>
      <xdr:rowOff>38100</xdr:rowOff>
    </xdr:to>
    <xdr:sp macro="" textlink="">
      <xdr:nvSpPr>
        <xdr:cNvPr id="2" name="AutoShape 1">
          <a:extLst>
            <a:ext uri="{FF2B5EF4-FFF2-40B4-BE49-F238E27FC236}">
              <a16:creationId xmlns:a16="http://schemas.microsoft.com/office/drawing/2014/main" id="{00000000-0008-0000-0200-000002000000}"/>
            </a:ext>
          </a:extLst>
        </xdr:cNvPr>
        <xdr:cNvSpPr>
          <a:spLocks noChangeAspect="1" noChangeArrowheads="1"/>
        </xdr:cNvSpPr>
      </xdr:nvSpPr>
      <xdr:spPr bwMode="auto">
        <a:xfrm>
          <a:off x="10239375" y="7210425"/>
          <a:ext cx="304800" cy="381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6</xdr:row>
      <xdr:rowOff>0</xdr:rowOff>
    </xdr:from>
    <xdr:to>
      <xdr:col>9</xdr:col>
      <xdr:colOff>304800</xdr:colOff>
      <xdr:row>17</xdr:row>
      <xdr:rowOff>154306</xdr:rowOff>
    </xdr:to>
    <xdr:sp macro="" textlink="">
      <xdr:nvSpPr>
        <xdr:cNvPr id="3" name="AutoShape 1">
          <a:extLst>
            <a:ext uri="{FF2B5EF4-FFF2-40B4-BE49-F238E27FC236}">
              <a16:creationId xmlns:a16="http://schemas.microsoft.com/office/drawing/2014/main" id="{00000000-0008-0000-0200-000003000000}"/>
            </a:ext>
          </a:extLst>
        </xdr:cNvPr>
        <xdr:cNvSpPr>
          <a:spLocks noChangeAspect="1" noChangeArrowheads="1"/>
        </xdr:cNvSpPr>
      </xdr:nvSpPr>
      <xdr:spPr bwMode="auto">
        <a:xfrm>
          <a:off x="10239375" y="7696200"/>
          <a:ext cx="304800" cy="304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9</xdr:col>
      <xdr:colOff>0</xdr:colOff>
      <xdr:row>6</xdr:row>
      <xdr:rowOff>0</xdr:rowOff>
    </xdr:from>
    <xdr:to>
      <xdr:col>9</xdr:col>
      <xdr:colOff>304800</xdr:colOff>
      <xdr:row>6</xdr:row>
      <xdr:rowOff>38100</xdr:rowOff>
    </xdr:to>
    <xdr:sp macro="" textlink="">
      <xdr:nvSpPr>
        <xdr:cNvPr id="2" name="AutoShape 1">
          <a:extLst>
            <a:ext uri="{FF2B5EF4-FFF2-40B4-BE49-F238E27FC236}">
              <a16:creationId xmlns:a16="http://schemas.microsoft.com/office/drawing/2014/main" id="{00000000-0008-0000-0300-000002000000}"/>
            </a:ext>
          </a:extLst>
        </xdr:cNvPr>
        <xdr:cNvSpPr>
          <a:spLocks noChangeAspect="1" noChangeArrowheads="1"/>
        </xdr:cNvSpPr>
      </xdr:nvSpPr>
      <xdr:spPr bwMode="auto">
        <a:xfrm>
          <a:off x="10239375" y="7210425"/>
          <a:ext cx="304800" cy="381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6</xdr:row>
      <xdr:rowOff>0</xdr:rowOff>
    </xdr:from>
    <xdr:to>
      <xdr:col>9</xdr:col>
      <xdr:colOff>304800</xdr:colOff>
      <xdr:row>8</xdr:row>
      <xdr:rowOff>40005</xdr:rowOff>
    </xdr:to>
    <xdr:sp macro="" textlink="">
      <xdr:nvSpPr>
        <xdr:cNvPr id="3" name="AutoShape 1">
          <a:extLst>
            <a:ext uri="{FF2B5EF4-FFF2-40B4-BE49-F238E27FC236}">
              <a16:creationId xmlns:a16="http://schemas.microsoft.com/office/drawing/2014/main" id="{00000000-0008-0000-0300-000003000000}"/>
            </a:ext>
          </a:extLst>
        </xdr:cNvPr>
        <xdr:cNvSpPr>
          <a:spLocks noChangeAspect="1" noChangeArrowheads="1"/>
        </xdr:cNvSpPr>
      </xdr:nvSpPr>
      <xdr:spPr bwMode="auto">
        <a:xfrm>
          <a:off x="10239375" y="7696200"/>
          <a:ext cx="304800" cy="304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NGAN%20SACH/2022/CH&#431;&#416;NG%20TR&#204;NH%20MTQG/11.8.2022%20THAM%20M&#431;U%20BAN%20H&#192;NH%20NQ%20PH&#194;N%20B&#7892;%20CHI%20TI&#7870;T%20NGU&#7890;N%20V&#7888;N%20SN%2003%20CH&#431;&#416;NG%20TR&#204;NH/21.8.2022/PH&#7908;%20L&#7908;C%20N&#212;NG%20TH&#212;N%20M&#7898;I%202022%20(21.8.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Ở NN PTNT ĐỀ XUẤT"/>
      <sheetName val="STC thẩm định"/>
      <sheetName val="NGHỊ QUYẾT"/>
    </sheetNames>
    <sheetDataSet>
      <sheetData sheetId="0" refreshError="1"/>
      <sheetData sheetId="1" refreshError="1">
        <row r="9">
          <cell r="I9">
            <v>4240</v>
          </cell>
        </row>
        <row r="51">
          <cell r="B51" t="str">
            <v>Chi tuyên truyền, tập huấn, sơ kết, tổng kết</v>
          </cell>
        </row>
        <row r="52">
          <cell r="B52" t="str">
            <v>Chi tăng cường đảm bảo an ninh và trật tự xã hội nông thôn; chi xây dựng lực lượng dân quân; xây dựng địa bàn nông thôn</v>
          </cell>
        </row>
      </sheetData>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28"/>
  <sheetViews>
    <sheetView topLeftCell="A20" zoomScale="130" zoomScaleNormal="130" workbookViewId="0">
      <selection activeCell="K7" sqref="K7"/>
    </sheetView>
  </sheetViews>
  <sheetFormatPr defaultColWidth="9.109375" defaultRowHeight="15.75"/>
  <cols>
    <col min="1" max="1" width="5.6640625" style="5" customWidth="1"/>
    <col min="2" max="2" width="59" style="5" customWidth="1"/>
    <col min="3" max="3" width="15" style="2" customWidth="1"/>
    <col min="4" max="5" width="13.88671875" style="2" customWidth="1"/>
    <col min="6" max="6" width="14" style="45" customWidth="1"/>
    <col min="7" max="7" width="13.88671875" style="4" hidden="1" customWidth="1"/>
    <col min="8" max="8" width="15" style="5" hidden="1" customWidth="1"/>
    <col min="9" max="9" width="18" style="5" hidden="1" customWidth="1"/>
    <col min="10" max="10" width="9.109375" style="5"/>
    <col min="11" max="11" width="30" style="5" customWidth="1"/>
    <col min="12" max="14" width="9.109375" style="5" customWidth="1"/>
    <col min="15" max="16384" width="9.109375" style="5"/>
  </cols>
  <sheetData>
    <row r="1" spans="1:9" s="6" customFormat="1">
      <c r="A1" s="211" t="s">
        <v>482</v>
      </c>
      <c r="B1" s="211"/>
      <c r="C1" s="211"/>
      <c r="D1" s="211"/>
      <c r="E1" s="211"/>
      <c r="F1" s="211"/>
      <c r="G1" s="211"/>
      <c r="H1" s="211"/>
      <c r="I1" s="211"/>
    </row>
    <row r="2" spans="1:9" s="6" customFormat="1" ht="18.75" customHeight="1">
      <c r="A2" s="212" t="s">
        <v>493</v>
      </c>
      <c r="B2" s="212"/>
      <c r="C2" s="212"/>
      <c r="D2" s="212"/>
      <c r="E2" s="212"/>
      <c r="F2" s="212"/>
      <c r="G2" s="212"/>
      <c r="H2" s="77"/>
      <c r="I2" s="77"/>
    </row>
    <row r="3" spans="1:9" s="6" customFormat="1" ht="21.75" customHeight="1">
      <c r="A3" s="211" t="s">
        <v>473</v>
      </c>
      <c r="B3" s="211"/>
      <c r="C3" s="211"/>
      <c r="D3" s="211"/>
      <c r="E3" s="211"/>
      <c r="F3" s="211"/>
      <c r="G3" s="211"/>
      <c r="H3" s="77"/>
      <c r="I3" s="77"/>
    </row>
    <row r="4" spans="1:9" s="6" customFormat="1" ht="20.25" customHeight="1">
      <c r="A4" s="213" t="s">
        <v>351</v>
      </c>
      <c r="B4" s="213"/>
      <c r="C4" s="213"/>
      <c r="D4" s="213"/>
      <c r="E4" s="213"/>
      <c r="F4" s="213"/>
      <c r="G4" s="213"/>
      <c r="H4" s="214"/>
      <c r="I4" s="214"/>
    </row>
    <row r="5" spans="1:9" ht="30" customHeight="1">
      <c r="A5" s="206"/>
      <c r="B5" s="207" t="s">
        <v>479</v>
      </c>
      <c r="C5" s="208" t="s">
        <v>436</v>
      </c>
      <c r="D5" s="208" t="s">
        <v>228</v>
      </c>
      <c r="E5" s="208"/>
      <c r="F5" s="209" t="s">
        <v>229</v>
      </c>
      <c r="G5" s="204" t="s">
        <v>400</v>
      </c>
      <c r="H5" s="7"/>
      <c r="I5" s="78"/>
    </row>
    <row r="6" spans="1:9" ht="37.5" customHeight="1">
      <c r="A6" s="206"/>
      <c r="B6" s="207"/>
      <c r="C6" s="208"/>
      <c r="D6" s="194" t="s">
        <v>230</v>
      </c>
      <c r="E6" s="194" t="s">
        <v>231</v>
      </c>
      <c r="F6" s="210"/>
      <c r="G6" s="205"/>
      <c r="H6" s="8" t="s">
        <v>61</v>
      </c>
      <c r="I6" s="9" t="s">
        <v>62</v>
      </c>
    </row>
    <row r="7" spans="1:9" ht="37.5" customHeight="1">
      <c r="A7" s="189" t="s">
        <v>0</v>
      </c>
      <c r="B7" s="187" t="s">
        <v>435</v>
      </c>
      <c r="C7" s="91">
        <f>C8+C10+C48+C50+C52+C60+C63+C70+C81+C118</f>
        <v>1431560000</v>
      </c>
      <c r="D7" s="91">
        <f t="shared" ref="D7:F7" si="0">D8+D10+D48+D50+D52+D60+D63+D70+D81+D118</f>
        <v>1102007000</v>
      </c>
      <c r="E7" s="91">
        <f t="shared" si="0"/>
        <v>1102007000</v>
      </c>
      <c r="F7" s="91">
        <f t="shared" si="0"/>
        <v>1431560000</v>
      </c>
      <c r="G7" s="82"/>
      <c r="H7" s="8"/>
      <c r="I7" s="9"/>
    </row>
    <row r="8" spans="1:9" ht="25.5" hidden="1">
      <c r="A8" s="189" t="s">
        <v>1</v>
      </c>
      <c r="B8" s="187" t="s">
        <v>232</v>
      </c>
      <c r="C8" s="83">
        <f>C9</f>
        <v>0</v>
      </c>
      <c r="D8" s="83">
        <f t="shared" ref="D8:E8" si="1">D9</f>
        <v>0</v>
      </c>
      <c r="E8" s="83">
        <f t="shared" si="1"/>
        <v>0</v>
      </c>
      <c r="F8" s="84">
        <f t="shared" ref="F8:F71" si="2">C8+D8-E8</f>
        <v>0</v>
      </c>
      <c r="G8" s="85"/>
      <c r="H8" s="10"/>
      <c r="I8" s="11"/>
    </row>
    <row r="9" spans="1:9" hidden="1">
      <c r="A9" s="190">
        <v>1</v>
      </c>
      <c r="B9" s="191" t="s">
        <v>233</v>
      </c>
      <c r="C9" s="88"/>
      <c r="D9" s="88"/>
      <c r="E9" s="88"/>
      <c r="F9" s="84">
        <f t="shared" si="2"/>
        <v>0</v>
      </c>
      <c r="G9" s="89"/>
      <c r="H9" s="12"/>
      <c r="I9" s="13"/>
    </row>
    <row r="10" spans="1:9" s="16" customFormat="1" ht="34.5" customHeight="1">
      <c r="A10" s="189" t="s">
        <v>1</v>
      </c>
      <c r="B10" s="187" t="s">
        <v>234</v>
      </c>
      <c r="C10" s="90">
        <f>C11+C21+C22+C23+C24+C25+C26</f>
        <v>1431560000</v>
      </c>
      <c r="D10" s="90">
        <f t="shared" ref="D10:E10" si="3">D11+D21+D22+D23+D24+D25+D26</f>
        <v>0</v>
      </c>
      <c r="E10" s="90">
        <f t="shared" si="3"/>
        <v>1102007000</v>
      </c>
      <c r="F10" s="91">
        <f t="shared" si="2"/>
        <v>329553000</v>
      </c>
      <c r="G10" s="89"/>
      <c r="H10" s="14"/>
      <c r="I10" s="15"/>
    </row>
    <row r="11" spans="1:9" s="19" customFormat="1" ht="92.25" customHeight="1">
      <c r="A11" s="92">
        <v>1</v>
      </c>
      <c r="B11" s="87" t="s">
        <v>235</v>
      </c>
      <c r="C11" s="88">
        <f>SUM(C12:C20)</f>
        <v>1431560000</v>
      </c>
      <c r="D11" s="88">
        <f t="shared" ref="D11:E11" si="4">SUM(D12:D20)</f>
        <v>0</v>
      </c>
      <c r="E11" s="88">
        <f t="shared" si="4"/>
        <v>1102007000</v>
      </c>
      <c r="F11" s="84">
        <f t="shared" si="2"/>
        <v>329553000</v>
      </c>
      <c r="G11" s="89"/>
      <c r="H11" s="17"/>
      <c r="I11" s="18"/>
    </row>
    <row r="12" spans="1:9" s="19" customFormat="1" hidden="1">
      <c r="A12" s="86" t="s">
        <v>2</v>
      </c>
      <c r="B12" s="93" t="s">
        <v>21</v>
      </c>
      <c r="C12" s="90"/>
      <c r="D12" s="90"/>
      <c r="E12" s="90"/>
      <c r="F12" s="84">
        <f t="shared" si="2"/>
        <v>0</v>
      </c>
      <c r="G12" s="94"/>
      <c r="H12" s="20">
        <v>2918</v>
      </c>
      <c r="I12" s="21">
        <v>0</v>
      </c>
    </row>
    <row r="13" spans="1:9" s="19" customFormat="1" hidden="1">
      <c r="A13" s="86" t="s">
        <v>3</v>
      </c>
      <c r="B13" s="87" t="s">
        <v>56</v>
      </c>
      <c r="C13" s="88"/>
      <c r="D13" s="88"/>
      <c r="E13" s="88"/>
      <c r="F13" s="84">
        <f t="shared" si="2"/>
        <v>0</v>
      </c>
      <c r="G13" s="95"/>
      <c r="H13" s="20"/>
      <c r="I13" s="21"/>
    </row>
    <row r="14" spans="1:9" s="19" customFormat="1" ht="12.75" hidden="1" customHeight="1">
      <c r="A14" s="86" t="s">
        <v>4</v>
      </c>
      <c r="B14" s="87" t="s">
        <v>55</v>
      </c>
      <c r="C14" s="88"/>
      <c r="D14" s="88"/>
      <c r="E14" s="88"/>
      <c r="F14" s="84">
        <f t="shared" si="2"/>
        <v>0</v>
      </c>
      <c r="G14" s="89"/>
      <c r="H14" s="20"/>
      <c r="I14" s="21"/>
    </row>
    <row r="15" spans="1:9" s="19" customFormat="1">
      <c r="A15" s="86" t="s">
        <v>22</v>
      </c>
      <c r="B15" s="87" t="s">
        <v>54</v>
      </c>
      <c r="C15" s="88">
        <v>311560000</v>
      </c>
      <c r="D15" s="88">
        <v>0</v>
      </c>
      <c r="E15" s="88">
        <v>311560000</v>
      </c>
      <c r="F15" s="84">
        <f t="shared" si="2"/>
        <v>0</v>
      </c>
      <c r="G15" s="89"/>
      <c r="H15" s="20">
        <v>320</v>
      </c>
      <c r="I15" s="21">
        <v>0</v>
      </c>
    </row>
    <row r="16" spans="1:9" s="19" customFormat="1" hidden="1">
      <c r="A16" s="86" t="s">
        <v>6</v>
      </c>
      <c r="B16" s="87" t="s">
        <v>57</v>
      </c>
      <c r="C16" s="88"/>
      <c r="D16" s="88"/>
      <c r="E16" s="88"/>
      <c r="F16" s="84">
        <f t="shared" si="2"/>
        <v>0</v>
      </c>
      <c r="G16" s="89"/>
      <c r="H16" s="20"/>
      <c r="I16" s="21"/>
    </row>
    <row r="17" spans="1:9" s="19" customFormat="1" hidden="1">
      <c r="A17" s="86" t="s">
        <v>7</v>
      </c>
      <c r="B17" s="87" t="s">
        <v>58</v>
      </c>
      <c r="C17" s="88"/>
      <c r="D17" s="88"/>
      <c r="E17" s="88"/>
      <c r="F17" s="84">
        <f t="shared" si="2"/>
        <v>0</v>
      </c>
      <c r="G17" s="89"/>
      <c r="H17" s="20"/>
      <c r="I17" s="21"/>
    </row>
    <row r="18" spans="1:9" s="19" customFormat="1" hidden="1">
      <c r="A18" s="86" t="s">
        <v>8</v>
      </c>
      <c r="B18" s="87" t="s">
        <v>60</v>
      </c>
      <c r="C18" s="88"/>
      <c r="D18" s="88"/>
      <c r="E18" s="88"/>
      <c r="F18" s="84">
        <f t="shared" si="2"/>
        <v>0</v>
      </c>
      <c r="G18" s="89"/>
      <c r="H18" s="20">
        <v>400</v>
      </c>
      <c r="I18" s="21">
        <v>0</v>
      </c>
    </row>
    <row r="19" spans="1:9" s="22" customFormat="1" hidden="1">
      <c r="A19" s="86" t="s">
        <v>9</v>
      </c>
      <c r="B19" s="87" t="s">
        <v>50</v>
      </c>
      <c r="C19" s="88"/>
      <c r="D19" s="88"/>
      <c r="E19" s="88"/>
      <c r="F19" s="84">
        <f t="shared" si="2"/>
        <v>0</v>
      </c>
      <c r="G19" s="89"/>
      <c r="H19" s="20"/>
      <c r="I19" s="21"/>
    </row>
    <row r="20" spans="1:9" s="22" customFormat="1">
      <c r="A20" s="86" t="s">
        <v>23</v>
      </c>
      <c r="B20" s="87" t="s">
        <v>59</v>
      </c>
      <c r="C20" s="88">
        <v>1120000000</v>
      </c>
      <c r="D20" s="88">
        <v>0</v>
      </c>
      <c r="E20" s="88">
        <v>790447000</v>
      </c>
      <c r="F20" s="84">
        <f t="shared" si="2"/>
        <v>329553000</v>
      </c>
      <c r="G20" s="96"/>
      <c r="H20" s="20">
        <v>-300</v>
      </c>
      <c r="I20" s="21">
        <v>0</v>
      </c>
    </row>
    <row r="21" spans="1:9" s="19" customFormat="1" ht="45" hidden="1">
      <c r="A21" s="97">
        <v>2</v>
      </c>
      <c r="B21" s="87" t="s">
        <v>63</v>
      </c>
      <c r="C21" s="88"/>
      <c r="D21" s="88"/>
      <c r="E21" s="88"/>
      <c r="F21" s="84">
        <f t="shared" si="2"/>
        <v>0</v>
      </c>
      <c r="G21" s="89"/>
      <c r="H21" s="20">
        <v>0</v>
      </c>
      <c r="I21" s="21">
        <v>344</v>
      </c>
    </row>
    <row r="22" spans="1:9" s="19" customFormat="1" ht="45" hidden="1">
      <c r="A22" s="97">
        <v>3</v>
      </c>
      <c r="B22" s="87" t="s">
        <v>236</v>
      </c>
      <c r="C22" s="88"/>
      <c r="D22" s="88"/>
      <c r="E22" s="88"/>
      <c r="F22" s="84">
        <f t="shared" si="2"/>
        <v>0</v>
      </c>
      <c r="G22" s="89"/>
      <c r="H22" s="20"/>
      <c r="I22" s="21"/>
    </row>
    <row r="23" spans="1:9" s="22" customFormat="1" ht="30" hidden="1">
      <c r="A23" s="97">
        <v>4</v>
      </c>
      <c r="B23" s="87" t="s">
        <v>237</v>
      </c>
      <c r="C23" s="88"/>
      <c r="D23" s="88"/>
      <c r="E23" s="88"/>
      <c r="F23" s="84">
        <f t="shared" si="2"/>
        <v>0</v>
      </c>
      <c r="G23" s="89"/>
      <c r="H23" s="23"/>
      <c r="I23" s="24"/>
    </row>
    <row r="24" spans="1:9" s="19" customFormat="1" ht="30" hidden="1">
      <c r="A24" s="97">
        <v>5</v>
      </c>
      <c r="B24" s="87" t="s">
        <v>238</v>
      </c>
      <c r="C24" s="90"/>
      <c r="D24" s="90"/>
      <c r="E24" s="90"/>
      <c r="F24" s="84">
        <f t="shared" si="2"/>
        <v>0</v>
      </c>
      <c r="G24" s="94"/>
      <c r="H24" s="23"/>
      <c r="I24" s="24"/>
    </row>
    <row r="25" spans="1:9" s="19" customFormat="1" ht="45" hidden="1">
      <c r="A25" s="97">
        <v>6</v>
      </c>
      <c r="B25" s="87" t="s">
        <v>64</v>
      </c>
      <c r="C25" s="88"/>
      <c r="D25" s="88"/>
      <c r="E25" s="88"/>
      <c r="F25" s="84">
        <f t="shared" si="2"/>
        <v>0</v>
      </c>
      <c r="G25" s="89"/>
      <c r="H25" s="25"/>
      <c r="I25" s="26"/>
    </row>
    <row r="26" spans="1:9" s="19" customFormat="1" ht="28.5" hidden="1">
      <c r="A26" s="98">
        <v>7</v>
      </c>
      <c r="B26" s="99" t="s">
        <v>65</v>
      </c>
      <c r="C26" s="88"/>
      <c r="D26" s="88"/>
      <c r="E26" s="88"/>
      <c r="F26" s="84">
        <f t="shared" si="2"/>
        <v>0</v>
      </c>
      <c r="G26" s="89"/>
      <c r="H26" s="27"/>
      <c r="I26" s="28"/>
    </row>
    <row r="27" spans="1:9" s="19" customFormat="1" ht="28.5" hidden="1">
      <c r="A27" s="98" t="s">
        <v>239</v>
      </c>
      <c r="B27" s="99" t="s">
        <v>240</v>
      </c>
      <c r="C27" s="88"/>
      <c r="D27" s="88"/>
      <c r="E27" s="88"/>
      <c r="F27" s="84">
        <f t="shared" si="2"/>
        <v>0</v>
      </c>
      <c r="G27" s="89"/>
      <c r="H27" s="27"/>
      <c r="I27" s="28"/>
    </row>
    <row r="28" spans="1:9" s="19" customFormat="1" ht="28.5" hidden="1">
      <c r="A28" s="100" t="s">
        <v>241</v>
      </c>
      <c r="B28" s="101" t="s">
        <v>242</v>
      </c>
      <c r="C28" s="88"/>
      <c r="D28" s="88"/>
      <c r="E28" s="88"/>
      <c r="F28" s="84">
        <f t="shared" si="2"/>
        <v>0</v>
      </c>
      <c r="G28" s="89"/>
      <c r="H28" s="20" t="s">
        <v>69</v>
      </c>
      <c r="I28" s="29"/>
    </row>
    <row r="29" spans="1:9" s="19" customFormat="1" ht="28.5" hidden="1">
      <c r="A29" s="100" t="s">
        <v>243</v>
      </c>
      <c r="B29" s="99" t="s">
        <v>244</v>
      </c>
      <c r="C29" s="88">
        <f>SUM(C30:C37)</f>
        <v>0</v>
      </c>
      <c r="D29" s="88">
        <f t="shared" ref="D29:E29" si="5">SUM(D30:D37)</f>
        <v>0</v>
      </c>
      <c r="E29" s="88">
        <f t="shared" si="5"/>
        <v>0</v>
      </c>
      <c r="F29" s="84">
        <f t="shared" si="2"/>
        <v>0</v>
      </c>
      <c r="G29" s="89"/>
      <c r="H29" s="20">
        <v>1000</v>
      </c>
      <c r="I29" s="21">
        <v>1000</v>
      </c>
    </row>
    <row r="30" spans="1:9" s="19" customFormat="1" hidden="1">
      <c r="A30" s="86" t="s">
        <v>245</v>
      </c>
      <c r="B30" s="87" t="s">
        <v>56</v>
      </c>
      <c r="C30" s="88"/>
      <c r="D30" s="88"/>
      <c r="E30" s="88"/>
      <c r="F30" s="84">
        <f t="shared" si="2"/>
        <v>0</v>
      </c>
      <c r="G30" s="89"/>
      <c r="H30" s="20"/>
      <c r="I30" s="21"/>
    </row>
    <row r="31" spans="1:9" s="19" customFormat="1" hidden="1">
      <c r="A31" s="86" t="s">
        <v>246</v>
      </c>
      <c r="B31" s="87" t="s">
        <v>55</v>
      </c>
      <c r="C31" s="90"/>
      <c r="D31" s="90"/>
      <c r="E31" s="90"/>
      <c r="F31" s="84">
        <f t="shared" si="2"/>
        <v>0</v>
      </c>
      <c r="G31" s="94"/>
      <c r="H31" s="20"/>
      <c r="I31" s="21"/>
    </row>
    <row r="32" spans="1:9" s="19" customFormat="1" hidden="1">
      <c r="A32" s="86" t="s">
        <v>247</v>
      </c>
      <c r="B32" s="87" t="s">
        <v>54</v>
      </c>
      <c r="C32" s="102"/>
      <c r="D32" s="102"/>
      <c r="E32" s="102"/>
      <c r="F32" s="84">
        <f t="shared" si="2"/>
        <v>0</v>
      </c>
      <c r="G32" s="103"/>
      <c r="H32" s="20"/>
      <c r="I32" s="21"/>
    </row>
    <row r="33" spans="1:9" s="19" customFormat="1" hidden="1">
      <c r="A33" s="86" t="s">
        <v>248</v>
      </c>
      <c r="B33" s="87" t="s">
        <v>57</v>
      </c>
      <c r="C33" s="104"/>
      <c r="D33" s="104"/>
      <c r="E33" s="104"/>
      <c r="F33" s="84">
        <f t="shared" si="2"/>
        <v>0</v>
      </c>
      <c r="G33" s="105"/>
      <c r="H33" s="20"/>
      <c r="I33" s="21"/>
    </row>
    <row r="34" spans="1:9" s="19" customFormat="1" hidden="1">
      <c r="A34" s="86" t="s">
        <v>249</v>
      </c>
      <c r="B34" s="87" t="s">
        <v>58</v>
      </c>
      <c r="C34" s="104"/>
      <c r="D34" s="104"/>
      <c r="E34" s="104"/>
      <c r="F34" s="84">
        <f t="shared" si="2"/>
        <v>0</v>
      </c>
      <c r="G34" s="105"/>
      <c r="H34" s="23"/>
      <c r="I34" s="24"/>
    </row>
    <row r="35" spans="1:9" s="19" customFormat="1" hidden="1">
      <c r="A35" s="86" t="s">
        <v>250</v>
      </c>
      <c r="B35" s="87" t="s">
        <v>60</v>
      </c>
      <c r="C35" s="104"/>
      <c r="D35" s="104"/>
      <c r="E35" s="104"/>
      <c r="F35" s="84">
        <f t="shared" si="2"/>
        <v>0</v>
      </c>
      <c r="G35" s="105"/>
      <c r="H35" s="20"/>
      <c r="I35" s="21"/>
    </row>
    <row r="36" spans="1:9" s="19" customFormat="1" hidden="1">
      <c r="A36" s="86" t="s">
        <v>251</v>
      </c>
      <c r="B36" s="87" t="s">
        <v>50</v>
      </c>
      <c r="C36" s="104"/>
      <c r="D36" s="104"/>
      <c r="E36" s="104"/>
      <c r="F36" s="84">
        <f t="shared" si="2"/>
        <v>0</v>
      </c>
      <c r="G36" s="105"/>
      <c r="H36" s="20"/>
      <c r="I36" s="21"/>
    </row>
    <row r="37" spans="1:9" s="19" customFormat="1" hidden="1">
      <c r="A37" s="86" t="s">
        <v>252</v>
      </c>
      <c r="B37" s="87" t="s">
        <v>59</v>
      </c>
      <c r="C37" s="104"/>
      <c r="D37" s="104"/>
      <c r="E37" s="104"/>
      <c r="F37" s="84">
        <f t="shared" si="2"/>
        <v>0</v>
      </c>
      <c r="G37" s="105"/>
      <c r="H37" s="20">
        <v>-200</v>
      </c>
      <c r="I37" s="21">
        <v>0</v>
      </c>
    </row>
    <row r="38" spans="1:9" s="19" customFormat="1" hidden="1">
      <c r="A38" s="98" t="s">
        <v>253</v>
      </c>
      <c r="B38" s="99" t="s">
        <v>254</v>
      </c>
      <c r="C38" s="104">
        <f>SUM(C39:C47)</f>
        <v>0</v>
      </c>
      <c r="D38" s="104">
        <f t="shared" ref="D38:E38" si="6">SUM(D39:D47)</f>
        <v>0</v>
      </c>
      <c r="E38" s="104">
        <f t="shared" si="6"/>
        <v>0</v>
      </c>
      <c r="F38" s="84">
        <f t="shared" si="2"/>
        <v>0</v>
      </c>
      <c r="G38" s="105"/>
      <c r="H38" s="20"/>
      <c r="I38" s="21"/>
    </row>
    <row r="39" spans="1:9" s="19" customFormat="1" hidden="1">
      <c r="A39" s="86" t="s">
        <v>255</v>
      </c>
      <c r="B39" s="87" t="s">
        <v>191</v>
      </c>
      <c r="C39" s="104"/>
      <c r="D39" s="104"/>
      <c r="E39" s="104"/>
      <c r="F39" s="84">
        <f t="shared" si="2"/>
        <v>0</v>
      </c>
      <c r="G39" s="105"/>
      <c r="H39" s="20"/>
      <c r="I39" s="21"/>
    </row>
    <row r="40" spans="1:9" s="22" customFormat="1" hidden="1">
      <c r="A40" s="86" t="s">
        <v>256</v>
      </c>
      <c r="B40" s="87" t="s">
        <v>192</v>
      </c>
      <c r="C40" s="104"/>
      <c r="D40" s="104"/>
      <c r="E40" s="104"/>
      <c r="F40" s="84">
        <f t="shared" si="2"/>
        <v>0</v>
      </c>
      <c r="G40" s="105"/>
      <c r="H40" s="23"/>
      <c r="I40" s="24"/>
    </row>
    <row r="41" spans="1:9" s="32" customFormat="1" hidden="1">
      <c r="A41" s="86" t="s">
        <v>257</v>
      </c>
      <c r="B41" s="87" t="s">
        <v>193</v>
      </c>
      <c r="C41" s="104"/>
      <c r="D41" s="104"/>
      <c r="E41" s="104"/>
      <c r="F41" s="84">
        <f t="shared" si="2"/>
        <v>0</v>
      </c>
      <c r="G41" s="105"/>
      <c r="H41" s="30">
        <v>400</v>
      </c>
      <c r="I41" s="31">
        <v>0</v>
      </c>
    </row>
    <row r="42" spans="1:9" s="32" customFormat="1" hidden="1">
      <c r="A42" s="86" t="s">
        <v>258</v>
      </c>
      <c r="B42" s="87" t="s">
        <v>194</v>
      </c>
      <c r="C42" s="90"/>
      <c r="D42" s="90"/>
      <c r="E42" s="90"/>
      <c r="F42" s="84">
        <f t="shared" si="2"/>
        <v>0</v>
      </c>
      <c r="G42" s="94"/>
      <c r="H42" s="33"/>
      <c r="I42" s="34">
        <f>SUM(I43:I50)</f>
        <v>1280</v>
      </c>
    </row>
    <row r="43" spans="1:9" s="19" customFormat="1" hidden="1">
      <c r="A43" s="86" t="s">
        <v>259</v>
      </c>
      <c r="B43" s="87" t="s">
        <v>195</v>
      </c>
      <c r="C43" s="88"/>
      <c r="D43" s="88"/>
      <c r="E43" s="88"/>
      <c r="F43" s="84">
        <f t="shared" si="2"/>
        <v>0</v>
      </c>
      <c r="G43" s="89"/>
      <c r="H43" s="20">
        <v>0</v>
      </c>
      <c r="I43" s="21">
        <v>240</v>
      </c>
    </row>
    <row r="44" spans="1:9" s="19" customFormat="1" hidden="1">
      <c r="A44" s="86" t="s">
        <v>260</v>
      </c>
      <c r="B44" s="87" t="s">
        <v>196</v>
      </c>
      <c r="C44" s="88"/>
      <c r="D44" s="88"/>
      <c r="E44" s="88"/>
      <c r="F44" s="84">
        <f t="shared" si="2"/>
        <v>0</v>
      </c>
      <c r="G44" s="89"/>
      <c r="H44" s="20">
        <v>0</v>
      </c>
      <c r="I44" s="21">
        <v>140</v>
      </c>
    </row>
    <row r="45" spans="1:9" s="19" customFormat="1" hidden="1">
      <c r="A45" s="86" t="s">
        <v>261</v>
      </c>
      <c r="B45" s="87" t="s">
        <v>262</v>
      </c>
      <c r="C45" s="88"/>
      <c r="D45" s="88"/>
      <c r="E45" s="88"/>
      <c r="F45" s="84">
        <f t="shared" si="2"/>
        <v>0</v>
      </c>
      <c r="G45" s="89"/>
      <c r="H45" s="20">
        <v>0</v>
      </c>
      <c r="I45" s="21">
        <v>60</v>
      </c>
    </row>
    <row r="46" spans="1:9" s="19" customFormat="1" hidden="1">
      <c r="A46" s="86" t="s">
        <v>263</v>
      </c>
      <c r="B46" s="87" t="s">
        <v>264</v>
      </c>
      <c r="C46" s="88"/>
      <c r="D46" s="88"/>
      <c r="E46" s="88"/>
      <c r="F46" s="84">
        <f t="shared" si="2"/>
        <v>0</v>
      </c>
      <c r="G46" s="89"/>
      <c r="H46" s="20">
        <v>0</v>
      </c>
      <c r="I46" s="21">
        <v>250</v>
      </c>
    </row>
    <row r="47" spans="1:9" s="19" customFormat="1" hidden="1">
      <c r="A47" s="86" t="s">
        <v>265</v>
      </c>
      <c r="B47" s="87" t="s">
        <v>266</v>
      </c>
      <c r="C47" s="88"/>
      <c r="D47" s="88"/>
      <c r="E47" s="88"/>
      <c r="F47" s="84">
        <f t="shared" si="2"/>
        <v>0</v>
      </c>
      <c r="G47" s="89"/>
      <c r="H47" s="20">
        <v>0</v>
      </c>
      <c r="I47" s="21">
        <v>170</v>
      </c>
    </row>
    <row r="48" spans="1:9" s="19" customFormat="1" ht="28.5" hidden="1">
      <c r="A48" s="100" t="s">
        <v>16</v>
      </c>
      <c r="B48" s="99" t="s">
        <v>267</v>
      </c>
      <c r="C48" s="88">
        <f>C49</f>
        <v>0</v>
      </c>
      <c r="D48" s="88">
        <f t="shared" ref="D48:E48" si="7">D49</f>
        <v>0</v>
      </c>
      <c r="E48" s="88">
        <f t="shared" si="7"/>
        <v>0</v>
      </c>
      <c r="F48" s="84">
        <f t="shared" si="2"/>
        <v>0</v>
      </c>
      <c r="G48" s="89"/>
      <c r="H48" s="20">
        <v>0</v>
      </c>
      <c r="I48" s="21">
        <v>100</v>
      </c>
    </row>
    <row r="49" spans="1:9" s="19" customFormat="1" ht="60" hidden="1">
      <c r="A49" s="97">
        <v>1</v>
      </c>
      <c r="B49" s="106" t="s">
        <v>268</v>
      </c>
      <c r="C49" s="88"/>
      <c r="D49" s="88"/>
      <c r="E49" s="88"/>
      <c r="F49" s="84">
        <f t="shared" si="2"/>
        <v>0</v>
      </c>
      <c r="G49" s="89"/>
      <c r="H49" s="20">
        <v>0</v>
      </c>
      <c r="I49" s="21">
        <v>180</v>
      </c>
    </row>
    <row r="50" spans="1:9" s="19" customFormat="1" ht="42.75" hidden="1">
      <c r="A50" s="100" t="s">
        <v>17</v>
      </c>
      <c r="B50" s="107" t="s">
        <v>269</v>
      </c>
      <c r="C50" s="88">
        <f>C51</f>
        <v>0</v>
      </c>
      <c r="D50" s="88">
        <f t="shared" ref="D50:E50" si="8">D51</f>
        <v>0</v>
      </c>
      <c r="E50" s="88">
        <f t="shared" si="8"/>
        <v>0</v>
      </c>
      <c r="F50" s="84">
        <f t="shared" si="2"/>
        <v>0</v>
      </c>
      <c r="G50" s="89"/>
      <c r="H50" s="20">
        <v>0</v>
      </c>
      <c r="I50" s="21">
        <v>140</v>
      </c>
    </row>
    <row r="51" spans="1:9" ht="30" hidden="1">
      <c r="A51" s="97"/>
      <c r="B51" s="106" t="s">
        <v>270</v>
      </c>
      <c r="C51" s="88"/>
      <c r="D51" s="88"/>
      <c r="E51" s="88"/>
      <c r="F51" s="84">
        <f t="shared" si="2"/>
        <v>0</v>
      </c>
      <c r="G51" s="89"/>
      <c r="H51" s="23"/>
      <c r="I51" s="24"/>
    </row>
    <row r="52" spans="1:9" s="32" customFormat="1" ht="42.75" hidden="1">
      <c r="A52" s="100" t="s">
        <v>18</v>
      </c>
      <c r="B52" s="107" t="s">
        <v>271</v>
      </c>
      <c r="C52" s="88">
        <f>C53+C58+C59</f>
        <v>0</v>
      </c>
      <c r="D52" s="88">
        <f t="shared" ref="D52:E52" si="9">D53+D58+D59</f>
        <v>0</v>
      </c>
      <c r="E52" s="88">
        <f t="shared" si="9"/>
        <v>0</v>
      </c>
      <c r="F52" s="84">
        <f t="shared" si="2"/>
        <v>0</v>
      </c>
      <c r="G52" s="89"/>
      <c r="H52" s="35"/>
      <c r="I52" s="36"/>
    </row>
    <row r="53" spans="1:9" s="19" customFormat="1" hidden="1">
      <c r="A53" s="97">
        <v>1</v>
      </c>
      <c r="B53" s="107" t="s">
        <v>66</v>
      </c>
      <c r="C53" s="88">
        <f>SUM(C54:C57)</f>
        <v>0</v>
      </c>
      <c r="D53" s="88">
        <f t="shared" ref="D53:E53" si="10">SUM(D54:D57)</f>
        <v>0</v>
      </c>
      <c r="E53" s="88">
        <f t="shared" si="10"/>
        <v>0</v>
      </c>
      <c r="F53" s="84">
        <f t="shared" si="2"/>
        <v>0</v>
      </c>
      <c r="G53" s="89"/>
      <c r="H53" s="37"/>
      <c r="I53" s="38"/>
    </row>
    <row r="54" spans="1:9" s="19" customFormat="1" hidden="1">
      <c r="A54" s="97" t="s">
        <v>2</v>
      </c>
      <c r="B54" s="106" t="s">
        <v>67</v>
      </c>
      <c r="C54" s="88"/>
      <c r="D54" s="88"/>
      <c r="E54" s="88"/>
      <c r="F54" s="84">
        <f t="shared" si="2"/>
        <v>0</v>
      </c>
      <c r="G54" s="89"/>
      <c r="H54" s="37"/>
      <c r="I54" s="38"/>
    </row>
    <row r="55" spans="1:9" s="19" customFormat="1" hidden="1">
      <c r="A55" s="86" t="s">
        <v>3</v>
      </c>
      <c r="B55" s="106" t="s">
        <v>68</v>
      </c>
      <c r="C55" s="88"/>
      <c r="D55" s="88"/>
      <c r="E55" s="88"/>
      <c r="F55" s="84">
        <f t="shared" si="2"/>
        <v>0</v>
      </c>
      <c r="G55" s="89"/>
      <c r="H55" s="37"/>
      <c r="I55" s="38"/>
    </row>
    <row r="56" spans="1:9" s="19" customFormat="1" hidden="1">
      <c r="A56" s="86" t="s">
        <v>4</v>
      </c>
      <c r="B56" s="106" t="s">
        <v>272</v>
      </c>
      <c r="C56" s="90"/>
      <c r="D56" s="90"/>
      <c r="E56" s="90"/>
      <c r="F56" s="84">
        <f t="shared" si="2"/>
        <v>0</v>
      </c>
      <c r="G56" s="94"/>
      <c r="H56" s="37"/>
      <c r="I56" s="38"/>
    </row>
    <row r="57" spans="1:9" s="19" customFormat="1" hidden="1">
      <c r="A57" s="86" t="s">
        <v>5</v>
      </c>
      <c r="B57" s="106" t="s">
        <v>273</v>
      </c>
      <c r="C57" s="88"/>
      <c r="D57" s="88"/>
      <c r="E57" s="88"/>
      <c r="F57" s="84">
        <f t="shared" si="2"/>
        <v>0</v>
      </c>
      <c r="G57" s="89"/>
      <c r="H57" s="37"/>
      <c r="I57" s="38"/>
    </row>
    <row r="58" spans="1:9" s="19" customFormat="1" ht="57" hidden="1">
      <c r="A58" s="98">
        <v>2</v>
      </c>
      <c r="B58" s="108" t="s">
        <v>70</v>
      </c>
      <c r="C58" s="88"/>
      <c r="D58" s="88"/>
      <c r="E58" s="88"/>
      <c r="F58" s="84">
        <f t="shared" si="2"/>
        <v>0</v>
      </c>
      <c r="G58" s="89"/>
      <c r="H58" s="20"/>
      <c r="I58" s="21"/>
    </row>
    <row r="59" spans="1:9" s="19" customFormat="1" ht="42.75" hidden="1">
      <c r="A59" s="98">
        <v>3</v>
      </c>
      <c r="B59" s="108" t="s">
        <v>274</v>
      </c>
      <c r="C59" s="88"/>
      <c r="D59" s="88"/>
      <c r="E59" s="88"/>
      <c r="F59" s="84">
        <f t="shared" si="2"/>
        <v>0</v>
      </c>
      <c r="G59" s="89"/>
      <c r="H59" s="20"/>
      <c r="I59" s="21"/>
    </row>
    <row r="60" spans="1:9" s="19" customFormat="1" ht="85.5" hidden="1">
      <c r="A60" s="100" t="s">
        <v>51</v>
      </c>
      <c r="B60" s="99" t="s">
        <v>275</v>
      </c>
      <c r="C60" s="88">
        <f>C61+C62</f>
        <v>0</v>
      </c>
      <c r="D60" s="88">
        <f t="shared" ref="D60:E60" si="11">D61+D62</f>
        <v>0</v>
      </c>
      <c r="E60" s="88">
        <f t="shared" si="11"/>
        <v>0</v>
      </c>
      <c r="F60" s="84">
        <f t="shared" si="2"/>
        <v>0</v>
      </c>
      <c r="G60" s="89"/>
      <c r="H60" s="20"/>
      <c r="I60" s="21"/>
    </row>
    <row r="61" spans="1:9" s="19" customFormat="1" ht="30" hidden="1">
      <c r="A61" s="97">
        <v>1</v>
      </c>
      <c r="B61" s="87" t="s">
        <v>276</v>
      </c>
      <c r="C61" s="88"/>
      <c r="D61" s="88"/>
      <c r="E61" s="88"/>
      <c r="F61" s="84">
        <f t="shared" si="2"/>
        <v>0</v>
      </c>
      <c r="G61" s="89"/>
      <c r="H61" s="20"/>
      <c r="I61" s="21"/>
    </row>
    <row r="62" spans="1:9" s="19" customFormat="1" ht="45" hidden="1">
      <c r="A62" s="97">
        <v>2</v>
      </c>
      <c r="B62" s="109" t="s">
        <v>277</v>
      </c>
      <c r="C62" s="88"/>
      <c r="D62" s="88"/>
      <c r="E62" s="88"/>
      <c r="F62" s="84">
        <f t="shared" si="2"/>
        <v>0</v>
      </c>
      <c r="G62" s="89"/>
      <c r="H62" s="20"/>
      <c r="I62" s="21"/>
    </row>
    <row r="63" spans="1:9" s="19" customFormat="1" ht="42.75" hidden="1">
      <c r="A63" s="100" t="s">
        <v>76</v>
      </c>
      <c r="B63" s="99" t="s">
        <v>278</v>
      </c>
      <c r="C63" s="88">
        <f>C64+C65+C66+C67+C68+C69</f>
        <v>0</v>
      </c>
      <c r="D63" s="88"/>
      <c r="E63" s="88"/>
      <c r="F63" s="84">
        <f t="shared" si="2"/>
        <v>0</v>
      </c>
      <c r="G63" s="89"/>
      <c r="H63" s="20"/>
      <c r="I63" s="21"/>
    </row>
    <row r="64" spans="1:9" s="19" customFormat="1" ht="60" hidden="1">
      <c r="A64" s="97">
        <v>1</v>
      </c>
      <c r="B64" s="87" t="s">
        <v>71</v>
      </c>
      <c r="C64" s="88"/>
      <c r="D64" s="88"/>
      <c r="E64" s="88"/>
      <c r="F64" s="84">
        <f t="shared" si="2"/>
        <v>0</v>
      </c>
      <c r="G64" s="89"/>
      <c r="H64" s="20"/>
      <c r="I64" s="21"/>
    </row>
    <row r="65" spans="1:9" s="32" customFormat="1" ht="30" hidden="1">
      <c r="A65" s="97">
        <v>2</v>
      </c>
      <c r="B65" s="87" t="s">
        <v>72</v>
      </c>
      <c r="C65" s="88"/>
      <c r="D65" s="88"/>
      <c r="E65" s="88"/>
      <c r="F65" s="84">
        <f t="shared" si="2"/>
        <v>0</v>
      </c>
      <c r="G65" s="89"/>
      <c r="H65" s="20"/>
      <c r="I65" s="21"/>
    </row>
    <row r="66" spans="1:9" s="32" customFormat="1" ht="45" hidden="1">
      <c r="A66" s="97">
        <v>3</v>
      </c>
      <c r="B66" s="87" t="s">
        <v>73</v>
      </c>
      <c r="C66" s="88"/>
      <c r="D66" s="88"/>
      <c r="E66" s="88"/>
      <c r="F66" s="84">
        <f t="shared" si="2"/>
        <v>0</v>
      </c>
      <c r="G66" s="89"/>
      <c r="H66" s="39"/>
      <c r="I66" s="40"/>
    </row>
    <row r="67" spans="1:9" s="19" customFormat="1" ht="45" hidden="1">
      <c r="A67" s="97">
        <v>4</v>
      </c>
      <c r="B67" s="87" t="s">
        <v>74</v>
      </c>
      <c r="C67" s="88"/>
      <c r="D67" s="88"/>
      <c r="E67" s="88"/>
      <c r="F67" s="84">
        <f t="shared" si="2"/>
        <v>0</v>
      </c>
      <c r="G67" s="89"/>
      <c r="H67" s="37"/>
      <c r="I67" s="38"/>
    </row>
    <row r="68" spans="1:9" s="19" customFormat="1" hidden="1">
      <c r="A68" s="97">
        <v>5</v>
      </c>
      <c r="B68" s="87" t="s">
        <v>75</v>
      </c>
      <c r="C68" s="88"/>
      <c r="D68" s="88"/>
      <c r="E68" s="88"/>
      <c r="F68" s="84">
        <f t="shared" si="2"/>
        <v>0</v>
      </c>
      <c r="G68" s="89"/>
      <c r="H68" s="37"/>
      <c r="I68" s="38"/>
    </row>
    <row r="69" spans="1:9" s="19" customFormat="1" hidden="1">
      <c r="A69" s="97">
        <v>6</v>
      </c>
      <c r="B69" s="87" t="s">
        <v>279</v>
      </c>
      <c r="C69" s="88"/>
      <c r="D69" s="88"/>
      <c r="E69" s="88"/>
      <c r="F69" s="84">
        <f t="shared" si="2"/>
        <v>0</v>
      </c>
      <c r="G69" s="89"/>
      <c r="H69" s="37"/>
      <c r="I69" s="38"/>
    </row>
    <row r="70" spans="1:9" s="19" customFormat="1" hidden="1">
      <c r="A70" s="100" t="s">
        <v>77</v>
      </c>
      <c r="B70" s="99" t="s">
        <v>280</v>
      </c>
      <c r="C70" s="88">
        <f>C71+C72</f>
        <v>0</v>
      </c>
      <c r="D70" s="88">
        <f t="shared" ref="D70:E70" si="12">D71+D72</f>
        <v>0</v>
      </c>
      <c r="E70" s="88">
        <f t="shared" si="12"/>
        <v>0</v>
      </c>
      <c r="F70" s="84">
        <f t="shared" si="2"/>
        <v>0</v>
      </c>
      <c r="G70" s="89"/>
      <c r="H70" s="20"/>
      <c r="I70" s="21"/>
    </row>
    <row r="71" spans="1:9" s="19" customFormat="1" hidden="1">
      <c r="A71" s="98">
        <v>1</v>
      </c>
      <c r="B71" s="99" t="str">
        <f>'[1]STC thẩm định'!B51</f>
        <v>Chi tuyên truyền, tập huấn, sơ kết, tổng kết</v>
      </c>
      <c r="C71" s="88"/>
      <c r="D71" s="88"/>
      <c r="E71" s="88"/>
      <c r="F71" s="84">
        <f t="shared" si="2"/>
        <v>0</v>
      </c>
      <c r="G71" s="89"/>
      <c r="H71" s="20"/>
      <c r="I71" s="21"/>
    </row>
    <row r="72" spans="1:9" s="19" customFormat="1" ht="28.5" hidden="1">
      <c r="A72" s="98">
        <v>2</v>
      </c>
      <c r="B72" s="99" t="str">
        <f>'[1]STC thẩm định'!B52</f>
        <v>Chi tăng cường đảm bảo an ninh và trật tự xã hội nông thôn; chi xây dựng lực lượng dân quân; xây dựng địa bàn nông thôn</v>
      </c>
      <c r="C72" s="88">
        <f>SUM(C73:C80)</f>
        <v>0</v>
      </c>
      <c r="D72" s="88">
        <f t="shared" ref="D72:E72" si="13">SUM(D73:D80)</f>
        <v>0</v>
      </c>
      <c r="E72" s="88">
        <f t="shared" si="13"/>
        <v>0</v>
      </c>
      <c r="F72" s="84">
        <f t="shared" ref="F72:F128" si="14">C72+D72-E72</f>
        <v>0</v>
      </c>
      <c r="G72" s="89"/>
      <c r="H72" s="20"/>
      <c r="I72" s="21"/>
    </row>
    <row r="73" spans="1:9" s="19" customFormat="1" hidden="1">
      <c r="A73" s="86" t="s">
        <v>28</v>
      </c>
      <c r="B73" s="87" t="s">
        <v>56</v>
      </c>
      <c r="C73" s="88"/>
      <c r="D73" s="88"/>
      <c r="E73" s="88"/>
      <c r="F73" s="84">
        <f t="shared" si="14"/>
        <v>0</v>
      </c>
      <c r="G73" s="89"/>
      <c r="H73" s="20"/>
      <c r="I73" s="21"/>
    </row>
    <row r="74" spans="1:9" s="19" customFormat="1" hidden="1">
      <c r="A74" s="86" t="s">
        <v>29</v>
      </c>
      <c r="B74" s="87" t="s">
        <v>55</v>
      </c>
      <c r="C74" s="88"/>
      <c r="D74" s="88"/>
      <c r="E74" s="88"/>
      <c r="F74" s="84">
        <f t="shared" si="14"/>
        <v>0</v>
      </c>
      <c r="G74" s="89"/>
      <c r="H74" s="20"/>
      <c r="I74" s="21"/>
    </row>
    <row r="75" spans="1:9" s="19" customFormat="1" hidden="1">
      <c r="A75" s="86" t="s">
        <v>30</v>
      </c>
      <c r="B75" s="87" t="s">
        <v>54</v>
      </c>
      <c r="C75" s="88"/>
      <c r="D75" s="88"/>
      <c r="E75" s="88"/>
      <c r="F75" s="84">
        <f t="shared" si="14"/>
        <v>0</v>
      </c>
      <c r="G75" s="89"/>
      <c r="H75" s="20"/>
      <c r="I75" s="21"/>
    </row>
    <row r="76" spans="1:9" s="19" customFormat="1" hidden="1">
      <c r="A76" s="86" t="s">
        <v>31</v>
      </c>
      <c r="B76" s="87" t="s">
        <v>57</v>
      </c>
      <c r="C76" s="88"/>
      <c r="D76" s="88"/>
      <c r="E76" s="88"/>
      <c r="F76" s="84">
        <f t="shared" si="14"/>
        <v>0</v>
      </c>
      <c r="G76" s="89"/>
      <c r="H76" s="20"/>
      <c r="I76" s="21"/>
    </row>
    <row r="77" spans="1:9" s="19" customFormat="1" hidden="1">
      <c r="A77" s="86" t="s">
        <v>32</v>
      </c>
      <c r="B77" s="87" t="s">
        <v>58</v>
      </c>
      <c r="C77" s="88"/>
      <c r="D77" s="88"/>
      <c r="E77" s="88"/>
      <c r="F77" s="84">
        <f t="shared" si="14"/>
        <v>0</v>
      </c>
      <c r="G77" s="89"/>
      <c r="H77" s="20"/>
      <c r="I77" s="21"/>
    </row>
    <row r="78" spans="1:9" s="32" customFormat="1" hidden="1">
      <c r="A78" s="86" t="s">
        <v>33</v>
      </c>
      <c r="B78" s="87" t="s">
        <v>60</v>
      </c>
      <c r="C78" s="88"/>
      <c r="D78" s="88"/>
      <c r="E78" s="88"/>
      <c r="F78" s="84">
        <f t="shared" si="14"/>
        <v>0</v>
      </c>
      <c r="G78" s="89"/>
      <c r="H78" s="41"/>
      <c r="I78" s="42"/>
    </row>
    <row r="79" spans="1:9" s="19" customFormat="1" hidden="1">
      <c r="A79" s="86" t="s">
        <v>34</v>
      </c>
      <c r="B79" s="87" t="s">
        <v>50</v>
      </c>
      <c r="C79" s="88"/>
      <c r="D79" s="88"/>
      <c r="E79" s="88"/>
      <c r="F79" s="84">
        <f t="shared" si="14"/>
        <v>0</v>
      </c>
      <c r="G79" s="89"/>
      <c r="H79" s="20"/>
      <c r="I79" s="21"/>
    </row>
    <row r="80" spans="1:9" s="19" customFormat="1" hidden="1">
      <c r="A80" s="86" t="s">
        <v>35</v>
      </c>
      <c r="B80" s="87" t="s">
        <v>59</v>
      </c>
      <c r="C80" s="88"/>
      <c r="D80" s="88"/>
      <c r="E80" s="88"/>
      <c r="F80" s="84">
        <f t="shared" si="14"/>
        <v>0</v>
      </c>
      <c r="G80" s="89"/>
      <c r="H80" s="20"/>
      <c r="I80" s="21"/>
    </row>
    <row r="81" spans="1:9" s="19" customFormat="1" ht="59.25" customHeight="1">
      <c r="A81" s="100" t="s">
        <v>15</v>
      </c>
      <c r="B81" s="192" t="s">
        <v>281</v>
      </c>
      <c r="C81" s="90">
        <f>C82+C96+C108</f>
        <v>0</v>
      </c>
      <c r="D81" s="90">
        <f t="shared" ref="D81:E81" si="15">D82+D96+D108</f>
        <v>311560000</v>
      </c>
      <c r="E81" s="90">
        <f t="shared" si="15"/>
        <v>0</v>
      </c>
      <c r="F81" s="91">
        <f t="shared" si="14"/>
        <v>311560000</v>
      </c>
      <c r="G81" s="89"/>
      <c r="H81" s="20"/>
      <c r="I81" s="21"/>
    </row>
    <row r="82" spans="1:9" s="19" customFormat="1">
      <c r="A82" s="92">
        <v>1</v>
      </c>
      <c r="B82" s="110" t="s">
        <v>78</v>
      </c>
      <c r="C82" s="88">
        <f>C90</f>
        <v>0</v>
      </c>
      <c r="D82" s="88">
        <f t="shared" ref="D82:F82" si="16">D90</f>
        <v>40000000</v>
      </c>
      <c r="E82" s="88">
        <f t="shared" si="16"/>
        <v>0</v>
      </c>
      <c r="F82" s="88">
        <f t="shared" si="16"/>
        <v>40000000</v>
      </c>
      <c r="G82" s="89"/>
      <c r="H82" s="20"/>
      <c r="I82" s="21"/>
    </row>
    <row r="83" spans="1:9" s="19" customFormat="1" hidden="1">
      <c r="A83" s="86" t="s">
        <v>2</v>
      </c>
      <c r="B83" s="87" t="s">
        <v>79</v>
      </c>
      <c r="C83" s="88"/>
      <c r="D83" s="88"/>
      <c r="E83" s="88"/>
      <c r="F83" s="84">
        <f t="shared" si="14"/>
        <v>0</v>
      </c>
      <c r="G83" s="89"/>
      <c r="H83" s="20"/>
      <c r="I83" s="21"/>
    </row>
    <row r="84" spans="1:9" s="19" customFormat="1" hidden="1">
      <c r="A84" s="86" t="s">
        <v>3</v>
      </c>
      <c r="B84" s="87" t="s">
        <v>80</v>
      </c>
      <c r="C84" s="88"/>
      <c r="D84" s="88"/>
      <c r="E84" s="88"/>
      <c r="F84" s="84">
        <f t="shared" si="14"/>
        <v>0</v>
      </c>
      <c r="G84" s="89"/>
      <c r="H84" s="20"/>
      <c r="I84" s="21"/>
    </row>
    <row r="85" spans="1:9" s="19" customFormat="1" hidden="1">
      <c r="A85" s="86" t="s">
        <v>4</v>
      </c>
      <c r="B85" s="87" t="s">
        <v>40</v>
      </c>
      <c r="C85" s="88"/>
      <c r="D85" s="88"/>
      <c r="E85" s="88"/>
      <c r="F85" s="84">
        <f t="shared" si="14"/>
        <v>0</v>
      </c>
      <c r="G85" s="89"/>
      <c r="H85" s="20"/>
      <c r="I85" s="21"/>
    </row>
    <row r="86" spans="1:9" s="19" customFormat="1" hidden="1">
      <c r="A86" s="86" t="s">
        <v>5</v>
      </c>
      <c r="B86" s="87" t="s">
        <v>42</v>
      </c>
      <c r="C86" s="88"/>
      <c r="D86" s="88"/>
      <c r="E86" s="88"/>
      <c r="F86" s="84">
        <f t="shared" si="14"/>
        <v>0</v>
      </c>
      <c r="G86" s="89"/>
      <c r="H86" s="20"/>
      <c r="I86" s="21"/>
    </row>
    <row r="87" spans="1:9" s="19" customFormat="1" hidden="1">
      <c r="A87" s="86" t="s">
        <v>6</v>
      </c>
      <c r="B87" s="87" t="s">
        <v>81</v>
      </c>
      <c r="C87" s="88"/>
      <c r="D87" s="88"/>
      <c r="E87" s="88"/>
      <c r="F87" s="84">
        <f t="shared" si="14"/>
        <v>0</v>
      </c>
      <c r="G87" s="89"/>
      <c r="H87" s="20"/>
      <c r="I87" s="21"/>
    </row>
    <row r="88" spans="1:9" s="19" customFormat="1" hidden="1">
      <c r="A88" s="86" t="s">
        <v>7</v>
      </c>
      <c r="B88" s="87" t="s">
        <v>56</v>
      </c>
      <c r="C88" s="88"/>
      <c r="D88" s="88"/>
      <c r="E88" s="88"/>
      <c r="F88" s="84">
        <f t="shared" si="14"/>
        <v>0</v>
      </c>
      <c r="G88" s="89"/>
      <c r="H88" s="20"/>
      <c r="I88" s="21"/>
    </row>
    <row r="89" spans="1:9" s="19" customFormat="1" hidden="1">
      <c r="A89" s="86" t="s">
        <v>8</v>
      </c>
      <c r="B89" s="87" t="s">
        <v>55</v>
      </c>
      <c r="C89" s="88"/>
      <c r="D89" s="88"/>
      <c r="E89" s="88"/>
      <c r="F89" s="84">
        <f t="shared" si="14"/>
        <v>0</v>
      </c>
      <c r="G89" s="89"/>
      <c r="H89" s="20" t="s">
        <v>69</v>
      </c>
      <c r="I89" s="21">
        <v>100</v>
      </c>
    </row>
    <row r="90" spans="1:9" s="22" customFormat="1">
      <c r="A90" s="86"/>
      <c r="B90" s="87" t="s">
        <v>54</v>
      </c>
      <c r="C90" s="88">
        <v>0</v>
      </c>
      <c r="D90" s="88">
        <v>40000000</v>
      </c>
      <c r="E90" s="88"/>
      <c r="F90" s="84">
        <f t="shared" si="14"/>
        <v>40000000</v>
      </c>
      <c r="G90" s="89"/>
      <c r="H90" s="43" t="s">
        <v>69</v>
      </c>
      <c r="I90" s="44">
        <v>854</v>
      </c>
    </row>
    <row r="91" spans="1:9" hidden="1">
      <c r="A91" s="86" t="s">
        <v>10</v>
      </c>
      <c r="B91" s="87" t="s">
        <v>57</v>
      </c>
      <c r="C91" s="88"/>
      <c r="D91" s="88"/>
      <c r="E91" s="88"/>
      <c r="F91" s="84">
        <f t="shared" si="14"/>
        <v>0</v>
      </c>
      <c r="G91" s="89"/>
      <c r="H91" s="74"/>
      <c r="I91" s="74"/>
    </row>
    <row r="92" spans="1:9" hidden="1">
      <c r="A92" s="86" t="s">
        <v>11</v>
      </c>
      <c r="B92" s="87" t="s">
        <v>58</v>
      </c>
      <c r="C92" s="88"/>
      <c r="D92" s="88"/>
      <c r="E92" s="88"/>
      <c r="F92" s="84">
        <f t="shared" si="14"/>
        <v>0</v>
      </c>
      <c r="G92" s="89"/>
      <c r="H92" s="74"/>
      <c r="I92" s="74"/>
    </row>
    <row r="93" spans="1:9" hidden="1">
      <c r="A93" s="86" t="s">
        <v>12</v>
      </c>
      <c r="B93" s="87" t="s">
        <v>60</v>
      </c>
      <c r="C93" s="88"/>
      <c r="D93" s="88"/>
      <c r="E93" s="88"/>
      <c r="F93" s="84">
        <f t="shared" si="14"/>
        <v>0</v>
      </c>
      <c r="G93" s="89"/>
    </row>
    <row r="94" spans="1:9" hidden="1">
      <c r="A94" s="86" t="s">
        <v>13</v>
      </c>
      <c r="B94" s="87" t="s">
        <v>50</v>
      </c>
      <c r="C94" s="88"/>
      <c r="D94" s="88"/>
      <c r="E94" s="88"/>
      <c r="F94" s="84">
        <f t="shared" si="14"/>
        <v>0</v>
      </c>
      <c r="G94" s="89"/>
    </row>
    <row r="95" spans="1:9" hidden="1">
      <c r="A95" s="86" t="s">
        <v>14</v>
      </c>
      <c r="B95" s="87" t="s">
        <v>59</v>
      </c>
      <c r="C95" s="88"/>
      <c r="D95" s="88"/>
      <c r="E95" s="88"/>
      <c r="F95" s="84">
        <f t="shared" si="14"/>
        <v>0</v>
      </c>
      <c r="G95" s="89"/>
    </row>
    <row r="96" spans="1:9">
      <c r="A96" s="97">
        <v>2</v>
      </c>
      <c r="B96" s="87" t="s">
        <v>82</v>
      </c>
      <c r="C96" s="88">
        <f>C102</f>
        <v>0</v>
      </c>
      <c r="D96" s="88">
        <f t="shared" ref="D96:F96" si="17">D102</f>
        <v>171560000</v>
      </c>
      <c r="E96" s="88">
        <f t="shared" si="17"/>
        <v>0</v>
      </c>
      <c r="F96" s="88">
        <f t="shared" si="17"/>
        <v>171560000</v>
      </c>
      <c r="G96" s="89"/>
    </row>
    <row r="97" spans="1:7" hidden="1">
      <c r="A97" s="86" t="s">
        <v>28</v>
      </c>
      <c r="B97" s="87" t="s">
        <v>83</v>
      </c>
      <c r="C97" s="88"/>
      <c r="D97" s="88"/>
      <c r="E97" s="88"/>
      <c r="F97" s="84">
        <f t="shared" si="14"/>
        <v>0</v>
      </c>
      <c r="G97" s="89"/>
    </row>
    <row r="98" spans="1:7" hidden="1">
      <c r="A98" s="86" t="s">
        <v>29</v>
      </c>
      <c r="B98" s="87" t="s">
        <v>44</v>
      </c>
      <c r="C98" s="88"/>
      <c r="D98" s="88"/>
      <c r="E98" s="88"/>
      <c r="F98" s="84">
        <f t="shared" si="14"/>
        <v>0</v>
      </c>
      <c r="G98" s="89"/>
    </row>
    <row r="99" spans="1:7" hidden="1">
      <c r="A99" s="86" t="s">
        <v>30</v>
      </c>
      <c r="B99" s="87" t="s">
        <v>79</v>
      </c>
      <c r="C99" s="88"/>
      <c r="D99" s="88"/>
      <c r="E99" s="88"/>
      <c r="F99" s="84">
        <f t="shared" si="14"/>
        <v>0</v>
      </c>
      <c r="G99" s="89"/>
    </row>
    <row r="100" spans="1:7" hidden="1">
      <c r="A100" s="86" t="s">
        <v>31</v>
      </c>
      <c r="B100" s="87" t="s">
        <v>56</v>
      </c>
      <c r="C100" s="88"/>
      <c r="D100" s="88"/>
      <c r="E100" s="88"/>
      <c r="F100" s="84">
        <f t="shared" si="14"/>
        <v>0</v>
      </c>
      <c r="G100" s="89"/>
    </row>
    <row r="101" spans="1:7" hidden="1">
      <c r="A101" s="86" t="s">
        <v>32</v>
      </c>
      <c r="B101" s="87" t="s">
        <v>55</v>
      </c>
      <c r="C101" s="88"/>
      <c r="D101" s="88"/>
      <c r="E101" s="88"/>
      <c r="F101" s="84">
        <f t="shared" si="14"/>
        <v>0</v>
      </c>
      <c r="G101" s="89"/>
    </row>
    <row r="102" spans="1:7">
      <c r="A102" s="86"/>
      <c r="B102" s="87" t="s">
        <v>54</v>
      </c>
      <c r="C102" s="88">
        <v>0</v>
      </c>
      <c r="D102" s="88">
        <v>171560000</v>
      </c>
      <c r="E102" s="88">
        <v>0</v>
      </c>
      <c r="F102" s="84">
        <f t="shared" si="14"/>
        <v>171560000</v>
      </c>
      <c r="G102" s="89"/>
    </row>
    <row r="103" spans="1:7" hidden="1">
      <c r="A103" s="86" t="s">
        <v>34</v>
      </c>
      <c r="B103" s="87" t="s">
        <v>57</v>
      </c>
      <c r="C103" s="88"/>
      <c r="D103" s="88"/>
      <c r="E103" s="88"/>
      <c r="F103" s="84">
        <f t="shared" si="14"/>
        <v>0</v>
      </c>
      <c r="G103" s="89"/>
    </row>
    <row r="104" spans="1:7" hidden="1">
      <c r="A104" s="86" t="s">
        <v>35</v>
      </c>
      <c r="B104" s="87" t="s">
        <v>58</v>
      </c>
      <c r="C104" s="88"/>
      <c r="D104" s="88"/>
      <c r="E104" s="88"/>
      <c r="F104" s="84">
        <f t="shared" si="14"/>
        <v>0</v>
      </c>
      <c r="G104" s="89"/>
    </row>
    <row r="105" spans="1:7" hidden="1">
      <c r="A105" s="86" t="s">
        <v>36</v>
      </c>
      <c r="B105" s="87" t="s">
        <v>60</v>
      </c>
      <c r="C105" s="88"/>
      <c r="D105" s="88"/>
      <c r="E105" s="88"/>
      <c r="F105" s="84">
        <f t="shared" si="14"/>
        <v>0</v>
      </c>
      <c r="G105" s="89"/>
    </row>
    <row r="106" spans="1:7" hidden="1">
      <c r="A106" s="86" t="s">
        <v>37</v>
      </c>
      <c r="B106" s="87" t="s">
        <v>50</v>
      </c>
      <c r="C106" s="88"/>
      <c r="D106" s="88"/>
      <c r="E106" s="88"/>
      <c r="F106" s="84">
        <f t="shared" si="14"/>
        <v>0</v>
      </c>
      <c r="G106" s="89"/>
    </row>
    <row r="107" spans="1:7" hidden="1">
      <c r="A107" s="86" t="s">
        <v>38</v>
      </c>
      <c r="B107" s="87" t="s">
        <v>59</v>
      </c>
      <c r="C107" s="88"/>
      <c r="D107" s="88"/>
      <c r="E107" s="88"/>
      <c r="F107" s="84">
        <f t="shared" si="14"/>
        <v>0</v>
      </c>
      <c r="G107" s="89"/>
    </row>
    <row r="108" spans="1:7" ht="30">
      <c r="A108" s="97">
        <v>3</v>
      </c>
      <c r="B108" s="87" t="s">
        <v>282</v>
      </c>
      <c r="C108" s="88">
        <f>SUM(C109:C117)</f>
        <v>0</v>
      </c>
      <c r="D108" s="88">
        <f t="shared" ref="D108:E108" si="18">SUM(D109:D117)</f>
        <v>100000000</v>
      </c>
      <c r="E108" s="88">
        <f t="shared" si="18"/>
        <v>0</v>
      </c>
      <c r="F108" s="84">
        <f t="shared" si="14"/>
        <v>100000000</v>
      </c>
      <c r="G108" s="89"/>
    </row>
    <row r="109" spans="1:7" hidden="1">
      <c r="A109" s="86" t="s">
        <v>45</v>
      </c>
      <c r="B109" s="93" t="s">
        <v>79</v>
      </c>
      <c r="C109" s="88"/>
      <c r="D109" s="88"/>
      <c r="E109" s="88"/>
      <c r="F109" s="84">
        <f t="shared" si="14"/>
        <v>0</v>
      </c>
      <c r="G109" s="89"/>
    </row>
    <row r="110" spans="1:7" hidden="1">
      <c r="A110" s="86" t="s">
        <v>46</v>
      </c>
      <c r="B110" s="87" t="s">
        <v>56</v>
      </c>
      <c r="C110" s="88"/>
      <c r="D110" s="88"/>
      <c r="E110" s="88"/>
      <c r="F110" s="84">
        <f t="shared" si="14"/>
        <v>0</v>
      </c>
      <c r="G110" s="89"/>
    </row>
    <row r="111" spans="1:7" hidden="1">
      <c r="A111" s="86" t="s">
        <v>47</v>
      </c>
      <c r="B111" s="87" t="s">
        <v>55</v>
      </c>
      <c r="C111" s="88"/>
      <c r="D111" s="88"/>
      <c r="E111" s="88"/>
      <c r="F111" s="84">
        <f t="shared" si="14"/>
        <v>0</v>
      </c>
      <c r="G111" s="89"/>
    </row>
    <row r="112" spans="1:7">
      <c r="A112" s="86"/>
      <c r="B112" s="87" t="s">
        <v>54</v>
      </c>
      <c r="C112" s="88">
        <v>0</v>
      </c>
      <c r="D112" s="88">
        <v>100000000</v>
      </c>
      <c r="E112" s="88">
        <v>0</v>
      </c>
      <c r="F112" s="84">
        <f t="shared" si="14"/>
        <v>100000000</v>
      </c>
      <c r="G112" s="89"/>
    </row>
    <row r="113" spans="1:7" hidden="1">
      <c r="A113" s="86" t="s">
        <v>48</v>
      </c>
      <c r="B113" s="87" t="s">
        <v>57</v>
      </c>
      <c r="C113" s="88"/>
      <c r="D113" s="88"/>
      <c r="E113" s="88"/>
      <c r="F113" s="84">
        <f t="shared" si="14"/>
        <v>0</v>
      </c>
      <c r="G113" s="89"/>
    </row>
    <row r="114" spans="1:7" hidden="1">
      <c r="A114" s="86" t="s">
        <v>84</v>
      </c>
      <c r="B114" s="87" t="s">
        <v>58</v>
      </c>
      <c r="C114" s="88"/>
      <c r="D114" s="88"/>
      <c r="E114" s="88"/>
      <c r="F114" s="84">
        <f t="shared" si="14"/>
        <v>0</v>
      </c>
      <c r="G114" s="89"/>
    </row>
    <row r="115" spans="1:7" hidden="1">
      <c r="A115" s="86" t="s">
        <v>85</v>
      </c>
      <c r="B115" s="87" t="s">
        <v>60</v>
      </c>
      <c r="C115" s="88"/>
      <c r="D115" s="88"/>
      <c r="E115" s="88"/>
      <c r="F115" s="84">
        <f t="shared" si="14"/>
        <v>0</v>
      </c>
      <c r="G115" s="89"/>
    </row>
    <row r="116" spans="1:7" hidden="1">
      <c r="A116" s="86" t="s">
        <v>86</v>
      </c>
      <c r="B116" s="87" t="s">
        <v>50</v>
      </c>
      <c r="C116" s="88"/>
      <c r="D116" s="88"/>
      <c r="E116" s="88"/>
      <c r="F116" s="84">
        <f t="shared" si="14"/>
        <v>0</v>
      </c>
      <c r="G116" s="89"/>
    </row>
    <row r="117" spans="1:7" hidden="1">
      <c r="A117" s="86" t="s">
        <v>87</v>
      </c>
      <c r="B117" s="87" t="s">
        <v>59</v>
      </c>
      <c r="C117" s="88"/>
      <c r="D117" s="88"/>
      <c r="E117" s="88"/>
      <c r="F117" s="84">
        <f t="shared" si="14"/>
        <v>0</v>
      </c>
      <c r="G117" s="89"/>
    </row>
    <row r="118" spans="1:7" ht="33.75" customHeight="1">
      <c r="A118" s="193" t="s">
        <v>16</v>
      </c>
      <c r="B118" s="192" t="s">
        <v>283</v>
      </c>
      <c r="C118" s="90">
        <f>C119+C120</f>
        <v>0</v>
      </c>
      <c r="D118" s="90">
        <f t="shared" ref="D118:E118" si="19">D119+D120</f>
        <v>790447000</v>
      </c>
      <c r="E118" s="90">
        <f t="shared" si="19"/>
        <v>0</v>
      </c>
      <c r="F118" s="91">
        <f t="shared" si="14"/>
        <v>790447000</v>
      </c>
      <c r="G118" s="89"/>
    </row>
    <row r="119" spans="1:7" ht="28.5" hidden="1">
      <c r="A119" s="111">
        <v>1</v>
      </c>
      <c r="B119" s="108" t="s">
        <v>284</v>
      </c>
      <c r="C119" s="90"/>
      <c r="D119" s="90"/>
      <c r="E119" s="90"/>
      <c r="F119" s="91">
        <f t="shared" si="14"/>
        <v>0</v>
      </c>
      <c r="G119" s="89"/>
    </row>
    <row r="120" spans="1:7">
      <c r="A120" s="92">
        <v>1</v>
      </c>
      <c r="B120" s="109" t="s">
        <v>285</v>
      </c>
      <c r="C120" s="88">
        <f>SUM(C121:C128)</f>
        <v>0</v>
      </c>
      <c r="D120" s="88">
        <f t="shared" ref="D120:E120" si="20">SUM(D121:D128)</f>
        <v>790447000</v>
      </c>
      <c r="E120" s="88">
        <f t="shared" si="20"/>
        <v>0</v>
      </c>
      <c r="F120" s="84">
        <f t="shared" si="14"/>
        <v>790447000</v>
      </c>
      <c r="G120" s="89"/>
    </row>
    <row r="121" spans="1:7" hidden="1">
      <c r="A121" s="86" t="s">
        <v>28</v>
      </c>
      <c r="B121" s="87" t="s">
        <v>56</v>
      </c>
      <c r="C121" s="88"/>
      <c r="D121" s="88"/>
      <c r="E121" s="88"/>
      <c r="F121" s="84">
        <f t="shared" si="14"/>
        <v>0</v>
      </c>
      <c r="G121" s="89"/>
    </row>
    <row r="122" spans="1:7" hidden="1">
      <c r="A122" s="86" t="s">
        <v>29</v>
      </c>
      <c r="B122" s="87" t="s">
        <v>55</v>
      </c>
      <c r="C122" s="88"/>
      <c r="D122" s="88"/>
      <c r="E122" s="88"/>
      <c r="F122" s="84">
        <f t="shared" si="14"/>
        <v>0</v>
      </c>
      <c r="G122" s="89"/>
    </row>
    <row r="123" spans="1:7" hidden="1">
      <c r="A123" s="86" t="s">
        <v>30</v>
      </c>
      <c r="B123" s="87" t="s">
        <v>54</v>
      </c>
      <c r="C123" s="88"/>
      <c r="D123" s="88"/>
      <c r="E123" s="88"/>
      <c r="F123" s="84">
        <f t="shared" si="14"/>
        <v>0</v>
      </c>
      <c r="G123" s="89"/>
    </row>
    <row r="124" spans="1:7" hidden="1">
      <c r="A124" s="86" t="s">
        <v>31</v>
      </c>
      <c r="B124" s="87" t="s">
        <v>57</v>
      </c>
      <c r="C124" s="88"/>
      <c r="D124" s="88"/>
      <c r="E124" s="88"/>
      <c r="F124" s="84">
        <f t="shared" si="14"/>
        <v>0</v>
      </c>
      <c r="G124" s="89"/>
    </row>
    <row r="125" spans="1:7" hidden="1">
      <c r="A125" s="86" t="s">
        <v>32</v>
      </c>
      <c r="B125" s="87" t="s">
        <v>58</v>
      </c>
      <c r="C125" s="88"/>
      <c r="D125" s="88"/>
      <c r="E125" s="88"/>
      <c r="F125" s="84">
        <f t="shared" si="14"/>
        <v>0</v>
      </c>
      <c r="G125" s="89"/>
    </row>
    <row r="126" spans="1:7" hidden="1">
      <c r="A126" s="86" t="s">
        <v>33</v>
      </c>
      <c r="B126" s="87" t="s">
        <v>60</v>
      </c>
      <c r="C126" s="88"/>
      <c r="D126" s="88"/>
      <c r="E126" s="88"/>
      <c r="F126" s="84">
        <f t="shared" si="14"/>
        <v>0</v>
      </c>
      <c r="G126" s="89"/>
    </row>
    <row r="127" spans="1:7" hidden="1">
      <c r="A127" s="86" t="s">
        <v>34</v>
      </c>
      <c r="B127" s="87" t="s">
        <v>50</v>
      </c>
      <c r="C127" s="88"/>
      <c r="D127" s="88"/>
      <c r="E127" s="88"/>
      <c r="F127" s="84">
        <f t="shared" si="14"/>
        <v>0</v>
      </c>
      <c r="G127" s="89"/>
    </row>
    <row r="128" spans="1:7">
      <c r="A128" s="86"/>
      <c r="B128" s="87" t="s">
        <v>59</v>
      </c>
      <c r="C128" s="88">
        <v>0</v>
      </c>
      <c r="D128" s="88">
        <v>790447000</v>
      </c>
      <c r="E128" s="88">
        <v>0</v>
      </c>
      <c r="F128" s="84">
        <f t="shared" si="14"/>
        <v>790447000</v>
      </c>
      <c r="G128" s="89"/>
    </row>
  </sheetData>
  <mergeCells count="10">
    <mergeCell ref="A3:G3"/>
    <mergeCell ref="A1:I1"/>
    <mergeCell ref="A2:G2"/>
    <mergeCell ref="A4:I4"/>
    <mergeCell ref="G5:G6"/>
    <mergeCell ref="A5:A6"/>
    <mergeCell ref="B5:B6"/>
    <mergeCell ref="C5:C6"/>
    <mergeCell ref="D5:E5"/>
    <mergeCell ref="F5:F6"/>
  </mergeCells>
  <pageMargins left="0.86" right="0.44" top="0.7" bottom="0.54" header="0.3" footer="0.3"/>
  <pageSetup paperSize="9" orientation="landscape"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18"/>
  <sheetViews>
    <sheetView zoomScale="145" zoomScaleNormal="145" workbookViewId="0">
      <pane xSplit="15" ySplit="7" topLeftCell="P15" activePane="bottomRight" state="frozen"/>
      <selection pane="topRight" activeCell="P1" sqref="P1"/>
      <selection pane="bottomLeft" activeCell="A10" sqref="A10"/>
      <selection pane="bottomRight" activeCell="B7" sqref="B7:N7"/>
    </sheetView>
  </sheetViews>
  <sheetFormatPr defaultColWidth="9" defaultRowHeight="12"/>
  <cols>
    <col min="1" max="1" width="4.44140625" style="56" customWidth="1"/>
    <col min="2" max="2" width="17.77734375" style="55" customWidth="1"/>
    <col min="3" max="3" width="10.6640625" style="55" customWidth="1"/>
    <col min="4" max="4" width="9.33203125" style="55" customWidth="1"/>
    <col min="5" max="5" width="5" style="55" customWidth="1"/>
    <col min="6" max="6" width="8.21875" style="55" customWidth="1"/>
    <col min="7" max="7" width="8.44140625" style="55" customWidth="1"/>
    <col min="8" max="8" width="6" style="55" customWidth="1"/>
    <col min="9" max="9" width="8.21875" style="55" customWidth="1"/>
    <col min="10" max="10" width="9.44140625" style="55" customWidth="1"/>
    <col min="11" max="11" width="6.109375" style="55" customWidth="1"/>
    <col min="12" max="12" width="9.33203125" style="55" customWidth="1"/>
    <col min="13" max="13" width="10.21875" style="55" customWidth="1"/>
    <col min="14" max="14" width="8" style="55" customWidth="1"/>
    <col min="15" max="15" width="9.44140625" style="56" customWidth="1"/>
    <col min="16" max="16384" width="9" style="55"/>
  </cols>
  <sheetData>
    <row r="1" spans="1:15" ht="48" customHeight="1">
      <c r="A1" s="219" t="s">
        <v>474</v>
      </c>
      <c r="B1" s="220"/>
      <c r="C1" s="220"/>
      <c r="D1" s="220"/>
      <c r="E1" s="220"/>
      <c r="F1" s="220"/>
      <c r="G1" s="220"/>
      <c r="H1" s="220"/>
      <c r="I1" s="220"/>
      <c r="J1" s="220"/>
      <c r="K1" s="220"/>
      <c r="L1" s="220"/>
      <c r="M1" s="220"/>
      <c r="N1" s="220"/>
      <c r="O1" s="220"/>
    </row>
    <row r="2" spans="1:15" ht="21" customHeight="1">
      <c r="A2" s="221" t="s">
        <v>472</v>
      </c>
      <c r="B2" s="221"/>
      <c r="C2" s="221"/>
      <c r="D2" s="221"/>
      <c r="E2" s="221"/>
      <c r="F2" s="221"/>
      <c r="G2" s="221"/>
      <c r="H2" s="221"/>
      <c r="I2" s="221"/>
      <c r="J2" s="221"/>
      <c r="K2" s="221"/>
      <c r="L2" s="221"/>
      <c r="M2" s="221"/>
      <c r="N2" s="221"/>
      <c r="O2" s="221"/>
    </row>
    <row r="3" spans="1:15" ht="39.75" customHeight="1">
      <c r="A3" s="215" t="s">
        <v>352</v>
      </c>
      <c r="B3" s="215" t="s">
        <v>378</v>
      </c>
      <c r="C3" s="215" t="s">
        <v>385</v>
      </c>
      <c r="D3" s="215"/>
      <c r="E3" s="215"/>
      <c r="F3" s="215" t="s">
        <v>467</v>
      </c>
      <c r="G3" s="215"/>
      <c r="H3" s="215"/>
      <c r="I3" s="222" t="s">
        <v>468</v>
      </c>
      <c r="J3" s="223"/>
      <c r="K3" s="224"/>
      <c r="L3" s="222" t="s">
        <v>442</v>
      </c>
      <c r="M3" s="223"/>
      <c r="N3" s="224"/>
      <c r="O3" s="215" t="s">
        <v>471</v>
      </c>
    </row>
    <row r="4" spans="1:15" ht="17.25" customHeight="1">
      <c r="A4" s="215"/>
      <c r="B4" s="215"/>
      <c r="C4" s="217" t="s">
        <v>20</v>
      </c>
      <c r="D4" s="215" t="s">
        <v>379</v>
      </c>
      <c r="E4" s="215"/>
      <c r="F4" s="217" t="s">
        <v>20</v>
      </c>
      <c r="G4" s="215" t="s">
        <v>379</v>
      </c>
      <c r="H4" s="215"/>
      <c r="I4" s="215" t="s">
        <v>20</v>
      </c>
      <c r="J4" s="215" t="s">
        <v>379</v>
      </c>
      <c r="K4" s="215"/>
      <c r="L4" s="215" t="s">
        <v>20</v>
      </c>
      <c r="M4" s="215" t="s">
        <v>379</v>
      </c>
      <c r="N4" s="215"/>
      <c r="O4" s="216"/>
    </row>
    <row r="5" spans="1:15" ht="27.75" customHeight="1">
      <c r="A5" s="215"/>
      <c r="B5" s="215"/>
      <c r="C5" s="218"/>
      <c r="D5" s="64" t="s">
        <v>380</v>
      </c>
      <c r="E5" s="64" t="s">
        <v>381</v>
      </c>
      <c r="F5" s="218"/>
      <c r="G5" s="64" t="s">
        <v>380</v>
      </c>
      <c r="H5" s="64" t="s">
        <v>381</v>
      </c>
      <c r="I5" s="215"/>
      <c r="J5" s="186" t="s">
        <v>380</v>
      </c>
      <c r="K5" s="186" t="s">
        <v>381</v>
      </c>
      <c r="L5" s="215"/>
      <c r="M5" s="186" t="s">
        <v>380</v>
      </c>
      <c r="N5" s="186" t="s">
        <v>381</v>
      </c>
      <c r="O5" s="216"/>
    </row>
    <row r="6" spans="1:15" s="52" customFormat="1" ht="27" customHeight="1">
      <c r="A6" s="49">
        <v>1</v>
      </c>
      <c r="B6" s="50">
        <v>2</v>
      </c>
      <c r="C6" s="49" t="s">
        <v>382</v>
      </c>
      <c r="D6" s="50">
        <v>4</v>
      </c>
      <c r="E6" s="49">
        <v>5</v>
      </c>
      <c r="F6" s="50" t="s">
        <v>383</v>
      </c>
      <c r="G6" s="49">
        <v>7</v>
      </c>
      <c r="H6" s="50">
        <v>8</v>
      </c>
      <c r="I6" s="49" t="s">
        <v>384</v>
      </c>
      <c r="J6" s="50">
        <v>10</v>
      </c>
      <c r="K6" s="50">
        <v>11</v>
      </c>
      <c r="L6" s="50" t="s">
        <v>439</v>
      </c>
      <c r="M6" s="49">
        <v>13</v>
      </c>
      <c r="N6" s="50">
        <v>14</v>
      </c>
      <c r="O6" s="216"/>
    </row>
    <row r="7" spans="1:15" s="52" customFormat="1" ht="30.75" customHeight="1">
      <c r="A7" s="75"/>
      <c r="B7" s="195" t="s">
        <v>470</v>
      </c>
      <c r="C7" s="196">
        <f>D7+E7</f>
        <v>1003725250</v>
      </c>
      <c r="D7" s="197">
        <f>D8+D10+D12+D14</f>
        <v>1003725250</v>
      </c>
      <c r="E7" s="198">
        <v>0</v>
      </c>
      <c r="F7" s="197">
        <f>G7+H7</f>
        <v>350296700</v>
      </c>
      <c r="G7" s="197">
        <f>G8+G10+G12+G14</f>
        <v>350296700</v>
      </c>
      <c r="H7" s="199">
        <v>0</v>
      </c>
      <c r="I7" s="196">
        <f>J7+K7</f>
        <v>653428550</v>
      </c>
      <c r="J7" s="197">
        <f>J8+J10+J12+J14</f>
        <v>653428550</v>
      </c>
      <c r="K7" s="199">
        <v>0</v>
      </c>
      <c r="L7" s="197">
        <f>M7+N7</f>
        <v>1003725250</v>
      </c>
      <c r="M7" s="196">
        <f>M8+M10+M12+M14</f>
        <v>1003725250</v>
      </c>
      <c r="N7" s="199">
        <v>0</v>
      </c>
      <c r="O7" s="75"/>
    </row>
    <row r="8" spans="1:15" s="52" customFormat="1" ht="93" customHeight="1">
      <c r="A8" s="65" t="s">
        <v>1</v>
      </c>
      <c r="B8" s="51" t="s">
        <v>232</v>
      </c>
      <c r="C8" s="69">
        <f>C9</f>
        <v>306337300</v>
      </c>
      <c r="D8" s="69">
        <f t="shared" ref="D8:N8" si="0">D9</f>
        <v>306337300</v>
      </c>
      <c r="E8" s="69">
        <f t="shared" si="0"/>
        <v>0</v>
      </c>
      <c r="F8" s="69">
        <f t="shared" si="0"/>
        <v>0</v>
      </c>
      <c r="G8" s="69">
        <f t="shared" si="0"/>
        <v>0</v>
      </c>
      <c r="H8" s="69">
        <f t="shared" si="0"/>
        <v>0</v>
      </c>
      <c r="I8" s="69">
        <f t="shared" si="0"/>
        <v>306337300</v>
      </c>
      <c r="J8" s="69">
        <f t="shared" si="0"/>
        <v>306337300</v>
      </c>
      <c r="K8" s="69">
        <f t="shared" si="0"/>
        <v>0</v>
      </c>
      <c r="L8" s="69">
        <f t="shared" si="0"/>
        <v>0</v>
      </c>
      <c r="M8" s="69">
        <f t="shared" si="0"/>
        <v>0</v>
      </c>
      <c r="N8" s="69">
        <f t="shared" si="0"/>
        <v>0</v>
      </c>
      <c r="O8" s="61"/>
    </row>
    <row r="9" spans="1:15" s="52" customFormat="1" ht="56.25" customHeight="1">
      <c r="A9" s="49">
        <v>1</v>
      </c>
      <c r="B9" s="59" t="s">
        <v>438</v>
      </c>
      <c r="C9" s="54">
        <f>D9+E9</f>
        <v>306337300</v>
      </c>
      <c r="D9" s="54">
        <v>306337300</v>
      </c>
      <c r="E9" s="54">
        <v>0</v>
      </c>
      <c r="F9" s="54">
        <f>G9+H9</f>
        <v>0</v>
      </c>
      <c r="G9" s="54">
        <v>0</v>
      </c>
      <c r="H9" s="54">
        <v>0</v>
      </c>
      <c r="I9" s="54">
        <f>J9+K9</f>
        <v>306337300</v>
      </c>
      <c r="J9" s="54">
        <v>306337300</v>
      </c>
      <c r="K9" s="54">
        <v>0</v>
      </c>
      <c r="L9" s="54">
        <f>M9+N9</f>
        <v>0</v>
      </c>
      <c r="M9" s="54">
        <v>0</v>
      </c>
      <c r="N9" s="54">
        <v>0</v>
      </c>
      <c r="O9" s="62" t="s">
        <v>440</v>
      </c>
    </row>
    <row r="10" spans="1:15" s="52" customFormat="1" ht="68.25" customHeight="1">
      <c r="A10" s="66" t="s">
        <v>15</v>
      </c>
      <c r="B10" s="51" t="s">
        <v>234</v>
      </c>
      <c r="C10" s="69">
        <f>C11</f>
        <v>350296700</v>
      </c>
      <c r="D10" s="69">
        <f t="shared" ref="D10:N10" si="1">D11</f>
        <v>350296700</v>
      </c>
      <c r="E10" s="69">
        <f t="shared" si="1"/>
        <v>0</v>
      </c>
      <c r="F10" s="69">
        <f t="shared" si="1"/>
        <v>300000000</v>
      </c>
      <c r="G10" s="69">
        <f t="shared" si="1"/>
        <v>300000000</v>
      </c>
      <c r="H10" s="69">
        <f t="shared" si="1"/>
        <v>0</v>
      </c>
      <c r="I10" s="69">
        <f t="shared" si="1"/>
        <v>0</v>
      </c>
      <c r="J10" s="69">
        <f t="shared" si="1"/>
        <v>0</v>
      </c>
      <c r="K10" s="69">
        <f t="shared" si="1"/>
        <v>0</v>
      </c>
      <c r="L10" s="69">
        <f t="shared" si="1"/>
        <v>953428550</v>
      </c>
      <c r="M10" s="69">
        <f t="shared" si="1"/>
        <v>953428550</v>
      </c>
      <c r="N10" s="69">
        <f t="shared" si="1"/>
        <v>0</v>
      </c>
      <c r="O10" s="61"/>
    </row>
    <row r="11" spans="1:15" s="52" customFormat="1" ht="86.25" customHeight="1">
      <c r="A11" s="49">
        <v>1</v>
      </c>
      <c r="B11" s="53" t="s">
        <v>427</v>
      </c>
      <c r="C11" s="54">
        <f>D11+E11</f>
        <v>350296700</v>
      </c>
      <c r="D11" s="54">
        <v>350296700</v>
      </c>
      <c r="E11" s="54">
        <v>0</v>
      </c>
      <c r="F11" s="54">
        <f>G11+H11</f>
        <v>300000000</v>
      </c>
      <c r="G11" s="54">
        <v>300000000</v>
      </c>
      <c r="H11" s="54">
        <v>0</v>
      </c>
      <c r="I11" s="54">
        <v>0</v>
      </c>
      <c r="J11" s="54">
        <v>0</v>
      </c>
      <c r="K11" s="54">
        <v>0</v>
      </c>
      <c r="L11" s="54">
        <f>M11+N11</f>
        <v>953428550</v>
      </c>
      <c r="M11" s="67">
        <v>953428550</v>
      </c>
      <c r="N11" s="54">
        <v>0</v>
      </c>
      <c r="O11" s="62" t="s">
        <v>475</v>
      </c>
    </row>
    <row r="12" spans="1:15" s="52" customFormat="1" ht="221.25" customHeight="1">
      <c r="A12" s="65" t="s">
        <v>16</v>
      </c>
      <c r="B12" s="58" t="s">
        <v>275</v>
      </c>
      <c r="C12" s="69">
        <f>C13</f>
        <v>1999400</v>
      </c>
      <c r="D12" s="69">
        <f t="shared" ref="D12:N12" si="2">D13</f>
        <v>1999400</v>
      </c>
      <c r="E12" s="69">
        <f t="shared" si="2"/>
        <v>0</v>
      </c>
      <c r="F12" s="69">
        <f t="shared" si="2"/>
        <v>0</v>
      </c>
      <c r="G12" s="69">
        <f t="shared" si="2"/>
        <v>0</v>
      </c>
      <c r="H12" s="69">
        <f t="shared" si="2"/>
        <v>0</v>
      </c>
      <c r="I12" s="69">
        <f t="shared" si="2"/>
        <v>1999400</v>
      </c>
      <c r="J12" s="69">
        <f t="shared" si="2"/>
        <v>1999400</v>
      </c>
      <c r="K12" s="69">
        <f t="shared" si="2"/>
        <v>0</v>
      </c>
      <c r="L12" s="69">
        <f t="shared" si="2"/>
        <v>0</v>
      </c>
      <c r="M12" s="69">
        <f t="shared" si="2"/>
        <v>0</v>
      </c>
      <c r="N12" s="69">
        <f t="shared" si="2"/>
        <v>0</v>
      </c>
      <c r="O12" s="61"/>
    </row>
    <row r="13" spans="1:15" s="52" customFormat="1" ht="144.75" customHeight="1">
      <c r="A13" s="49">
        <v>1</v>
      </c>
      <c r="B13" s="53" t="s">
        <v>441</v>
      </c>
      <c r="C13" s="54">
        <f>D13+E13</f>
        <v>1999400</v>
      </c>
      <c r="D13" s="54">
        <v>1999400</v>
      </c>
      <c r="E13" s="54">
        <v>0</v>
      </c>
      <c r="F13" s="54">
        <f>G13+H13</f>
        <v>0</v>
      </c>
      <c r="G13" s="54">
        <v>0</v>
      </c>
      <c r="H13" s="54">
        <v>0</v>
      </c>
      <c r="I13" s="54">
        <f>J13+K13</f>
        <v>1999400</v>
      </c>
      <c r="J13" s="54">
        <v>1999400</v>
      </c>
      <c r="K13" s="54">
        <v>0</v>
      </c>
      <c r="L13" s="54">
        <f>M13+N13</f>
        <v>0</v>
      </c>
      <c r="M13" s="54">
        <v>0</v>
      </c>
      <c r="N13" s="54">
        <v>0</v>
      </c>
      <c r="O13" s="62" t="s">
        <v>440</v>
      </c>
    </row>
    <row r="14" spans="1:15" s="52" customFormat="1" ht="163.5" customHeight="1">
      <c r="A14" s="70" t="s">
        <v>17</v>
      </c>
      <c r="B14" s="60" t="s">
        <v>281</v>
      </c>
      <c r="C14" s="71">
        <f>C15+C16</f>
        <v>345091850</v>
      </c>
      <c r="D14" s="71">
        <f t="shared" ref="D14:N14" si="3">D15+D16</f>
        <v>345091850</v>
      </c>
      <c r="E14" s="71">
        <f t="shared" si="3"/>
        <v>0</v>
      </c>
      <c r="F14" s="71">
        <f t="shared" si="3"/>
        <v>50296700</v>
      </c>
      <c r="G14" s="71">
        <f t="shared" si="3"/>
        <v>50296700</v>
      </c>
      <c r="H14" s="71">
        <f t="shared" si="3"/>
        <v>0</v>
      </c>
      <c r="I14" s="71">
        <f t="shared" si="3"/>
        <v>345091850</v>
      </c>
      <c r="J14" s="71">
        <f t="shared" si="3"/>
        <v>345091850</v>
      </c>
      <c r="K14" s="71">
        <f t="shared" si="3"/>
        <v>0</v>
      </c>
      <c r="L14" s="71">
        <f t="shared" si="3"/>
        <v>50296700</v>
      </c>
      <c r="M14" s="71">
        <f t="shared" si="3"/>
        <v>50296700</v>
      </c>
      <c r="N14" s="71">
        <f t="shared" si="3"/>
        <v>0</v>
      </c>
      <c r="O14" s="63"/>
    </row>
    <row r="15" spans="1:15" s="52" customFormat="1" ht="54.75" customHeight="1">
      <c r="A15" s="49">
        <v>1</v>
      </c>
      <c r="B15" s="53" t="s">
        <v>43</v>
      </c>
      <c r="C15" s="54">
        <f>D15+E15</f>
        <v>345091850</v>
      </c>
      <c r="D15" s="54">
        <v>345091850</v>
      </c>
      <c r="E15" s="54">
        <v>0</v>
      </c>
      <c r="F15" s="54">
        <v>0</v>
      </c>
      <c r="G15" s="54">
        <v>0</v>
      </c>
      <c r="H15" s="54">
        <v>0</v>
      </c>
      <c r="I15" s="54">
        <f>J15+K15</f>
        <v>345091850</v>
      </c>
      <c r="J15" s="54">
        <v>345091850</v>
      </c>
      <c r="K15" s="54">
        <v>0</v>
      </c>
      <c r="L15" s="54">
        <v>0</v>
      </c>
      <c r="M15" s="54">
        <v>0</v>
      </c>
      <c r="N15" s="54">
        <v>0</v>
      </c>
      <c r="O15" s="62" t="s">
        <v>440</v>
      </c>
    </row>
    <row r="16" spans="1:15" ht="148.5" customHeight="1">
      <c r="A16" s="72">
        <v>2</v>
      </c>
      <c r="B16" s="73" t="s">
        <v>427</v>
      </c>
      <c r="C16" s="68">
        <v>0</v>
      </c>
      <c r="D16" s="68">
        <v>0</v>
      </c>
      <c r="E16" s="68">
        <v>0</v>
      </c>
      <c r="F16" s="68">
        <f>G16+H16</f>
        <v>50296700</v>
      </c>
      <c r="G16" s="68">
        <v>50296700</v>
      </c>
      <c r="H16" s="68">
        <v>0</v>
      </c>
      <c r="I16" s="68">
        <v>0</v>
      </c>
      <c r="J16" s="68">
        <v>0</v>
      </c>
      <c r="K16" s="68">
        <v>0</v>
      </c>
      <c r="L16" s="68">
        <f>M16+N16</f>
        <v>50296700</v>
      </c>
      <c r="M16" s="68">
        <v>50296700</v>
      </c>
      <c r="N16" s="68">
        <v>0</v>
      </c>
      <c r="O16" s="79" t="s">
        <v>469</v>
      </c>
    </row>
    <row r="17" spans="3:4">
      <c r="C17" s="57"/>
      <c r="D17" s="57"/>
    </row>
    <row r="18" spans="3:4">
      <c r="D18" s="57"/>
    </row>
  </sheetData>
  <mergeCells count="17">
    <mergeCell ref="A1:O1"/>
    <mergeCell ref="A2:O2"/>
    <mergeCell ref="F3:H3"/>
    <mergeCell ref="G4:H4"/>
    <mergeCell ref="F4:F5"/>
    <mergeCell ref="I3:K3"/>
    <mergeCell ref="L3:N3"/>
    <mergeCell ref="A3:A5"/>
    <mergeCell ref="B3:B5"/>
    <mergeCell ref="C3:E3"/>
    <mergeCell ref="O3:O6"/>
    <mergeCell ref="C4:C5"/>
    <mergeCell ref="I4:I5"/>
    <mergeCell ref="J4:K4"/>
    <mergeCell ref="L4:L5"/>
    <mergeCell ref="M4:N4"/>
    <mergeCell ref="D4:E4"/>
  </mergeCells>
  <pageMargins left="0.4" right="0.27" top="0.7" bottom="0.7" header="0.3" footer="0.3"/>
  <pageSetup paperSize="9" orientation="landscape"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304"/>
  <sheetViews>
    <sheetView zoomScale="115" zoomScaleNormal="115" workbookViewId="0">
      <selection activeCell="A2" sqref="A2:G2"/>
    </sheetView>
  </sheetViews>
  <sheetFormatPr defaultColWidth="9.109375" defaultRowHeight="15.75"/>
  <cols>
    <col min="1" max="1" width="5.6640625" style="5" customWidth="1"/>
    <col min="2" max="2" width="54.109375" style="5" customWidth="1"/>
    <col min="3" max="3" width="13.33203125" style="2" customWidth="1"/>
    <col min="4" max="4" width="14.21875" style="2" customWidth="1"/>
    <col min="5" max="5" width="15" style="2" customWidth="1"/>
    <col min="6" max="6" width="14.6640625" style="45" customWidth="1"/>
    <col min="7" max="7" width="11.109375" style="4" hidden="1" customWidth="1"/>
    <col min="8" max="8" width="15" style="5" hidden="1" customWidth="1"/>
    <col min="9" max="9" width="18" style="5" hidden="1" customWidth="1"/>
    <col min="10" max="10" width="9.109375" style="5"/>
    <col min="11" max="11" width="30" style="5" customWidth="1"/>
    <col min="12" max="14" width="9.109375" style="5" customWidth="1"/>
    <col min="15" max="16384" width="9.109375" style="5"/>
  </cols>
  <sheetData>
    <row r="1" spans="1:11" s="6" customFormat="1">
      <c r="A1" s="211" t="s">
        <v>481</v>
      </c>
      <c r="B1" s="211"/>
      <c r="C1" s="211"/>
      <c r="D1" s="211"/>
      <c r="E1" s="211"/>
      <c r="F1" s="211"/>
      <c r="G1" s="211"/>
      <c r="H1" s="211"/>
      <c r="I1" s="211"/>
    </row>
    <row r="2" spans="1:11" s="6" customFormat="1" ht="22.5" customHeight="1">
      <c r="A2" s="211" t="s">
        <v>494</v>
      </c>
      <c r="B2" s="211"/>
      <c r="C2" s="211"/>
      <c r="D2" s="211"/>
      <c r="E2" s="211"/>
      <c r="F2" s="211"/>
      <c r="G2" s="211"/>
      <c r="H2" s="77"/>
      <c r="I2" s="77"/>
    </row>
    <row r="3" spans="1:11" s="6" customFormat="1" ht="16.5" customHeight="1">
      <c r="A3" s="212" t="s">
        <v>492</v>
      </c>
      <c r="B3" s="212"/>
      <c r="C3" s="212"/>
      <c r="D3" s="212"/>
      <c r="E3" s="212"/>
      <c r="F3" s="212"/>
      <c r="G3" s="212"/>
      <c r="H3" s="77"/>
      <c r="I3" s="77"/>
    </row>
    <row r="4" spans="1:11" s="6" customFormat="1">
      <c r="A4" s="213" t="s">
        <v>351</v>
      </c>
      <c r="B4" s="213"/>
      <c r="C4" s="213"/>
      <c r="D4" s="213"/>
      <c r="E4" s="213"/>
      <c r="F4" s="213"/>
      <c r="G4" s="213"/>
      <c r="H4" s="214"/>
      <c r="I4" s="214"/>
    </row>
    <row r="5" spans="1:11" ht="28.5" customHeight="1">
      <c r="A5" s="225"/>
      <c r="B5" s="207" t="s">
        <v>479</v>
      </c>
      <c r="C5" s="208" t="s">
        <v>436</v>
      </c>
      <c r="D5" s="208" t="s">
        <v>228</v>
      </c>
      <c r="E5" s="208"/>
      <c r="F5" s="209" t="s">
        <v>229</v>
      </c>
      <c r="G5" s="204" t="s">
        <v>400</v>
      </c>
      <c r="H5" s="7"/>
      <c r="I5" s="78"/>
    </row>
    <row r="6" spans="1:11" ht="31.5">
      <c r="A6" s="225"/>
      <c r="B6" s="207"/>
      <c r="C6" s="208"/>
      <c r="D6" s="194" t="s">
        <v>230</v>
      </c>
      <c r="E6" s="194" t="s">
        <v>231</v>
      </c>
      <c r="F6" s="210"/>
      <c r="G6" s="205"/>
      <c r="H6" s="8" t="s">
        <v>61</v>
      </c>
      <c r="I6" s="9" t="s">
        <v>62</v>
      </c>
    </row>
    <row r="7" spans="1:11" ht="36.75" customHeight="1">
      <c r="A7" s="189" t="s">
        <v>0</v>
      </c>
      <c r="B7" s="200" t="s">
        <v>435</v>
      </c>
      <c r="C7" s="90">
        <f>C8+C12+C30+C53+C80+C118+C156+C165</f>
        <v>7461910358</v>
      </c>
      <c r="D7" s="90">
        <f>D8+D12+D30+D53+D80+D118+D156+D165</f>
        <v>7195337758</v>
      </c>
      <c r="E7" s="90">
        <f>E8+E12+E30+E53+E80+E118+E156+E165</f>
        <v>7195337758</v>
      </c>
      <c r="F7" s="90">
        <f>F8+F12+F30+F53+F80+F118+F156+F165</f>
        <v>7461910358</v>
      </c>
      <c r="G7" s="112"/>
      <c r="K7" s="76"/>
    </row>
    <row r="8" spans="1:11" ht="28.5" hidden="1">
      <c r="A8" s="113" t="s">
        <v>1</v>
      </c>
      <c r="B8" s="114" t="s">
        <v>89</v>
      </c>
      <c r="C8" s="88">
        <f>SUM(C9:C11)</f>
        <v>0</v>
      </c>
      <c r="D8" s="88">
        <f t="shared" ref="D8:E8" si="0">SUM(D9:D11)</f>
        <v>0</v>
      </c>
      <c r="E8" s="88">
        <f t="shared" si="0"/>
        <v>0</v>
      </c>
      <c r="F8" s="84">
        <f t="shared" ref="F8:F13" si="1">C8+D8-E8</f>
        <v>0</v>
      </c>
      <c r="G8" s="89"/>
    </row>
    <row r="9" spans="1:11" hidden="1">
      <c r="A9" s="115">
        <v>1</v>
      </c>
      <c r="B9" s="116" t="s">
        <v>56</v>
      </c>
      <c r="C9" s="88"/>
      <c r="D9" s="88"/>
      <c r="E9" s="88"/>
      <c r="F9" s="84">
        <f t="shared" si="1"/>
        <v>0</v>
      </c>
      <c r="G9" s="89"/>
    </row>
    <row r="10" spans="1:11" hidden="1">
      <c r="A10" s="115">
        <v>2</v>
      </c>
      <c r="B10" s="116" t="s">
        <v>57</v>
      </c>
      <c r="C10" s="88"/>
      <c r="D10" s="88"/>
      <c r="E10" s="88"/>
      <c r="F10" s="84">
        <f t="shared" si="1"/>
        <v>0</v>
      </c>
      <c r="G10" s="89"/>
    </row>
    <row r="11" spans="1:11" hidden="1">
      <c r="A11" s="115">
        <v>3</v>
      </c>
      <c r="B11" s="117" t="s">
        <v>58</v>
      </c>
      <c r="C11" s="88"/>
      <c r="D11" s="88"/>
      <c r="E11" s="88"/>
      <c r="F11" s="84">
        <f t="shared" si="1"/>
        <v>0</v>
      </c>
      <c r="G11" s="89"/>
    </row>
    <row r="12" spans="1:11">
      <c r="A12" s="113" t="s">
        <v>1</v>
      </c>
      <c r="B12" s="108" t="s">
        <v>91</v>
      </c>
      <c r="C12" s="90">
        <f>C18+C19+C25+C29+C24</f>
        <v>1753520600</v>
      </c>
      <c r="D12" s="90">
        <f t="shared" ref="D12:F12" si="2">D18+D19+D25+D29+D24</f>
        <v>1433118000</v>
      </c>
      <c r="E12" s="90">
        <f t="shared" si="2"/>
        <v>1741000000</v>
      </c>
      <c r="F12" s="90">
        <f t="shared" si="2"/>
        <v>1445638600</v>
      </c>
      <c r="G12" s="89"/>
    </row>
    <row r="13" spans="1:11" hidden="1">
      <c r="A13" s="115">
        <v>1</v>
      </c>
      <c r="B13" s="109" t="s">
        <v>93</v>
      </c>
      <c r="C13" s="88">
        <f>SUM(C14:C20)</f>
        <v>1441000000</v>
      </c>
      <c r="D13" s="88">
        <f t="shared" ref="D13:E13" si="3">SUM(D14:D20)</f>
        <v>0</v>
      </c>
      <c r="E13" s="88">
        <f t="shared" si="3"/>
        <v>1441000000</v>
      </c>
      <c r="F13" s="84">
        <f t="shared" si="1"/>
        <v>0</v>
      </c>
      <c r="G13" s="89"/>
    </row>
    <row r="14" spans="1:11" hidden="1">
      <c r="A14" s="115" t="s">
        <v>2</v>
      </c>
      <c r="B14" s="109" t="s">
        <v>117</v>
      </c>
      <c r="C14" s="88"/>
      <c r="D14" s="88"/>
      <c r="E14" s="88"/>
      <c r="F14" s="84">
        <f t="shared" ref="F14:F77" si="4">C14+D14-E14</f>
        <v>0</v>
      </c>
      <c r="G14" s="89"/>
    </row>
    <row r="15" spans="1:11" hidden="1">
      <c r="A15" s="115" t="s">
        <v>3</v>
      </c>
      <c r="B15" s="109" t="s">
        <v>96</v>
      </c>
      <c r="C15" s="102"/>
      <c r="D15" s="102"/>
      <c r="E15" s="102"/>
      <c r="F15" s="84">
        <f t="shared" si="4"/>
        <v>0</v>
      </c>
      <c r="G15" s="103"/>
    </row>
    <row r="16" spans="1:11" hidden="1">
      <c r="A16" s="115" t="s">
        <v>4</v>
      </c>
      <c r="B16" s="109" t="s">
        <v>286</v>
      </c>
      <c r="C16" s="102"/>
      <c r="D16" s="102"/>
      <c r="E16" s="102"/>
      <c r="F16" s="84">
        <f t="shared" si="4"/>
        <v>0</v>
      </c>
      <c r="G16" s="103"/>
    </row>
    <row r="17" spans="1:7" hidden="1">
      <c r="A17" s="115" t="s">
        <v>5</v>
      </c>
      <c r="B17" s="109" t="s">
        <v>287</v>
      </c>
      <c r="C17" s="102"/>
      <c r="D17" s="102"/>
      <c r="E17" s="102"/>
      <c r="F17" s="84">
        <f t="shared" si="4"/>
        <v>0</v>
      </c>
      <c r="G17" s="103"/>
    </row>
    <row r="18" spans="1:7">
      <c r="A18" s="115">
        <v>1</v>
      </c>
      <c r="B18" s="109" t="s">
        <v>288</v>
      </c>
      <c r="C18" s="102">
        <v>701000000</v>
      </c>
      <c r="D18" s="102">
        <v>0</v>
      </c>
      <c r="E18" s="102">
        <v>701000000</v>
      </c>
      <c r="F18" s="84">
        <f t="shared" si="4"/>
        <v>0</v>
      </c>
      <c r="G18" s="103"/>
    </row>
    <row r="19" spans="1:7">
      <c r="A19" s="115">
        <v>2</v>
      </c>
      <c r="B19" s="109" t="s">
        <v>289</v>
      </c>
      <c r="C19" s="102">
        <v>740000000</v>
      </c>
      <c r="D19" s="102">
        <v>0</v>
      </c>
      <c r="E19" s="102">
        <v>740000000</v>
      </c>
      <c r="F19" s="84">
        <f t="shared" si="4"/>
        <v>0</v>
      </c>
      <c r="G19" s="103"/>
    </row>
    <row r="20" spans="1:7" hidden="1">
      <c r="A20" s="115"/>
      <c r="B20" s="109" t="s">
        <v>290</v>
      </c>
      <c r="C20" s="102"/>
      <c r="D20" s="102"/>
      <c r="E20" s="102"/>
      <c r="F20" s="84">
        <f t="shared" si="4"/>
        <v>0</v>
      </c>
      <c r="G20" s="103"/>
    </row>
    <row r="21" spans="1:7" hidden="1">
      <c r="A21" s="115"/>
      <c r="B21" s="118" t="s">
        <v>56</v>
      </c>
      <c r="C21" s="102"/>
      <c r="D21" s="102"/>
      <c r="E21" s="102"/>
      <c r="F21" s="84">
        <f t="shared" si="4"/>
        <v>0</v>
      </c>
      <c r="G21" s="103"/>
    </row>
    <row r="22" spans="1:7" hidden="1">
      <c r="A22" s="115"/>
      <c r="B22" s="119" t="s">
        <v>55</v>
      </c>
      <c r="C22" s="88"/>
      <c r="D22" s="88"/>
      <c r="E22" s="88"/>
      <c r="F22" s="84">
        <f t="shared" si="4"/>
        <v>0</v>
      </c>
      <c r="G22" s="89"/>
    </row>
    <row r="23" spans="1:7" hidden="1">
      <c r="A23" s="115"/>
      <c r="B23" s="119" t="s">
        <v>54</v>
      </c>
      <c r="C23" s="88"/>
      <c r="D23" s="88"/>
      <c r="E23" s="88"/>
      <c r="F23" s="84">
        <f t="shared" si="4"/>
        <v>0</v>
      </c>
      <c r="G23" s="89"/>
    </row>
    <row r="24" spans="1:7">
      <c r="A24" s="115">
        <v>3</v>
      </c>
      <c r="B24" s="119" t="s">
        <v>425</v>
      </c>
      <c r="C24" s="88">
        <v>300000000</v>
      </c>
      <c r="D24" s="88">
        <v>0</v>
      </c>
      <c r="E24" s="88">
        <v>300000000</v>
      </c>
      <c r="F24" s="84">
        <f t="shared" si="4"/>
        <v>0</v>
      </c>
      <c r="G24" s="89"/>
    </row>
    <row r="25" spans="1:7">
      <c r="A25" s="115">
        <v>4</v>
      </c>
      <c r="B25" s="120" t="s">
        <v>57</v>
      </c>
      <c r="C25" s="88">
        <v>0</v>
      </c>
      <c r="D25" s="88">
        <v>400000000</v>
      </c>
      <c r="E25" s="88">
        <v>0</v>
      </c>
      <c r="F25" s="84">
        <f t="shared" si="4"/>
        <v>400000000</v>
      </c>
      <c r="G25" s="89"/>
    </row>
    <row r="26" spans="1:7" hidden="1">
      <c r="A26" s="115"/>
      <c r="B26" s="120" t="s">
        <v>60</v>
      </c>
      <c r="C26" s="88"/>
      <c r="D26" s="88"/>
      <c r="E26" s="88"/>
      <c r="F26" s="84">
        <f t="shared" si="4"/>
        <v>0</v>
      </c>
      <c r="G26" s="89"/>
    </row>
    <row r="27" spans="1:7" hidden="1">
      <c r="A27" s="115"/>
      <c r="B27" s="120" t="s">
        <v>58</v>
      </c>
      <c r="C27" s="88"/>
      <c r="D27" s="88"/>
      <c r="E27" s="88"/>
      <c r="F27" s="84">
        <f t="shared" si="4"/>
        <v>0</v>
      </c>
      <c r="G27" s="89"/>
    </row>
    <row r="28" spans="1:7" hidden="1">
      <c r="A28" s="115"/>
      <c r="B28" s="120" t="s">
        <v>50</v>
      </c>
      <c r="C28" s="88"/>
      <c r="D28" s="88"/>
      <c r="E28" s="88"/>
      <c r="F28" s="84">
        <f t="shared" si="4"/>
        <v>0</v>
      </c>
      <c r="G28" s="89"/>
    </row>
    <row r="29" spans="1:7">
      <c r="A29" s="115">
        <v>5</v>
      </c>
      <c r="B29" s="121" t="s">
        <v>59</v>
      </c>
      <c r="C29" s="88">
        <v>12520600</v>
      </c>
      <c r="D29" s="88">
        <v>1033118000</v>
      </c>
      <c r="E29" s="88">
        <v>0</v>
      </c>
      <c r="F29" s="84">
        <f t="shared" si="4"/>
        <v>1045638600</v>
      </c>
      <c r="G29" s="96"/>
    </row>
    <row r="30" spans="1:7">
      <c r="A30" s="113" t="s">
        <v>15</v>
      </c>
      <c r="B30" s="122" t="s">
        <v>94</v>
      </c>
      <c r="C30" s="90">
        <f>C31+C42</f>
        <v>317672000</v>
      </c>
      <c r="D30" s="90">
        <f t="shared" ref="D30:F30" si="5">D31+D42</f>
        <v>559159000</v>
      </c>
      <c r="E30" s="90">
        <f t="shared" si="5"/>
        <v>309200000</v>
      </c>
      <c r="F30" s="90">
        <f t="shared" si="5"/>
        <v>567631000</v>
      </c>
      <c r="G30" s="89"/>
    </row>
    <row r="31" spans="1:7">
      <c r="A31" s="115">
        <v>1</v>
      </c>
      <c r="B31" s="123" t="s">
        <v>95</v>
      </c>
      <c r="C31" s="88">
        <f>C32+C33</f>
        <v>317672000</v>
      </c>
      <c r="D31" s="88">
        <f t="shared" ref="D31:E31" si="6">D32+D33</f>
        <v>559159000</v>
      </c>
      <c r="E31" s="88">
        <f t="shared" si="6"/>
        <v>309200000</v>
      </c>
      <c r="F31" s="84">
        <f t="shared" si="4"/>
        <v>567631000</v>
      </c>
      <c r="G31" s="89"/>
    </row>
    <row r="32" spans="1:7" hidden="1">
      <c r="A32" s="115" t="s">
        <v>2</v>
      </c>
      <c r="B32" s="123" t="s">
        <v>96</v>
      </c>
      <c r="C32" s="88"/>
      <c r="D32" s="88"/>
      <c r="E32" s="88"/>
      <c r="F32" s="84">
        <f t="shared" si="4"/>
        <v>0</v>
      </c>
      <c r="G32" s="89"/>
    </row>
    <row r="33" spans="1:7" hidden="1">
      <c r="A33" s="115" t="s">
        <v>3</v>
      </c>
      <c r="B33" s="123" t="s">
        <v>92</v>
      </c>
      <c r="C33" s="88">
        <f>SUM(C34:C41)</f>
        <v>317672000</v>
      </c>
      <c r="D33" s="88">
        <f t="shared" ref="D33:E33" si="7">SUM(D34:D41)</f>
        <v>559159000</v>
      </c>
      <c r="E33" s="88">
        <f t="shared" si="7"/>
        <v>309200000</v>
      </c>
      <c r="F33" s="84">
        <f t="shared" si="4"/>
        <v>567631000</v>
      </c>
      <c r="G33" s="89"/>
    </row>
    <row r="34" spans="1:7">
      <c r="A34" s="115" t="s">
        <v>22</v>
      </c>
      <c r="B34" s="118" t="s">
        <v>56</v>
      </c>
      <c r="C34" s="88">
        <v>309200000</v>
      </c>
      <c r="D34" s="88"/>
      <c r="E34" s="88">
        <v>309200000</v>
      </c>
      <c r="F34" s="84">
        <f t="shared" si="4"/>
        <v>0</v>
      </c>
      <c r="G34" s="89"/>
    </row>
    <row r="35" spans="1:7">
      <c r="A35" s="115" t="s">
        <v>23</v>
      </c>
      <c r="B35" s="119" t="s">
        <v>55</v>
      </c>
      <c r="C35" s="88">
        <v>8472000</v>
      </c>
      <c r="D35" s="88">
        <v>559159000</v>
      </c>
      <c r="E35" s="88">
        <v>0</v>
      </c>
      <c r="F35" s="84">
        <f t="shared" si="4"/>
        <v>567631000</v>
      </c>
      <c r="G35" s="89"/>
    </row>
    <row r="36" spans="1:7" hidden="1">
      <c r="A36" s="115" t="s">
        <v>99</v>
      </c>
      <c r="B36" s="119" t="s">
        <v>54</v>
      </c>
      <c r="C36" s="88"/>
      <c r="D36" s="88"/>
      <c r="E36" s="88"/>
      <c r="F36" s="84">
        <f t="shared" si="4"/>
        <v>0</v>
      </c>
      <c r="G36" s="89"/>
    </row>
    <row r="37" spans="1:7" hidden="1">
      <c r="A37" s="115" t="s">
        <v>100</v>
      </c>
      <c r="B37" s="120" t="s">
        <v>57</v>
      </c>
      <c r="C37" s="88"/>
      <c r="D37" s="88"/>
      <c r="E37" s="88"/>
      <c r="F37" s="84">
        <f t="shared" si="4"/>
        <v>0</v>
      </c>
      <c r="G37" s="89"/>
    </row>
    <row r="38" spans="1:7" hidden="1">
      <c r="A38" s="115" t="s">
        <v>101</v>
      </c>
      <c r="B38" s="120" t="s">
        <v>60</v>
      </c>
      <c r="C38" s="88"/>
      <c r="D38" s="88"/>
      <c r="E38" s="88"/>
      <c r="F38" s="84">
        <f t="shared" si="4"/>
        <v>0</v>
      </c>
      <c r="G38" s="89"/>
    </row>
    <row r="39" spans="1:7" hidden="1">
      <c r="A39" s="115" t="s">
        <v>102</v>
      </c>
      <c r="B39" s="120" t="s">
        <v>58</v>
      </c>
      <c r="C39" s="88"/>
      <c r="D39" s="88"/>
      <c r="E39" s="88"/>
      <c r="F39" s="84">
        <f t="shared" si="4"/>
        <v>0</v>
      </c>
      <c r="G39" s="89"/>
    </row>
    <row r="40" spans="1:7" hidden="1">
      <c r="A40" s="115" t="s">
        <v>103</v>
      </c>
      <c r="B40" s="120" t="s">
        <v>50</v>
      </c>
      <c r="C40" s="88"/>
      <c r="D40" s="88"/>
      <c r="E40" s="88"/>
      <c r="F40" s="84">
        <f t="shared" si="4"/>
        <v>0</v>
      </c>
      <c r="G40" s="89"/>
    </row>
    <row r="41" spans="1:7" hidden="1">
      <c r="A41" s="115" t="s">
        <v>104</v>
      </c>
      <c r="B41" s="120" t="s">
        <v>59</v>
      </c>
      <c r="C41" s="88"/>
      <c r="D41" s="88"/>
      <c r="E41" s="88"/>
      <c r="F41" s="84">
        <f t="shared" si="4"/>
        <v>0</v>
      </c>
      <c r="G41" s="89"/>
    </row>
    <row r="42" spans="1:7" hidden="1">
      <c r="A42" s="113">
        <v>2</v>
      </c>
      <c r="B42" s="122" t="s">
        <v>105</v>
      </c>
      <c r="C42" s="88">
        <f>C43+C44</f>
        <v>0</v>
      </c>
      <c r="D42" s="88">
        <f t="shared" ref="D42:E42" si="8">D43+D44</f>
        <v>0</v>
      </c>
      <c r="E42" s="88">
        <f t="shared" si="8"/>
        <v>0</v>
      </c>
      <c r="F42" s="84">
        <f t="shared" si="4"/>
        <v>0</v>
      </c>
      <c r="G42" s="89"/>
    </row>
    <row r="43" spans="1:7" hidden="1">
      <c r="A43" s="113" t="s">
        <v>28</v>
      </c>
      <c r="B43" s="122" t="s">
        <v>41</v>
      </c>
      <c r="C43" s="88"/>
      <c r="D43" s="88"/>
      <c r="E43" s="88"/>
      <c r="F43" s="84">
        <f t="shared" si="4"/>
        <v>0</v>
      </c>
      <c r="G43" s="89"/>
    </row>
    <row r="44" spans="1:7" hidden="1">
      <c r="A44" s="113" t="s">
        <v>29</v>
      </c>
      <c r="B44" s="122" t="s">
        <v>92</v>
      </c>
      <c r="C44" s="88">
        <f>SUM(C45:C52)</f>
        <v>0</v>
      </c>
      <c r="D44" s="88">
        <f t="shared" ref="D44:E44" si="9">SUM(D45:D52)</f>
        <v>0</v>
      </c>
      <c r="E44" s="88">
        <f t="shared" si="9"/>
        <v>0</v>
      </c>
      <c r="F44" s="84">
        <f t="shared" si="4"/>
        <v>0</v>
      </c>
      <c r="G44" s="89"/>
    </row>
    <row r="45" spans="1:7" hidden="1">
      <c r="A45" s="115" t="s">
        <v>106</v>
      </c>
      <c r="B45" s="118" t="s">
        <v>291</v>
      </c>
      <c r="C45" s="88"/>
      <c r="D45" s="88"/>
      <c r="E45" s="88"/>
      <c r="F45" s="84">
        <f t="shared" si="4"/>
        <v>0</v>
      </c>
      <c r="G45" s="89"/>
    </row>
    <row r="46" spans="1:7" hidden="1">
      <c r="A46" s="115" t="s">
        <v>107</v>
      </c>
      <c r="B46" s="119" t="s">
        <v>198</v>
      </c>
      <c r="C46" s="88"/>
      <c r="D46" s="88"/>
      <c r="E46" s="88"/>
      <c r="F46" s="84">
        <f t="shared" si="4"/>
        <v>0</v>
      </c>
      <c r="G46" s="89"/>
    </row>
    <row r="47" spans="1:7" hidden="1">
      <c r="A47" s="115" t="s">
        <v>108</v>
      </c>
      <c r="B47" s="119" t="s">
        <v>292</v>
      </c>
      <c r="C47" s="88"/>
      <c r="D47" s="88"/>
      <c r="E47" s="88"/>
      <c r="F47" s="84">
        <f t="shared" si="4"/>
        <v>0</v>
      </c>
      <c r="G47" s="89"/>
    </row>
    <row r="48" spans="1:7" hidden="1">
      <c r="A48" s="115" t="s">
        <v>109</v>
      </c>
      <c r="B48" s="117" t="s">
        <v>200</v>
      </c>
      <c r="C48" s="88"/>
      <c r="D48" s="88"/>
      <c r="E48" s="88"/>
      <c r="F48" s="84">
        <f t="shared" si="4"/>
        <v>0</v>
      </c>
      <c r="G48" s="89"/>
    </row>
    <row r="49" spans="1:7" hidden="1">
      <c r="A49" s="115" t="s">
        <v>110</v>
      </c>
      <c r="B49" s="120" t="s">
        <v>201</v>
      </c>
      <c r="C49" s="88"/>
      <c r="D49" s="88"/>
      <c r="E49" s="88"/>
      <c r="F49" s="84">
        <f t="shared" si="4"/>
        <v>0</v>
      </c>
      <c r="G49" s="89"/>
    </row>
    <row r="50" spans="1:7" hidden="1">
      <c r="A50" s="115" t="s">
        <v>111</v>
      </c>
      <c r="B50" s="120" t="s">
        <v>202</v>
      </c>
      <c r="C50" s="88"/>
      <c r="D50" s="88"/>
      <c r="E50" s="88"/>
      <c r="F50" s="84">
        <f t="shared" si="4"/>
        <v>0</v>
      </c>
      <c r="G50" s="89"/>
    </row>
    <row r="51" spans="1:7" hidden="1">
      <c r="A51" s="115" t="s">
        <v>112</v>
      </c>
      <c r="B51" s="120" t="s">
        <v>203</v>
      </c>
      <c r="C51" s="88"/>
      <c r="D51" s="88"/>
      <c r="E51" s="88"/>
      <c r="F51" s="84">
        <f t="shared" si="4"/>
        <v>0</v>
      </c>
      <c r="G51" s="89"/>
    </row>
    <row r="52" spans="1:7" hidden="1">
      <c r="A52" s="115" t="s">
        <v>113</v>
      </c>
      <c r="B52" s="120" t="s">
        <v>204</v>
      </c>
      <c r="C52" s="88"/>
      <c r="D52" s="88"/>
      <c r="E52" s="88"/>
      <c r="F52" s="84">
        <f t="shared" si="4"/>
        <v>0</v>
      </c>
      <c r="G52" s="89"/>
    </row>
    <row r="53" spans="1:7">
      <c r="A53" s="113" t="s">
        <v>16</v>
      </c>
      <c r="B53" s="108" t="s">
        <v>114</v>
      </c>
      <c r="C53" s="90">
        <f>C54+C63+C69</f>
        <v>3993137758</v>
      </c>
      <c r="D53" s="90">
        <f t="shared" ref="D53:F53" si="10">D54+D63+D69</f>
        <v>0</v>
      </c>
      <c r="E53" s="90">
        <f t="shared" si="10"/>
        <v>3993137758</v>
      </c>
      <c r="F53" s="90">
        <f t="shared" si="10"/>
        <v>0</v>
      </c>
      <c r="G53" s="89"/>
    </row>
    <row r="54" spans="1:7">
      <c r="A54" s="115">
        <v>1</v>
      </c>
      <c r="B54" s="123" t="s">
        <v>115</v>
      </c>
      <c r="C54" s="88">
        <f>SUM(C55:C62)</f>
        <v>3197732638</v>
      </c>
      <c r="D54" s="88">
        <f t="shared" ref="D54:E54" si="11">SUM(D55:D62)</f>
        <v>0</v>
      </c>
      <c r="E54" s="88">
        <f t="shared" si="11"/>
        <v>3197732638</v>
      </c>
      <c r="F54" s="84">
        <f t="shared" si="4"/>
        <v>0</v>
      </c>
      <c r="G54" s="89"/>
    </row>
    <row r="55" spans="1:7">
      <c r="A55" s="115" t="s">
        <v>22</v>
      </c>
      <c r="B55" s="118" t="s">
        <v>56</v>
      </c>
      <c r="C55" s="88">
        <v>893655638</v>
      </c>
      <c r="D55" s="88"/>
      <c r="E55" s="88">
        <v>893655638</v>
      </c>
      <c r="F55" s="84">
        <f t="shared" si="4"/>
        <v>0</v>
      </c>
      <c r="G55" s="89"/>
    </row>
    <row r="56" spans="1:7">
      <c r="A56" s="115" t="s">
        <v>23</v>
      </c>
      <c r="B56" s="119" t="s">
        <v>55</v>
      </c>
      <c r="C56" s="88">
        <v>559159000</v>
      </c>
      <c r="D56" s="88">
        <v>0</v>
      </c>
      <c r="E56" s="88">
        <v>559159000</v>
      </c>
      <c r="F56" s="84">
        <f t="shared" si="4"/>
        <v>0</v>
      </c>
      <c r="G56" s="89"/>
    </row>
    <row r="57" spans="1:7" hidden="1">
      <c r="A57" s="115" t="s">
        <v>4</v>
      </c>
      <c r="B57" s="119" t="s">
        <v>54</v>
      </c>
      <c r="C57" s="90"/>
      <c r="D57" s="90"/>
      <c r="E57" s="90"/>
      <c r="F57" s="84">
        <f t="shared" si="4"/>
        <v>0</v>
      </c>
      <c r="G57" s="94"/>
    </row>
    <row r="58" spans="1:7" hidden="1">
      <c r="A58" s="115" t="s">
        <v>5</v>
      </c>
      <c r="B58" s="120" t="s">
        <v>57</v>
      </c>
      <c r="C58" s="88"/>
      <c r="D58" s="88"/>
      <c r="E58" s="88"/>
      <c r="F58" s="84">
        <f t="shared" si="4"/>
        <v>0</v>
      </c>
      <c r="G58" s="89"/>
    </row>
    <row r="59" spans="1:7" hidden="1">
      <c r="A59" s="115" t="s">
        <v>6</v>
      </c>
      <c r="B59" s="120" t="s">
        <v>60</v>
      </c>
      <c r="C59" s="88"/>
      <c r="D59" s="88"/>
      <c r="E59" s="88"/>
      <c r="F59" s="84">
        <f t="shared" si="4"/>
        <v>0</v>
      </c>
      <c r="G59" s="89"/>
    </row>
    <row r="60" spans="1:7">
      <c r="A60" s="115" t="s">
        <v>24</v>
      </c>
      <c r="B60" s="120" t="s">
        <v>58</v>
      </c>
      <c r="C60" s="88">
        <f>1214000000+72800000</f>
        <v>1286800000</v>
      </c>
      <c r="D60" s="88">
        <v>0</v>
      </c>
      <c r="E60" s="88">
        <v>1286800000</v>
      </c>
      <c r="F60" s="84">
        <f t="shared" si="4"/>
        <v>0</v>
      </c>
      <c r="G60" s="89"/>
    </row>
    <row r="61" spans="1:7" hidden="1">
      <c r="A61" s="115" t="s">
        <v>8</v>
      </c>
      <c r="B61" s="120" t="s">
        <v>50</v>
      </c>
      <c r="C61" s="88"/>
      <c r="D61" s="88"/>
      <c r="E61" s="88"/>
      <c r="F61" s="84">
        <f t="shared" si="4"/>
        <v>0</v>
      </c>
      <c r="G61" s="89"/>
    </row>
    <row r="62" spans="1:7">
      <c r="A62" s="115" t="s">
        <v>26</v>
      </c>
      <c r="B62" s="121" t="s">
        <v>59</v>
      </c>
      <c r="C62" s="88">
        <v>458118000</v>
      </c>
      <c r="D62" s="88">
        <v>0</v>
      </c>
      <c r="E62" s="88">
        <v>458118000</v>
      </c>
      <c r="F62" s="84">
        <f t="shared" si="4"/>
        <v>0</v>
      </c>
      <c r="G62" s="96"/>
    </row>
    <row r="63" spans="1:7">
      <c r="A63" s="115">
        <v>2</v>
      </c>
      <c r="B63" s="123" t="s">
        <v>116</v>
      </c>
      <c r="C63" s="88">
        <f>C64+C65</f>
        <v>197000000</v>
      </c>
      <c r="D63" s="88">
        <f t="shared" ref="D63:E63" si="12">D64+D65</f>
        <v>0</v>
      </c>
      <c r="E63" s="88">
        <f t="shared" si="12"/>
        <v>197000000</v>
      </c>
      <c r="F63" s="84">
        <f t="shared" si="4"/>
        <v>0</v>
      </c>
      <c r="G63" s="89"/>
    </row>
    <row r="64" spans="1:7" hidden="1">
      <c r="A64" s="115" t="s">
        <v>28</v>
      </c>
      <c r="B64" s="123" t="s">
        <v>117</v>
      </c>
      <c r="C64" s="88"/>
      <c r="D64" s="88"/>
      <c r="E64" s="88"/>
      <c r="F64" s="84">
        <f t="shared" si="4"/>
        <v>0</v>
      </c>
      <c r="G64" s="89"/>
    </row>
    <row r="65" spans="1:7" hidden="1">
      <c r="A65" s="115" t="s">
        <v>29</v>
      </c>
      <c r="B65" s="123" t="s">
        <v>92</v>
      </c>
      <c r="C65" s="88">
        <f>SUM(C66:C68)</f>
        <v>197000000</v>
      </c>
      <c r="D65" s="88">
        <f t="shared" ref="D65:E65" si="13">SUM(D66:D68)</f>
        <v>0</v>
      </c>
      <c r="E65" s="88">
        <f t="shared" si="13"/>
        <v>197000000</v>
      </c>
      <c r="F65" s="84">
        <f t="shared" si="4"/>
        <v>0</v>
      </c>
      <c r="G65" s="89"/>
    </row>
    <row r="66" spans="1:7">
      <c r="A66" s="115" t="s">
        <v>22</v>
      </c>
      <c r="B66" s="124" t="s">
        <v>56</v>
      </c>
      <c r="C66" s="88">
        <v>197000000</v>
      </c>
      <c r="D66" s="88"/>
      <c r="E66" s="88">
        <v>197000000</v>
      </c>
      <c r="F66" s="84">
        <f t="shared" si="4"/>
        <v>0</v>
      </c>
      <c r="G66" s="89"/>
    </row>
    <row r="67" spans="1:7" hidden="1">
      <c r="A67" s="115" t="s">
        <v>106</v>
      </c>
      <c r="B67" s="121" t="s">
        <v>57</v>
      </c>
      <c r="C67" s="88"/>
      <c r="D67" s="88"/>
      <c r="E67" s="88"/>
      <c r="F67" s="84">
        <f t="shared" si="4"/>
        <v>0</v>
      </c>
      <c r="G67" s="89"/>
    </row>
    <row r="68" spans="1:7" hidden="1">
      <c r="A68" s="115" t="s">
        <v>108</v>
      </c>
      <c r="B68" s="121" t="s">
        <v>58</v>
      </c>
      <c r="C68" s="88"/>
      <c r="D68" s="88"/>
      <c r="E68" s="88"/>
      <c r="F68" s="84">
        <f t="shared" si="4"/>
        <v>0</v>
      </c>
      <c r="G68" s="89"/>
    </row>
    <row r="69" spans="1:7">
      <c r="A69" s="115">
        <v>3</v>
      </c>
      <c r="B69" s="123" t="s">
        <v>118</v>
      </c>
      <c r="C69" s="88">
        <f>C70+C71</f>
        <v>598405120</v>
      </c>
      <c r="D69" s="88">
        <f t="shared" ref="D69:F69" si="14">D70+D71</f>
        <v>0</v>
      </c>
      <c r="E69" s="88">
        <f t="shared" si="14"/>
        <v>598405120</v>
      </c>
      <c r="F69" s="88">
        <f t="shared" si="14"/>
        <v>0</v>
      </c>
      <c r="G69" s="89"/>
    </row>
    <row r="70" spans="1:7">
      <c r="A70" s="115" t="s">
        <v>22</v>
      </c>
      <c r="B70" s="123" t="s">
        <v>117</v>
      </c>
      <c r="C70" s="88">
        <v>23405120</v>
      </c>
      <c r="D70" s="88">
        <v>0</v>
      </c>
      <c r="E70" s="88">
        <v>23405120</v>
      </c>
      <c r="F70" s="84">
        <f t="shared" si="4"/>
        <v>0</v>
      </c>
      <c r="G70" s="89"/>
    </row>
    <row r="71" spans="1:7" ht="15.75" hidden="1" customHeight="1">
      <c r="A71" s="115" t="s">
        <v>46</v>
      </c>
      <c r="B71" s="123" t="s">
        <v>92</v>
      </c>
      <c r="C71" s="88">
        <f>SUM(C72:C79)</f>
        <v>575000000</v>
      </c>
      <c r="D71" s="88">
        <f t="shared" ref="D71:E71" si="15">SUM(D72:D79)</f>
        <v>0</v>
      </c>
      <c r="E71" s="88">
        <f t="shared" si="15"/>
        <v>575000000</v>
      </c>
      <c r="F71" s="84">
        <f t="shared" si="4"/>
        <v>0</v>
      </c>
      <c r="G71" s="89"/>
    </row>
    <row r="72" spans="1:7" hidden="1">
      <c r="A72" s="115" t="s">
        <v>119</v>
      </c>
      <c r="B72" s="118" t="s">
        <v>56</v>
      </c>
      <c r="C72" s="88"/>
      <c r="D72" s="88"/>
      <c r="E72" s="88"/>
      <c r="F72" s="84">
        <f t="shared" si="4"/>
        <v>0</v>
      </c>
      <c r="G72" s="89"/>
    </row>
    <row r="73" spans="1:7" hidden="1">
      <c r="A73" s="115" t="s">
        <v>120</v>
      </c>
      <c r="B73" s="119" t="s">
        <v>55</v>
      </c>
      <c r="C73" s="88"/>
      <c r="D73" s="88"/>
      <c r="E73" s="88"/>
      <c r="F73" s="84"/>
      <c r="G73" s="89"/>
    </row>
    <row r="74" spans="1:7" hidden="1">
      <c r="A74" s="115" t="s">
        <v>121</v>
      </c>
      <c r="B74" s="119" t="s">
        <v>54</v>
      </c>
      <c r="C74" s="88"/>
      <c r="D74" s="88"/>
      <c r="E74" s="88"/>
      <c r="F74" s="84">
        <f t="shared" si="4"/>
        <v>0</v>
      </c>
      <c r="G74" s="89"/>
    </row>
    <row r="75" spans="1:7" hidden="1">
      <c r="A75" s="115" t="s">
        <v>122</v>
      </c>
      <c r="B75" s="120" t="s">
        <v>57</v>
      </c>
      <c r="C75" s="88"/>
      <c r="D75" s="88"/>
      <c r="E75" s="88"/>
      <c r="F75" s="84">
        <f t="shared" si="4"/>
        <v>0</v>
      </c>
      <c r="G75" s="89"/>
    </row>
    <row r="76" spans="1:7" hidden="1">
      <c r="A76" s="115" t="s">
        <v>123</v>
      </c>
      <c r="B76" s="120" t="s">
        <v>60</v>
      </c>
      <c r="C76" s="88"/>
      <c r="D76" s="88"/>
      <c r="E76" s="88"/>
      <c r="F76" s="84">
        <f t="shared" si="4"/>
        <v>0</v>
      </c>
      <c r="G76" s="89"/>
    </row>
    <row r="77" spans="1:7" hidden="1">
      <c r="A77" s="115" t="s">
        <v>124</v>
      </c>
      <c r="B77" s="121" t="s">
        <v>58</v>
      </c>
      <c r="C77" s="88"/>
      <c r="D77" s="88"/>
      <c r="E77" s="88"/>
      <c r="F77" s="84">
        <f t="shared" si="4"/>
        <v>0</v>
      </c>
      <c r="G77" s="89"/>
    </row>
    <row r="78" spans="1:7" hidden="1">
      <c r="A78" s="115" t="s">
        <v>125</v>
      </c>
      <c r="B78" s="120" t="s">
        <v>50</v>
      </c>
      <c r="C78" s="88"/>
      <c r="D78" s="88"/>
      <c r="E78" s="88"/>
      <c r="F78" s="84">
        <f t="shared" ref="F78:F141" si="16">C78+D78-E78</f>
        <v>0</v>
      </c>
      <c r="G78" s="89"/>
    </row>
    <row r="79" spans="1:7">
      <c r="A79" s="115" t="s">
        <v>23</v>
      </c>
      <c r="B79" s="120" t="s">
        <v>59</v>
      </c>
      <c r="C79" s="88">
        <v>575000000</v>
      </c>
      <c r="D79" s="88">
        <v>0</v>
      </c>
      <c r="E79" s="88">
        <v>575000000</v>
      </c>
      <c r="F79" s="84">
        <f t="shared" si="16"/>
        <v>0</v>
      </c>
      <c r="G79" s="89"/>
    </row>
    <row r="80" spans="1:7">
      <c r="A80" s="113" t="s">
        <v>17</v>
      </c>
      <c r="B80" s="122" t="s">
        <v>127</v>
      </c>
      <c r="C80" s="90">
        <f>C81+C100</f>
        <v>1197580000</v>
      </c>
      <c r="D80" s="90">
        <f t="shared" ref="D80:E80" si="17">D81+D100</f>
        <v>100000000</v>
      </c>
      <c r="E80" s="90">
        <f t="shared" si="17"/>
        <v>952000000</v>
      </c>
      <c r="F80" s="91">
        <f t="shared" si="16"/>
        <v>345580000</v>
      </c>
      <c r="G80" s="89"/>
    </row>
    <row r="81" spans="1:7">
      <c r="A81" s="115">
        <v>1</v>
      </c>
      <c r="B81" s="109" t="s">
        <v>128</v>
      </c>
      <c r="C81" s="88">
        <f>C82+C91</f>
        <v>1197580000</v>
      </c>
      <c r="D81" s="88">
        <f t="shared" ref="D81:E81" si="18">D82+D91</f>
        <v>0</v>
      </c>
      <c r="E81" s="88">
        <f t="shared" si="18"/>
        <v>952000000</v>
      </c>
      <c r="F81" s="84">
        <f t="shared" si="16"/>
        <v>245580000</v>
      </c>
      <c r="G81" s="89"/>
    </row>
    <row r="82" spans="1:7" hidden="1">
      <c r="A82" s="115" t="s">
        <v>2</v>
      </c>
      <c r="B82" s="109" t="s">
        <v>129</v>
      </c>
      <c r="C82" s="88">
        <f>SUM(C83:C90)</f>
        <v>0</v>
      </c>
      <c r="D82" s="88">
        <f t="shared" ref="D82:E82" si="19">SUM(D83:D90)</f>
        <v>0</v>
      </c>
      <c r="E82" s="88">
        <f t="shared" si="19"/>
        <v>0</v>
      </c>
      <c r="F82" s="84">
        <f t="shared" si="16"/>
        <v>0</v>
      </c>
      <c r="G82" s="89"/>
    </row>
    <row r="83" spans="1:7" hidden="1">
      <c r="A83" s="115" t="s">
        <v>52</v>
      </c>
      <c r="B83" s="109" t="s">
        <v>117</v>
      </c>
      <c r="C83" s="88"/>
      <c r="D83" s="88"/>
      <c r="E83" s="88"/>
      <c r="F83" s="84">
        <f t="shared" si="16"/>
        <v>0</v>
      </c>
      <c r="G83" s="89"/>
    </row>
    <row r="84" spans="1:7" hidden="1">
      <c r="A84" s="115" t="s">
        <v>98</v>
      </c>
      <c r="B84" s="109" t="s">
        <v>96</v>
      </c>
      <c r="C84" s="88"/>
      <c r="D84" s="88"/>
      <c r="E84" s="88"/>
      <c r="F84" s="84">
        <f t="shared" si="16"/>
        <v>0</v>
      </c>
      <c r="G84" s="89"/>
    </row>
    <row r="85" spans="1:7" hidden="1">
      <c r="A85" s="115" t="s">
        <v>53</v>
      </c>
      <c r="B85" s="109" t="s">
        <v>43</v>
      </c>
      <c r="C85" s="88"/>
      <c r="D85" s="88"/>
      <c r="E85" s="88"/>
      <c r="F85" s="84">
        <f t="shared" si="16"/>
        <v>0</v>
      </c>
      <c r="G85" s="89"/>
    </row>
    <row r="86" spans="1:7" hidden="1">
      <c r="A86" s="115" t="s">
        <v>99</v>
      </c>
      <c r="B86" s="109" t="s">
        <v>293</v>
      </c>
      <c r="C86" s="88"/>
      <c r="D86" s="88"/>
      <c r="E86" s="88"/>
      <c r="F86" s="84">
        <f t="shared" si="16"/>
        <v>0</v>
      </c>
      <c r="G86" s="89"/>
    </row>
    <row r="87" spans="1:7" hidden="1">
      <c r="A87" s="115" t="s">
        <v>294</v>
      </c>
      <c r="B87" s="109" t="s">
        <v>41</v>
      </c>
      <c r="C87" s="88"/>
      <c r="D87" s="88"/>
      <c r="E87" s="88"/>
      <c r="F87" s="84">
        <f t="shared" si="16"/>
        <v>0</v>
      </c>
      <c r="G87" s="89"/>
    </row>
    <row r="88" spans="1:7" hidden="1">
      <c r="A88" s="115" t="s">
        <v>100</v>
      </c>
      <c r="B88" s="109" t="s">
        <v>286</v>
      </c>
      <c r="C88" s="88"/>
      <c r="D88" s="88"/>
      <c r="E88" s="88"/>
      <c r="F88" s="84">
        <f t="shared" si="16"/>
        <v>0</v>
      </c>
      <c r="G88" s="89"/>
    </row>
    <row r="89" spans="1:7" hidden="1">
      <c r="A89" s="115" t="s">
        <v>295</v>
      </c>
      <c r="B89" s="109" t="s">
        <v>296</v>
      </c>
      <c r="C89" s="88"/>
      <c r="D89" s="88"/>
      <c r="E89" s="88"/>
      <c r="F89" s="84">
        <f t="shared" si="16"/>
        <v>0</v>
      </c>
      <c r="G89" s="89"/>
    </row>
    <row r="90" spans="1:7" hidden="1">
      <c r="A90" s="115" t="s">
        <v>101</v>
      </c>
      <c r="B90" s="109" t="s">
        <v>44</v>
      </c>
      <c r="C90" s="88"/>
      <c r="D90" s="88"/>
      <c r="E90" s="88"/>
      <c r="F90" s="84">
        <f t="shared" si="16"/>
        <v>0</v>
      </c>
      <c r="G90" s="89"/>
    </row>
    <row r="91" spans="1:7" hidden="1">
      <c r="A91" s="115" t="s">
        <v>3</v>
      </c>
      <c r="B91" s="123" t="s">
        <v>92</v>
      </c>
      <c r="C91" s="88">
        <f>SUM(C92:C99)</f>
        <v>1197580000</v>
      </c>
      <c r="D91" s="88">
        <f t="shared" ref="D91:E91" si="20">SUM(D92:D99)</f>
        <v>0</v>
      </c>
      <c r="E91" s="88">
        <f t="shared" si="20"/>
        <v>952000000</v>
      </c>
      <c r="F91" s="84">
        <f t="shared" si="16"/>
        <v>245580000</v>
      </c>
      <c r="G91" s="89"/>
    </row>
    <row r="92" spans="1:7">
      <c r="A92" s="115" t="s">
        <v>22</v>
      </c>
      <c r="B92" s="118" t="s">
        <v>56</v>
      </c>
      <c r="C92" s="88">
        <v>587000000</v>
      </c>
      <c r="D92" s="88">
        <v>0</v>
      </c>
      <c r="E92" s="88">
        <v>552000000</v>
      </c>
      <c r="F92" s="84">
        <f t="shared" si="16"/>
        <v>35000000</v>
      </c>
      <c r="G92" s="89"/>
    </row>
    <row r="93" spans="1:7" hidden="1">
      <c r="A93" s="115" t="s">
        <v>98</v>
      </c>
      <c r="B93" s="119" t="s">
        <v>55</v>
      </c>
      <c r="C93" s="88"/>
      <c r="D93" s="88"/>
      <c r="E93" s="88"/>
      <c r="F93" s="84">
        <f t="shared" si="16"/>
        <v>0</v>
      </c>
      <c r="G93" s="89"/>
    </row>
    <row r="94" spans="1:7" hidden="1">
      <c r="A94" s="115" t="s">
        <v>99</v>
      </c>
      <c r="B94" s="119" t="s">
        <v>54</v>
      </c>
      <c r="C94" s="88"/>
      <c r="D94" s="88"/>
      <c r="E94" s="88"/>
      <c r="F94" s="84">
        <f t="shared" si="16"/>
        <v>0</v>
      </c>
      <c r="G94" s="89"/>
    </row>
    <row r="95" spans="1:7">
      <c r="A95" s="115" t="s">
        <v>23</v>
      </c>
      <c r="B95" s="120" t="s">
        <v>57</v>
      </c>
      <c r="C95" s="88">
        <v>610580000</v>
      </c>
      <c r="D95" s="88">
        <v>0</v>
      </c>
      <c r="E95" s="88">
        <v>400000000</v>
      </c>
      <c r="F95" s="84">
        <f t="shared" si="16"/>
        <v>210580000</v>
      </c>
      <c r="G95" s="89"/>
    </row>
    <row r="96" spans="1:7" hidden="1">
      <c r="A96" s="115" t="s">
        <v>101</v>
      </c>
      <c r="B96" s="120" t="s">
        <v>60</v>
      </c>
      <c r="C96" s="88"/>
      <c r="D96" s="88"/>
      <c r="E96" s="88"/>
      <c r="F96" s="84">
        <f t="shared" si="16"/>
        <v>0</v>
      </c>
      <c r="G96" s="89"/>
    </row>
    <row r="97" spans="1:7" hidden="1">
      <c r="A97" s="115" t="s">
        <v>102</v>
      </c>
      <c r="B97" s="121" t="s">
        <v>58</v>
      </c>
      <c r="C97" s="88"/>
      <c r="D97" s="88"/>
      <c r="E97" s="88"/>
      <c r="F97" s="84">
        <f t="shared" si="16"/>
        <v>0</v>
      </c>
      <c r="G97" s="89"/>
    </row>
    <row r="98" spans="1:7" hidden="1">
      <c r="A98" s="115" t="s">
        <v>103</v>
      </c>
      <c r="B98" s="120" t="s">
        <v>50</v>
      </c>
      <c r="C98" s="88"/>
      <c r="D98" s="88"/>
      <c r="E98" s="88"/>
      <c r="F98" s="84">
        <f t="shared" si="16"/>
        <v>0</v>
      </c>
      <c r="G98" s="89"/>
    </row>
    <row r="99" spans="1:7" hidden="1">
      <c r="A99" s="115" t="s">
        <v>104</v>
      </c>
      <c r="B99" s="120" t="s">
        <v>59</v>
      </c>
      <c r="C99" s="88"/>
      <c r="D99" s="88"/>
      <c r="E99" s="88"/>
      <c r="F99" s="84">
        <f t="shared" si="16"/>
        <v>0</v>
      </c>
      <c r="G99" s="89"/>
    </row>
    <row r="100" spans="1:7">
      <c r="A100" s="115">
        <v>2</v>
      </c>
      <c r="B100" s="109" t="s">
        <v>130</v>
      </c>
      <c r="C100" s="88">
        <f>C101+C109</f>
        <v>0</v>
      </c>
      <c r="D100" s="88">
        <f t="shared" ref="D100:E100" si="21">D101+D109</f>
        <v>100000000</v>
      </c>
      <c r="E100" s="88">
        <f t="shared" si="21"/>
        <v>0</v>
      </c>
      <c r="F100" s="84">
        <f t="shared" si="16"/>
        <v>100000000</v>
      </c>
      <c r="G100" s="89"/>
    </row>
    <row r="101" spans="1:7" hidden="1">
      <c r="A101" s="115" t="s">
        <v>2</v>
      </c>
      <c r="B101" s="109" t="s">
        <v>129</v>
      </c>
      <c r="C101" s="88">
        <f>SUM(C102:C108)</f>
        <v>0</v>
      </c>
      <c r="D101" s="88">
        <f t="shared" ref="D101:E101" si="22">SUM(D102:D108)</f>
        <v>100000000</v>
      </c>
      <c r="E101" s="88">
        <f t="shared" si="22"/>
        <v>0</v>
      </c>
      <c r="F101" s="84">
        <f t="shared" si="16"/>
        <v>100000000</v>
      </c>
      <c r="G101" s="89"/>
    </row>
    <row r="102" spans="1:7">
      <c r="A102" s="115" t="s">
        <v>22</v>
      </c>
      <c r="B102" s="109" t="s">
        <v>117</v>
      </c>
      <c r="C102" s="88">
        <v>0</v>
      </c>
      <c r="D102" s="88">
        <v>100000000</v>
      </c>
      <c r="E102" s="88">
        <v>0</v>
      </c>
      <c r="F102" s="84">
        <f t="shared" si="16"/>
        <v>100000000</v>
      </c>
      <c r="G102" s="89"/>
    </row>
    <row r="103" spans="1:7" hidden="1">
      <c r="A103" s="115" t="s">
        <v>98</v>
      </c>
      <c r="B103" s="109" t="s">
        <v>96</v>
      </c>
      <c r="C103" s="88"/>
      <c r="D103" s="88"/>
      <c r="E103" s="88"/>
      <c r="F103" s="84">
        <f t="shared" si="16"/>
        <v>0</v>
      </c>
      <c r="G103" s="89"/>
    </row>
    <row r="104" spans="1:7" hidden="1">
      <c r="A104" s="115" t="s">
        <v>53</v>
      </c>
      <c r="B104" s="109" t="s">
        <v>43</v>
      </c>
      <c r="C104" s="88"/>
      <c r="D104" s="88"/>
      <c r="E104" s="88"/>
      <c r="F104" s="84">
        <f t="shared" si="16"/>
        <v>0</v>
      </c>
      <c r="G104" s="89"/>
    </row>
    <row r="105" spans="1:7" hidden="1">
      <c r="A105" s="115" t="s">
        <v>99</v>
      </c>
      <c r="B105" s="109" t="s">
        <v>293</v>
      </c>
      <c r="C105" s="88"/>
      <c r="D105" s="88"/>
      <c r="E105" s="88"/>
      <c r="F105" s="84">
        <f t="shared" si="16"/>
        <v>0</v>
      </c>
      <c r="G105" s="89"/>
    </row>
    <row r="106" spans="1:7" hidden="1">
      <c r="A106" s="115" t="s">
        <v>294</v>
      </c>
      <c r="B106" s="109" t="s">
        <v>297</v>
      </c>
      <c r="C106" s="88"/>
      <c r="D106" s="88"/>
      <c r="E106" s="88"/>
      <c r="F106" s="84">
        <f t="shared" si="16"/>
        <v>0</v>
      </c>
      <c r="G106" s="89"/>
    </row>
    <row r="107" spans="1:7" hidden="1">
      <c r="A107" s="115" t="s">
        <v>100</v>
      </c>
      <c r="B107" s="109" t="s">
        <v>41</v>
      </c>
      <c r="C107" s="88"/>
      <c r="D107" s="88"/>
      <c r="E107" s="88"/>
      <c r="F107" s="84">
        <f t="shared" si="16"/>
        <v>0</v>
      </c>
      <c r="G107" s="89"/>
    </row>
    <row r="108" spans="1:7" hidden="1">
      <c r="A108" s="115" t="s">
        <v>101</v>
      </c>
      <c r="B108" s="109" t="s">
        <v>298</v>
      </c>
      <c r="C108" s="88"/>
      <c r="D108" s="88"/>
      <c r="E108" s="88"/>
      <c r="F108" s="84">
        <f t="shared" si="16"/>
        <v>0</v>
      </c>
      <c r="G108" s="89"/>
    </row>
    <row r="109" spans="1:7" hidden="1">
      <c r="A109" s="113" t="s">
        <v>3</v>
      </c>
      <c r="B109" s="122" t="s">
        <v>92</v>
      </c>
      <c r="C109" s="88">
        <f>SUM(C110:C117)</f>
        <v>0</v>
      </c>
      <c r="D109" s="88">
        <f t="shared" ref="D109:E109" si="23">SUM(D110:D117)</f>
        <v>0</v>
      </c>
      <c r="E109" s="88">
        <f t="shared" si="23"/>
        <v>0</v>
      </c>
      <c r="F109" s="84">
        <f t="shared" si="16"/>
        <v>0</v>
      </c>
      <c r="G109" s="89"/>
    </row>
    <row r="110" spans="1:7" hidden="1">
      <c r="A110" s="115" t="s">
        <v>97</v>
      </c>
      <c r="B110" s="124" t="s">
        <v>56</v>
      </c>
      <c r="C110" s="88"/>
      <c r="D110" s="88"/>
      <c r="E110" s="88"/>
      <c r="F110" s="84">
        <f t="shared" si="16"/>
        <v>0</v>
      </c>
      <c r="G110" s="89"/>
    </row>
    <row r="111" spans="1:7" hidden="1">
      <c r="A111" s="115" t="s">
        <v>98</v>
      </c>
      <c r="B111" s="125" t="s">
        <v>55</v>
      </c>
      <c r="C111" s="88"/>
      <c r="D111" s="88"/>
      <c r="E111" s="88"/>
      <c r="F111" s="84">
        <f t="shared" si="16"/>
        <v>0</v>
      </c>
      <c r="G111" s="89"/>
    </row>
    <row r="112" spans="1:7" hidden="1">
      <c r="A112" s="115" t="s">
        <v>99</v>
      </c>
      <c r="B112" s="125" t="s">
        <v>54</v>
      </c>
      <c r="C112" s="88"/>
      <c r="D112" s="88"/>
      <c r="E112" s="88"/>
      <c r="F112" s="84">
        <f t="shared" si="16"/>
        <v>0</v>
      </c>
      <c r="G112" s="89"/>
    </row>
    <row r="113" spans="1:7" hidden="1">
      <c r="A113" s="115" t="s">
        <v>100</v>
      </c>
      <c r="B113" s="121" t="s">
        <v>57</v>
      </c>
      <c r="C113" s="88"/>
      <c r="D113" s="88"/>
      <c r="E113" s="88"/>
      <c r="F113" s="84">
        <f t="shared" si="16"/>
        <v>0</v>
      </c>
      <c r="G113" s="89"/>
    </row>
    <row r="114" spans="1:7" hidden="1">
      <c r="A114" s="115" t="s">
        <v>101</v>
      </c>
      <c r="B114" s="121" t="s">
        <v>60</v>
      </c>
      <c r="C114" s="88"/>
      <c r="D114" s="88"/>
      <c r="E114" s="88"/>
      <c r="F114" s="84">
        <f t="shared" si="16"/>
        <v>0</v>
      </c>
      <c r="G114" s="89"/>
    </row>
    <row r="115" spans="1:7" hidden="1">
      <c r="A115" s="115" t="s">
        <v>102</v>
      </c>
      <c r="B115" s="121" t="s">
        <v>58</v>
      </c>
      <c r="C115" s="88"/>
      <c r="D115" s="88"/>
      <c r="E115" s="88"/>
      <c r="F115" s="84">
        <f t="shared" si="16"/>
        <v>0</v>
      </c>
      <c r="G115" s="89"/>
    </row>
    <row r="116" spans="1:7" hidden="1">
      <c r="A116" s="115" t="s">
        <v>103</v>
      </c>
      <c r="B116" s="121" t="s">
        <v>50</v>
      </c>
      <c r="C116" s="88"/>
      <c r="D116" s="88"/>
      <c r="E116" s="88"/>
      <c r="F116" s="84">
        <f t="shared" si="16"/>
        <v>0</v>
      </c>
      <c r="G116" s="89"/>
    </row>
    <row r="117" spans="1:7" hidden="1">
      <c r="A117" s="115" t="s">
        <v>104</v>
      </c>
      <c r="B117" s="121" t="s">
        <v>59</v>
      </c>
      <c r="C117" s="88"/>
      <c r="D117" s="88"/>
      <c r="E117" s="88"/>
      <c r="F117" s="84">
        <f t="shared" si="16"/>
        <v>0</v>
      </c>
      <c r="G117" s="89"/>
    </row>
    <row r="118" spans="1:7">
      <c r="A118" s="113" t="s">
        <v>18</v>
      </c>
      <c r="B118" s="122" t="s">
        <v>131</v>
      </c>
      <c r="C118" s="90">
        <f>C119+C139</f>
        <v>200000000</v>
      </c>
      <c r="D118" s="90">
        <f t="shared" ref="D118:E118" si="24">D119+D139</f>
        <v>0</v>
      </c>
      <c r="E118" s="90">
        <f t="shared" si="24"/>
        <v>200000000</v>
      </c>
      <c r="F118" s="91">
        <f t="shared" si="16"/>
        <v>0</v>
      </c>
      <c r="G118" s="89"/>
    </row>
    <row r="119" spans="1:7" hidden="1">
      <c r="A119" s="113">
        <v>1</v>
      </c>
      <c r="B119" s="108" t="s">
        <v>132</v>
      </c>
      <c r="C119" s="88">
        <f>C120+C130</f>
        <v>0</v>
      </c>
      <c r="D119" s="88">
        <f t="shared" ref="D119:E119" si="25">D120+D130</f>
        <v>0</v>
      </c>
      <c r="E119" s="88">
        <f t="shared" si="25"/>
        <v>0</v>
      </c>
      <c r="F119" s="84">
        <f t="shared" si="16"/>
        <v>0</v>
      </c>
      <c r="G119" s="89"/>
    </row>
    <row r="120" spans="1:7" hidden="1">
      <c r="A120" s="113" t="s">
        <v>2</v>
      </c>
      <c r="B120" s="108" t="s">
        <v>129</v>
      </c>
      <c r="C120" s="88">
        <f>SUM(C121:C129)</f>
        <v>0</v>
      </c>
      <c r="D120" s="88">
        <f t="shared" ref="D120:E120" si="26">SUM(D121:D129)</f>
        <v>0</v>
      </c>
      <c r="E120" s="88">
        <f t="shared" si="26"/>
        <v>0</v>
      </c>
      <c r="F120" s="84">
        <f t="shared" si="16"/>
        <v>0</v>
      </c>
      <c r="G120" s="89"/>
    </row>
    <row r="121" spans="1:7" hidden="1">
      <c r="A121" s="115" t="s">
        <v>52</v>
      </c>
      <c r="B121" s="109" t="s">
        <v>117</v>
      </c>
      <c r="C121" s="88"/>
      <c r="D121" s="88"/>
      <c r="E121" s="88"/>
      <c r="F121" s="84">
        <f t="shared" si="16"/>
        <v>0</v>
      </c>
      <c r="G121" s="89"/>
    </row>
    <row r="122" spans="1:7" hidden="1">
      <c r="A122" s="115" t="s">
        <v>53</v>
      </c>
      <c r="B122" s="109" t="s">
        <v>96</v>
      </c>
      <c r="C122" s="88"/>
      <c r="D122" s="88"/>
      <c r="E122" s="88"/>
      <c r="F122" s="84">
        <f t="shared" si="16"/>
        <v>0</v>
      </c>
      <c r="G122" s="89"/>
    </row>
    <row r="123" spans="1:7" hidden="1">
      <c r="A123" s="115" t="s">
        <v>294</v>
      </c>
      <c r="B123" s="109" t="s">
        <v>293</v>
      </c>
      <c r="C123" s="88"/>
      <c r="D123" s="88"/>
      <c r="E123" s="88"/>
      <c r="F123" s="84">
        <f t="shared" si="16"/>
        <v>0</v>
      </c>
      <c r="G123" s="89"/>
    </row>
    <row r="124" spans="1:7" hidden="1">
      <c r="A124" s="115" t="s">
        <v>295</v>
      </c>
      <c r="B124" s="109" t="s">
        <v>41</v>
      </c>
      <c r="C124" s="88"/>
      <c r="D124" s="88"/>
      <c r="E124" s="88"/>
      <c r="F124" s="84">
        <f t="shared" si="16"/>
        <v>0</v>
      </c>
      <c r="G124" s="89"/>
    </row>
    <row r="125" spans="1:7" hidden="1">
      <c r="A125" s="115" t="s">
        <v>299</v>
      </c>
      <c r="B125" s="109" t="s">
        <v>298</v>
      </c>
      <c r="C125" s="88"/>
      <c r="D125" s="88"/>
      <c r="E125" s="88"/>
      <c r="F125" s="84">
        <f t="shared" si="16"/>
        <v>0</v>
      </c>
      <c r="G125" s="89"/>
    </row>
    <row r="126" spans="1:7" hidden="1">
      <c r="A126" s="115" t="s">
        <v>300</v>
      </c>
      <c r="B126" s="109" t="s">
        <v>286</v>
      </c>
      <c r="C126" s="88"/>
      <c r="D126" s="88"/>
      <c r="E126" s="88"/>
      <c r="F126" s="84">
        <f t="shared" si="16"/>
        <v>0</v>
      </c>
      <c r="G126" s="89"/>
    </row>
    <row r="127" spans="1:7" hidden="1">
      <c r="A127" s="115" t="s">
        <v>301</v>
      </c>
      <c r="B127" s="109" t="s">
        <v>287</v>
      </c>
      <c r="C127" s="88"/>
      <c r="D127" s="88"/>
      <c r="E127" s="88"/>
      <c r="F127" s="84">
        <f t="shared" si="16"/>
        <v>0</v>
      </c>
      <c r="G127" s="89"/>
    </row>
    <row r="128" spans="1:7" hidden="1">
      <c r="A128" s="115" t="s">
        <v>302</v>
      </c>
      <c r="B128" s="109" t="s">
        <v>303</v>
      </c>
      <c r="C128" s="88"/>
      <c r="D128" s="88"/>
      <c r="E128" s="88"/>
      <c r="F128" s="84">
        <f t="shared" si="16"/>
        <v>0</v>
      </c>
      <c r="G128" s="89"/>
    </row>
    <row r="129" spans="1:7" hidden="1">
      <c r="A129" s="115" t="s">
        <v>304</v>
      </c>
      <c r="B129" s="109" t="s">
        <v>289</v>
      </c>
      <c r="C129" s="88"/>
      <c r="D129" s="88"/>
      <c r="E129" s="88"/>
      <c r="F129" s="84">
        <f t="shared" si="16"/>
        <v>0</v>
      </c>
      <c r="G129" s="89"/>
    </row>
    <row r="130" spans="1:7" hidden="1">
      <c r="A130" s="113" t="s">
        <v>3</v>
      </c>
      <c r="B130" s="122" t="s">
        <v>92</v>
      </c>
      <c r="C130" s="88">
        <f>SUM(C131:C138)</f>
        <v>0</v>
      </c>
      <c r="D130" s="88">
        <f t="shared" ref="D130:E130" si="27">SUM(D131:D138)</f>
        <v>0</v>
      </c>
      <c r="E130" s="88">
        <f t="shared" si="27"/>
        <v>0</v>
      </c>
      <c r="F130" s="84">
        <f t="shared" si="16"/>
        <v>0</v>
      </c>
      <c r="G130" s="89"/>
    </row>
    <row r="131" spans="1:7" hidden="1">
      <c r="A131" s="115" t="s">
        <v>97</v>
      </c>
      <c r="B131" s="124" t="s">
        <v>56</v>
      </c>
      <c r="C131" s="88"/>
      <c r="D131" s="88"/>
      <c r="E131" s="88"/>
      <c r="F131" s="84">
        <f t="shared" si="16"/>
        <v>0</v>
      </c>
      <c r="G131" s="89"/>
    </row>
    <row r="132" spans="1:7" hidden="1">
      <c r="A132" s="115" t="s">
        <v>98</v>
      </c>
      <c r="B132" s="125" t="s">
        <v>55</v>
      </c>
      <c r="C132" s="88"/>
      <c r="D132" s="88"/>
      <c r="E132" s="88"/>
      <c r="F132" s="84">
        <f t="shared" si="16"/>
        <v>0</v>
      </c>
      <c r="G132" s="89"/>
    </row>
    <row r="133" spans="1:7" hidden="1">
      <c r="A133" s="115" t="s">
        <v>99</v>
      </c>
      <c r="B133" s="125" t="s">
        <v>54</v>
      </c>
      <c r="C133" s="88"/>
      <c r="D133" s="88"/>
      <c r="E133" s="88"/>
      <c r="F133" s="84">
        <f t="shared" si="16"/>
        <v>0</v>
      </c>
      <c r="G133" s="89"/>
    </row>
    <row r="134" spans="1:7" hidden="1">
      <c r="A134" s="115" t="s">
        <v>100</v>
      </c>
      <c r="B134" s="121" t="s">
        <v>57</v>
      </c>
      <c r="C134" s="88"/>
      <c r="D134" s="88"/>
      <c r="E134" s="88"/>
      <c r="F134" s="84">
        <f t="shared" si="16"/>
        <v>0</v>
      </c>
      <c r="G134" s="89"/>
    </row>
    <row r="135" spans="1:7" hidden="1">
      <c r="A135" s="115" t="s">
        <v>101</v>
      </c>
      <c r="B135" s="121" t="s">
        <v>60</v>
      </c>
      <c r="C135" s="88"/>
      <c r="D135" s="88"/>
      <c r="E135" s="88"/>
      <c r="F135" s="84">
        <f t="shared" si="16"/>
        <v>0</v>
      </c>
      <c r="G135" s="89"/>
    </row>
    <row r="136" spans="1:7" hidden="1">
      <c r="A136" s="115" t="s">
        <v>102</v>
      </c>
      <c r="B136" s="121" t="s">
        <v>58</v>
      </c>
      <c r="C136" s="88"/>
      <c r="D136" s="88"/>
      <c r="E136" s="88"/>
      <c r="F136" s="84">
        <f t="shared" si="16"/>
        <v>0</v>
      </c>
      <c r="G136" s="89"/>
    </row>
    <row r="137" spans="1:7" hidden="1">
      <c r="A137" s="115" t="s">
        <v>103</v>
      </c>
      <c r="B137" s="121" t="s">
        <v>50</v>
      </c>
      <c r="C137" s="88"/>
      <c r="D137" s="88"/>
      <c r="E137" s="88"/>
      <c r="F137" s="84">
        <f t="shared" si="16"/>
        <v>0</v>
      </c>
      <c r="G137" s="89"/>
    </row>
    <row r="138" spans="1:7" hidden="1">
      <c r="A138" s="115" t="s">
        <v>104</v>
      </c>
      <c r="B138" s="121" t="s">
        <v>59</v>
      </c>
      <c r="C138" s="88"/>
      <c r="D138" s="88"/>
      <c r="E138" s="88"/>
      <c r="F138" s="84">
        <f t="shared" si="16"/>
        <v>0</v>
      </c>
      <c r="G138" s="89"/>
    </row>
    <row r="139" spans="1:7">
      <c r="A139" s="115">
        <v>1</v>
      </c>
      <c r="B139" s="109" t="s">
        <v>133</v>
      </c>
      <c r="C139" s="88">
        <f>C140+C147</f>
        <v>200000000</v>
      </c>
      <c r="D139" s="88">
        <f t="shared" ref="D139:E139" si="28">D140+D147</f>
        <v>0</v>
      </c>
      <c r="E139" s="88">
        <f t="shared" si="28"/>
        <v>200000000</v>
      </c>
      <c r="F139" s="84">
        <f t="shared" si="16"/>
        <v>0</v>
      </c>
      <c r="G139" s="89"/>
    </row>
    <row r="140" spans="1:7" hidden="1">
      <c r="A140" s="115" t="s">
        <v>2</v>
      </c>
      <c r="B140" s="109" t="s">
        <v>129</v>
      </c>
      <c r="C140" s="88">
        <f>SUM(C141:C146)</f>
        <v>200000000</v>
      </c>
      <c r="D140" s="88">
        <f t="shared" ref="D140:E140" si="29">SUM(D141:D146)</f>
        <v>0</v>
      </c>
      <c r="E140" s="88">
        <f t="shared" si="29"/>
        <v>200000000</v>
      </c>
      <c r="F140" s="84">
        <f t="shared" si="16"/>
        <v>0</v>
      </c>
      <c r="G140" s="89"/>
    </row>
    <row r="141" spans="1:7">
      <c r="A141" s="115" t="s">
        <v>22</v>
      </c>
      <c r="B141" s="109" t="s">
        <v>117</v>
      </c>
      <c r="C141" s="88">
        <v>200000000</v>
      </c>
      <c r="D141" s="88">
        <v>0</v>
      </c>
      <c r="E141" s="88">
        <v>200000000</v>
      </c>
      <c r="F141" s="84">
        <f t="shared" si="16"/>
        <v>0</v>
      </c>
      <c r="G141" s="96"/>
    </row>
    <row r="142" spans="1:7" hidden="1">
      <c r="A142" s="115" t="s">
        <v>53</v>
      </c>
      <c r="B142" s="109" t="s">
        <v>96</v>
      </c>
      <c r="C142" s="88"/>
      <c r="D142" s="88"/>
      <c r="E142" s="88"/>
      <c r="F142" s="84">
        <f t="shared" ref="F142:F169" si="30">C142+D142-E142</f>
        <v>0</v>
      </c>
      <c r="G142" s="89"/>
    </row>
    <row r="143" spans="1:7" hidden="1">
      <c r="A143" s="115" t="s">
        <v>294</v>
      </c>
      <c r="B143" s="109" t="s">
        <v>43</v>
      </c>
      <c r="C143" s="88"/>
      <c r="D143" s="88"/>
      <c r="E143" s="88"/>
      <c r="F143" s="84">
        <f t="shared" si="30"/>
        <v>0</v>
      </c>
      <c r="G143" s="89"/>
    </row>
    <row r="144" spans="1:7" hidden="1">
      <c r="A144" s="115" t="s">
        <v>295</v>
      </c>
      <c r="B144" s="109" t="s">
        <v>227</v>
      </c>
      <c r="C144" s="88"/>
      <c r="D144" s="88"/>
      <c r="E144" s="88"/>
      <c r="F144" s="84">
        <f t="shared" si="30"/>
        <v>0</v>
      </c>
      <c r="G144" s="89"/>
    </row>
    <row r="145" spans="1:7" hidden="1">
      <c r="A145" s="115" t="s">
        <v>299</v>
      </c>
      <c r="B145" s="109" t="s">
        <v>41</v>
      </c>
      <c r="C145" s="88"/>
      <c r="D145" s="88"/>
      <c r="E145" s="88"/>
      <c r="F145" s="84">
        <f t="shared" si="30"/>
        <v>0</v>
      </c>
      <c r="G145" s="89"/>
    </row>
    <row r="146" spans="1:7" hidden="1">
      <c r="A146" s="115" t="s">
        <v>300</v>
      </c>
      <c r="B146" s="109" t="s">
        <v>298</v>
      </c>
      <c r="C146" s="88"/>
      <c r="D146" s="88"/>
      <c r="E146" s="88"/>
      <c r="F146" s="84">
        <f t="shared" si="30"/>
        <v>0</v>
      </c>
      <c r="G146" s="89"/>
    </row>
    <row r="147" spans="1:7" hidden="1">
      <c r="A147" s="113" t="s">
        <v>3</v>
      </c>
      <c r="B147" s="122" t="s">
        <v>92</v>
      </c>
      <c r="C147" s="88">
        <f>SUM(C148:C155)</f>
        <v>0</v>
      </c>
      <c r="D147" s="88">
        <f t="shared" ref="D147:E147" si="31">SUM(D148:D155)</f>
        <v>0</v>
      </c>
      <c r="E147" s="88">
        <f t="shared" si="31"/>
        <v>0</v>
      </c>
      <c r="F147" s="84">
        <f t="shared" si="30"/>
        <v>0</v>
      </c>
      <c r="G147" s="89"/>
    </row>
    <row r="148" spans="1:7" hidden="1">
      <c r="A148" s="115" t="s">
        <v>97</v>
      </c>
      <c r="B148" s="124" t="s">
        <v>56</v>
      </c>
      <c r="C148" s="88"/>
      <c r="D148" s="88"/>
      <c r="E148" s="88"/>
      <c r="F148" s="84">
        <f t="shared" si="30"/>
        <v>0</v>
      </c>
      <c r="G148" s="89"/>
    </row>
    <row r="149" spans="1:7" hidden="1">
      <c r="A149" s="115" t="s">
        <v>98</v>
      </c>
      <c r="B149" s="125" t="s">
        <v>55</v>
      </c>
      <c r="C149" s="88"/>
      <c r="D149" s="88"/>
      <c r="E149" s="88"/>
      <c r="F149" s="84">
        <f t="shared" si="30"/>
        <v>0</v>
      </c>
      <c r="G149" s="89"/>
    </row>
    <row r="150" spans="1:7" hidden="1">
      <c r="A150" s="115" t="s">
        <v>99</v>
      </c>
      <c r="B150" s="125" t="s">
        <v>54</v>
      </c>
      <c r="C150" s="88"/>
      <c r="D150" s="88"/>
      <c r="E150" s="88"/>
      <c r="F150" s="84">
        <f t="shared" si="30"/>
        <v>0</v>
      </c>
      <c r="G150" s="89"/>
    </row>
    <row r="151" spans="1:7" hidden="1">
      <c r="A151" s="115" t="s">
        <v>100</v>
      </c>
      <c r="B151" s="121" t="s">
        <v>57</v>
      </c>
      <c r="C151" s="88"/>
      <c r="D151" s="88"/>
      <c r="E151" s="88"/>
      <c r="F151" s="84">
        <f t="shared" si="30"/>
        <v>0</v>
      </c>
      <c r="G151" s="89"/>
    </row>
    <row r="152" spans="1:7" hidden="1">
      <c r="A152" s="115" t="s">
        <v>101</v>
      </c>
      <c r="B152" s="121" t="s">
        <v>60</v>
      </c>
      <c r="C152" s="88"/>
      <c r="D152" s="88"/>
      <c r="E152" s="88"/>
      <c r="F152" s="84">
        <f t="shared" si="30"/>
        <v>0</v>
      </c>
      <c r="G152" s="89"/>
    </row>
    <row r="153" spans="1:7" hidden="1">
      <c r="A153" s="115" t="s">
        <v>102</v>
      </c>
      <c r="B153" s="121" t="s">
        <v>58</v>
      </c>
      <c r="C153" s="88"/>
      <c r="D153" s="88"/>
      <c r="E153" s="88"/>
      <c r="F153" s="84">
        <f t="shared" si="30"/>
        <v>0</v>
      </c>
      <c r="G153" s="89"/>
    </row>
    <row r="154" spans="1:7" hidden="1">
      <c r="A154" s="115" t="s">
        <v>103</v>
      </c>
      <c r="B154" s="121" t="s">
        <v>50</v>
      </c>
      <c r="C154" s="88"/>
      <c r="D154" s="88"/>
      <c r="E154" s="88"/>
      <c r="F154" s="84">
        <f t="shared" si="30"/>
        <v>0</v>
      </c>
      <c r="G154" s="89"/>
    </row>
    <row r="155" spans="1:7" hidden="1">
      <c r="A155" s="115" t="s">
        <v>104</v>
      </c>
      <c r="B155" s="121" t="s">
        <v>59</v>
      </c>
      <c r="C155" s="88"/>
      <c r="D155" s="88"/>
      <c r="E155" s="88"/>
      <c r="F155" s="84">
        <f t="shared" si="30"/>
        <v>0</v>
      </c>
      <c r="G155" s="89"/>
    </row>
    <row r="156" spans="1:7" hidden="1">
      <c r="A156" s="113" t="s">
        <v>76</v>
      </c>
      <c r="B156" s="122" t="s">
        <v>305</v>
      </c>
      <c r="C156" s="88">
        <f>SUM(C157:C164)</f>
        <v>0</v>
      </c>
      <c r="D156" s="88">
        <f>SUM(D157:D164)</f>
        <v>0</v>
      </c>
      <c r="E156" s="88">
        <f>SUM(E157:E164)</f>
        <v>0</v>
      </c>
      <c r="F156" s="84">
        <f t="shared" si="30"/>
        <v>0</v>
      </c>
      <c r="G156" s="89"/>
    </row>
    <row r="157" spans="1:7" hidden="1">
      <c r="A157" s="115">
        <v>1</v>
      </c>
      <c r="B157" s="124" t="s">
        <v>56</v>
      </c>
      <c r="C157" s="88"/>
      <c r="D157" s="88"/>
      <c r="E157" s="88"/>
      <c r="F157" s="84">
        <f t="shared" si="30"/>
        <v>0</v>
      </c>
      <c r="G157" s="89"/>
    </row>
    <row r="158" spans="1:7" hidden="1">
      <c r="A158" s="115">
        <v>2</v>
      </c>
      <c r="B158" s="125" t="s">
        <v>55</v>
      </c>
      <c r="C158" s="88"/>
      <c r="D158" s="88"/>
      <c r="E158" s="88"/>
      <c r="F158" s="84">
        <f t="shared" si="30"/>
        <v>0</v>
      </c>
      <c r="G158" s="89"/>
    </row>
    <row r="159" spans="1:7" hidden="1">
      <c r="A159" s="115">
        <v>3</v>
      </c>
      <c r="B159" s="125" t="s">
        <v>54</v>
      </c>
      <c r="C159" s="88"/>
      <c r="D159" s="88"/>
      <c r="E159" s="88"/>
      <c r="F159" s="84">
        <f t="shared" si="30"/>
        <v>0</v>
      </c>
      <c r="G159" s="89"/>
    </row>
    <row r="160" spans="1:7" hidden="1">
      <c r="A160" s="115">
        <v>4</v>
      </c>
      <c r="B160" s="121" t="s">
        <v>57</v>
      </c>
      <c r="C160" s="88"/>
      <c r="D160" s="88"/>
      <c r="E160" s="88"/>
      <c r="F160" s="84">
        <f t="shared" si="30"/>
        <v>0</v>
      </c>
      <c r="G160" s="89"/>
    </row>
    <row r="161" spans="1:11" hidden="1">
      <c r="A161" s="115">
        <v>5</v>
      </c>
      <c r="B161" s="121" t="s">
        <v>60</v>
      </c>
      <c r="C161" s="88"/>
      <c r="D161" s="88"/>
      <c r="E161" s="88"/>
      <c r="F161" s="84">
        <f t="shared" si="30"/>
        <v>0</v>
      </c>
      <c r="G161" s="89"/>
    </row>
    <row r="162" spans="1:11" hidden="1">
      <c r="A162" s="115">
        <v>6</v>
      </c>
      <c r="B162" s="121" t="s">
        <v>58</v>
      </c>
      <c r="C162" s="88"/>
      <c r="D162" s="88"/>
      <c r="E162" s="88"/>
      <c r="F162" s="84">
        <f t="shared" si="30"/>
        <v>0</v>
      </c>
      <c r="G162" s="89"/>
    </row>
    <row r="163" spans="1:11" hidden="1">
      <c r="A163" s="115">
        <v>7</v>
      </c>
      <c r="B163" s="121" t="s">
        <v>50</v>
      </c>
      <c r="C163" s="88"/>
      <c r="D163" s="88"/>
      <c r="E163" s="88"/>
      <c r="F163" s="84">
        <f t="shared" si="30"/>
        <v>0</v>
      </c>
      <c r="G163" s="89"/>
    </row>
    <row r="164" spans="1:11" hidden="1">
      <c r="A164" s="115">
        <v>8</v>
      </c>
      <c r="B164" s="121" t="s">
        <v>59</v>
      </c>
      <c r="C164" s="88"/>
      <c r="D164" s="88"/>
      <c r="E164" s="88"/>
      <c r="F164" s="84">
        <f t="shared" si="30"/>
        <v>0</v>
      </c>
      <c r="G164" s="89"/>
    </row>
    <row r="165" spans="1:11" s="6" customFormat="1">
      <c r="A165" s="113" t="s">
        <v>51</v>
      </c>
      <c r="B165" s="126" t="s">
        <v>484</v>
      </c>
      <c r="C165" s="90">
        <f>C166+C167+C168+C169+C170+C171</f>
        <v>0</v>
      </c>
      <c r="D165" s="90">
        <f t="shared" ref="D165:F165" si="32">D166+D167+D168+D169+D170+D171</f>
        <v>5103060758</v>
      </c>
      <c r="E165" s="90">
        <f t="shared" si="32"/>
        <v>0</v>
      </c>
      <c r="F165" s="90">
        <f t="shared" si="32"/>
        <v>5103060758</v>
      </c>
      <c r="G165" s="94"/>
    </row>
    <row r="166" spans="1:11">
      <c r="A166" s="115">
        <v>1</v>
      </c>
      <c r="B166" s="121" t="s">
        <v>346</v>
      </c>
      <c r="C166" s="88">
        <v>0</v>
      </c>
      <c r="D166" s="88">
        <v>740000000</v>
      </c>
      <c r="E166" s="88">
        <v>0</v>
      </c>
      <c r="F166" s="84">
        <f t="shared" si="30"/>
        <v>740000000</v>
      </c>
      <c r="G166" s="89"/>
    </row>
    <row r="167" spans="1:11">
      <c r="A167" s="115">
        <v>2</v>
      </c>
      <c r="B167" s="121" t="s">
        <v>347</v>
      </c>
      <c r="C167" s="88">
        <v>0</v>
      </c>
      <c r="D167" s="88">
        <v>701000000</v>
      </c>
      <c r="E167" s="88">
        <v>0</v>
      </c>
      <c r="F167" s="84">
        <f t="shared" si="30"/>
        <v>701000000</v>
      </c>
      <c r="G167" s="89"/>
    </row>
    <row r="168" spans="1:11">
      <c r="A168" s="115">
        <v>3</v>
      </c>
      <c r="B168" s="121" t="s">
        <v>348</v>
      </c>
      <c r="C168" s="88">
        <v>0</v>
      </c>
      <c r="D168" s="88">
        <v>1951855638</v>
      </c>
      <c r="E168" s="88">
        <v>0</v>
      </c>
      <c r="F168" s="84">
        <f t="shared" si="30"/>
        <v>1951855638</v>
      </c>
      <c r="G168" s="89"/>
    </row>
    <row r="169" spans="1:11">
      <c r="A169" s="115">
        <v>4</v>
      </c>
      <c r="B169" s="121" t="s">
        <v>386</v>
      </c>
      <c r="C169" s="88">
        <v>0</v>
      </c>
      <c r="D169" s="88">
        <v>1286800000</v>
      </c>
      <c r="E169" s="88">
        <v>0</v>
      </c>
      <c r="F169" s="84">
        <f t="shared" si="30"/>
        <v>1286800000</v>
      </c>
      <c r="G169" s="89"/>
    </row>
    <row r="170" spans="1:11">
      <c r="A170" s="115">
        <v>5</v>
      </c>
      <c r="B170" s="121" t="s">
        <v>371</v>
      </c>
      <c r="C170" s="88">
        <v>0</v>
      </c>
      <c r="D170" s="88">
        <f>23405120+100000000</f>
        <v>123405120</v>
      </c>
      <c r="E170" s="88">
        <v>0</v>
      </c>
      <c r="F170" s="84">
        <f>C170+D170-E170</f>
        <v>123405120</v>
      </c>
      <c r="G170" s="89"/>
    </row>
    <row r="171" spans="1:11">
      <c r="A171" s="115">
        <v>6</v>
      </c>
      <c r="B171" s="121" t="s">
        <v>425</v>
      </c>
      <c r="C171" s="88">
        <v>0</v>
      </c>
      <c r="D171" s="88">
        <v>300000000</v>
      </c>
      <c r="E171" s="88">
        <v>0</v>
      </c>
      <c r="F171" s="84">
        <f>C171+D171-E171</f>
        <v>300000000</v>
      </c>
      <c r="G171" s="89"/>
    </row>
    <row r="172" spans="1:11" ht="28.5" customHeight="1">
      <c r="A172" s="189" t="s">
        <v>19</v>
      </c>
      <c r="B172" s="201" t="s">
        <v>443</v>
      </c>
      <c r="C172" s="90">
        <f>C173+C177+C188+C211+C238+C265+C293+C291</f>
        <v>23393760000</v>
      </c>
      <c r="D172" s="90">
        <f>D173+D177+D188+D211+D238+D265+D293+D291</f>
        <v>8624940000</v>
      </c>
      <c r="E172" s="90">
        <f>E173+E177+E188+E211+E238+E265+E293+E291</f>
        <v>8624940000</v>
      </c>
      <c r="F172" s="90">
        <f>F173+F177+F188+F211+F238+F265+F293+F291</f>
        <v>23393760000</v>
      </c>
      <c r="G172" s="127"/>
      <c r="K172" s="76"/>
    </row>
    <row r="173" spans="1:11" ht="28.5" hidden="1">
      <c r="A173" s="128" t="s">
        <v>1</v>
      </c>
      <c r="B173" s="129" t="s">
        <v>89</v>
      </c>
      <c r="C173" s="88">
        <f>SUM(C174:C176)</f>
        <v>0</v>
      </c>
      <c r="D173" s="88">
        <f t="shared" ref="D173:E173" si="33">SUM(D174:D176)</f>
        <v>0</v>
      </c>
      <c r="E173" s="88">
        <f t="shared" si="33"/>
        <v>0</v>
      </c>
      <c r="F173" s="84">
        <f t="shared" ref="F173:F236" si="34">C173+D173-E173</f>
        <v>0</v>
      </c>
      <c r="G173" s="89"/>
    </row>
    <row r="174" spans="1:11" hidden="1">
      <c r="A174" s="130">
        <v>1</v>
      </c>
      <c r="B174" s="131" t="s">
        <v>56</v>
      </c>
      <c r="C174" s="88"/>
      <c r="D174" s="88"/>
      <c r="E174" s="88"/>
      <c r="F174" s="84">
        <f t="shared" si="34"/>
        <v>0</v>
      </c>
      <c r="G174" s="89"/>
    </row>
    <row r="175" spans="1:11" hidden="1">
      <c r="A175" s="130">
        <v>2</v>
      </c>
      <c r="B175" s="131" t="s">
        <v>57</v>
      </c>
      <c r="C175" s="88"/>
      <c r="D175" s="88"/>
      <c r="E175" s="88"/>
      <c r="F175" s="84">
        <f t="shared" si="34"/>
        <v>0</v>
      </c>
      <c r="G175" s="89"/>
    </row>
    <row r="176" spans="1:11" hidden="1">
      <c r="A176" s="130">
        <v>3</v>
      </c>
      <c r="B176" s="132" t="s">
        <v>58</v>
      </c>
      <c r="C176" s="88"/>
      <c r="D176" s="88"/>
      <c r="E176" s="88"/>
      <c r="F176" s="84">
        <f t="shared" si="34"/>
        <v>0</v>
      </c>
      <c r="G176" s="89"/>
    </row>
    <row r="177" spans="1:7">
      <c r="A177" s="128" t="s">
        <v>1</v>
      </c>
      <c r="B177" s="133" t="s">
        <v>91</v>
      </c>
      <c r="C177" s="90">
        <f>C178+C179</f>
        <v>8676000000</v>
      </c>
      <c r="D177" s="90">
        <f t="shared" ref="D177:F177" si="35">D178+D179</f>
        <v>2046000000</v>
      </c>
      <c r="E177" s="90">
        <f t="shared" si="35"/>
        <v>1000000000</v>
      </c>
      <c r="F177" s="90">
        <f t="shared" si="35"/>
        <v>9722000000</v>
      </c>
      <c r="G177" s="89"/>
    </row>
    <row r="178" spans="1:7" hidden="1">
      <c r="A178" s="128">
        <v>1</v>
      </c>
      <c r="B178" s="133" t="s">
        <v>93</v>
      </c>
      <c r="C178" s="88"/>
      <c r="D178" s="88"/>
      <c r="E178" s="88"/>
      <c r="F178" s="84">
        <f t="shared" si="34"/>
        <v>0</v>
      </c>
      <c r="G178" s="89"/>
    </row>
    <row r="179" spans="1:7" hidden="1">
      <c r="A179" s="130">
        <v>2</v>
      </c>
      <c r="B179" s="134" t="s">
        <v>92</v>
      </c>
      <c r="C179" s="88">
        <f>SUM(C180:C187)</f>
        <v>8676000000</v>
      </c>
      <c r="D179" s="88">
        <f t="shared" ref="D179:E179" si="36">SUM(D180:D187)</f>
        <v>2046000000</v>
      </c>
      <c r="E179" s="88">
        <f t="shared" si="36"/>
        <v>1000000000</v>
      </c>
      <c r="F179" s="84">
        <f t="shared" si="34"/>
        <v>9722000000</v>
      </c>
      <c r="G179" s="89"/>
    </row>
    <row r="180" spans="1:7">
      <c r="A180" s="130">
        <v>1</v>
      </c>
      <c r="B180" s="135" t="s">
        <v>56</v>
      </c>
      <c r="C180" s="88">
        <v>3261000000</v>
      </c>
      <c r="D180" s="88"/>
      <c r="E180" s="88">
        <v>1000000000</v>
      </c>
      <c r="F180" s="84">
        <f t="shared" si="34"/>
        <v>2261000000</v>
      </c>
      <c r="G180" s="89"/>
    </row>
    <row r="181" spans="1:7">
      <c r="A181" s="130">
        <v>2</v>
      </c>
      <c r="B181" s="136" t="s">
        <v>55</v>
      </c>
      <c r="C181" s="88">
        <v>1599000000</v>
      </c>
      <c r="D181" s="88">
        <v>853000000</v>
      </c>
      <c r="E181" s="88">
        <v>0</v>
      </c>
      <c r="F181" s="84">
        <f t="shared" si="34"/>
        <v>2452000000</v>
      </c>
      <c r="G181" s="89"/>
    </row>
    <row r="182" spans="1:7" hidden="1">
      <c r="A182" s="130" t="s">
        <v>28</v>
      </c>
      <c r="B182" s="136" t="s">
        <v>54</v>
      </c>
      <c r="C182" s="88"/>
      <c r="D182" s="88"/>
      <c r="E182" s="88"/>
      <c r="F182" s="84">
        <f t="shared" si="34"/>
        <v>0</v>
      </c>
      <c r="G182" s="89"/>
    </row>
    <row r="183" spans="1:7" hidden="1">
      <c r="A183" s="130" t="s">
        <v>28</v>
      </c>
      <c r="B183" s="121" t="s">
        <v>57</v>
      </c>
      <c r="C183" s="88"/>
      <c r="D183" s="88"/>
      <c r="E183" s="88"/>
      <c r="F183" s="84">
        <f t="shared" si="34"/>
        <v>0</v>
      </c>
      <c r="G183" s="89"/>
    </row>
    <row r="184" spans="1:7" hidden="1">
      <c r="A184" s="130" t="s">
        <v>28</v>
      </c>
      <c r="B184" s="121" t="s">
        <v>60</v>
      </c>
      <c r="C184" s="88"/>
      <c r="D184" s="88"/>
      <c r="E184" s="88"/>
      <c r="F184" s="84">
        <f t="shared" si="34"/>
        <v>0</v>
      </c>
      <c r="G184" s="89"/>
    </row>
    <row r="185" spans="1:7" hidden="1">
      <c r="A185" s="130" t="s">
        <v>28</v>
      </c>
      <c r="B185" s="121" t="s">
        <v>58</v>
      </c>
      <c r="C185" s="88"/>
      <c r="D185" s="88"/>
      <c r="E185" s="88"/>
      <c r="F185" s="84">
        <f t="shared" si="34"/>
        <v>0</v>
      </c>
      <c r="G185" s="89"/>
    </row>
    <row r="186" spans="1:7">
      <c r="A186" s="130">
        <v>3</v>
      </c>
      <c r="B186" s="121" t="s">
        <v>50</v>
      </c>
      <c r="C186" s="88">
        <v>1947000000</v>
      </c>
      <c r="D186" s="88">
        <v>749000000</v>
      </c>
      <c r="E186" s="88">
        <v>0</v>
      </c>
      <c r="F186" s="84">
        <f t="shared" si="34"/>
        <v>2696000000</v>
      </c>
      <c r="G186" s="89"/>
    </row>
    <row r="187" spans="1:7">
      <c r="A187" s="130">
        <v>4</v>
      </c>
      <c r="B187" s="121" t="s">
        <v>59</v>
      </c>
      <c r="C187" s="88">
        <v>1869000000</v>
      </c>
      <c r="D187" s="88">
        <v>444000000</v>
      </c>
      <c r="E187" s="88">
        <v>0</v>
      </c>
      <c r="F187" s="84">
        <f t="shared" si="34"/>
        <v>2313000000</v>
      </c>
      <c r="G187" s="89"/>
    </row>
    <row r="188" spans="1:7">
      <c r="A188" s="128" t="s">
        <v>15</v>
      </c>
      <c r="B188" s="137" t="s">
        <v>94</v>
      </c>
      <c r="C188" s="90">
        <f>C189+C200</f>
        <v>2556000000</v>
      </c>
      <c r="D188" s="90">
        <f>D189+D200</f>
        <v>949000000</v>
      </c>
      <c r="E188" s="90">
        <f t="shared" ref="E188:F188" si="37">E189+E200</f>
        <v>200000000</v>
      </c>
      <c r="F188" s="90">
        <f t="shared" si="37"/>
        <v>3305000000</v>
      </c>
      <c r="G188" s="89"/>
    </row>
    <row r="189" spans="1:7">
      <c r="A189" s="130">
        <v>1</v>
      </c>
      <c r="B189" s="138" t="s">
        <v>95</v>
      </c>
      <c r="C189" s="88">
        <f>C190+C191</f>
        <v>1550000000</v>
      </c>
      <c r="D189" s="88">
        <f>D190+D191</f>
        <v>749000000</v>
      </c>
      <c r="E189" s="88">
        <v>0</v>
      </c>
      <c r="F189" s="84">
        <f t="shared" si="34"/>
        <v>2299000000</v>
      </c>
      <c r="G189" s="89"/>
    </row>
    <row r="190" spans="1:7" hidden="1">
      <c r="A190" s="130" t="s">
        <v>2</v>
      </c>
      <c r="B190" s="138" t="s">
        <v>96</v>
      </c>
      <c r="C190" s="88"/>
      <c r="D190" s="88"/>
      <c r="E190" s="88"/>
      <c r="F190" s="84">
        <f t="shared" si="34"/>
        <v>0</v>
      </c>
      <c r="G190" s="89"/>
    </row>
    <row r="191" spans="1:7" hidden="1">
      <c r="A191" s="130" t="s">
        <v>3</v>
      </c>
      <c r="B191" s="138" t="s">
        <v>92</v>
      </c>
      <c r="C191" s="88">
        <f>SUM(C192:C199)</f>
        <v>1550000000</v>
      </c>
      <c r="D191" s="88">
        <f t="shared" ref="D191:F191" si="38">SUM(D192:D199)</f>
        <v>749000000</v>
      </c>
      <c r="E191" s="88">
        <f t="shared" si="38"/>
        <v>0</v>
      </c>
      <c r="F191" s="88">
        <f t="shared" si="38"/>
        <v>2299000000</v>
      </c>
      <c r="G191" s="89"/>
    </row>
    <row r="192" spans="1:7" hidden="1">
      <c r="A192" s="130" t="s">
        <v>97</v>
      </c>
      <c r="B192" s="135" t="s">
        <v>56</v>
      </c>
      <c r="C192" s="88"/>
      <c r="D192" s="88"/>
      <c r="E192" s="88"/>
      <c r="F192" s="84">
        <f t="shared" si="34"/>
        <v>0</v>
      </c>
      <c r="G192" s="89"/>
    </row>
    <row r="193" spans="1:7" hidden="1">
      <c r="A193" s="130" t="s">
        <v>98</v>
      </c>
      <c r="B193" s="136" t="s">
        <v>55</v>
      </c>
      <c r="C193" s="88"/>
      <c r="D193" s="88"/>
      <c r="E193" s="88"/>
      <c r="F193" s="84"/>
      <c r="G193" s="89"/>
    </row>
    <row r="194" spans="1:7" hidden="1">
      <c r="A194" s="130" t="s">
        <v>99</v>
      </c>
      <c r="B194" s="136" t="s">
        <v>54</v>
      </c>
      <c r="C194" s="88"/>
      <c r="D194" s="88"/>
      <c r="E194" s="88"/>
      <c r="F194" s="84">
        <f t="shared" si="34"/>
        <v>0</v>
      </c>
      <c r="G194" s="89"/>
    </row>
    <row r="195" spans="1:7" hidden="1">
      <c r="A195" s="130" t="s">
        <v>100</v>
      </c>
      <c r="B195" s="121" t="s">
        <v>57</v>
      </c>
      <c r="C195" s="88"/>
      <c r="D195" s="88"/>
      <c r="E195" s="88"/>
      <c r="F195" s="84">
        <f t="shared" si="34"/>
        <v>0</v>
      </c>
      <c r="G195" s="89"/>
    </row>
    <row r="196" spans="1:7" hidden="1">
      <c r="A196" s="130" t="s">
        <v>101</v>
      </c>
      <c r="B196" s="121" t="s">
        <v>60</v>
      </c>
      <c r="C196" s="88"/>
      <c r="D196" s="88"/>
      <c r="E196" s="88"/>
      <c r="F196" s="84">
        <f t="shared" si="34"/>
        <v>0</v>
      </c>
      <c r="G196" s="89"/>
    </row>
    <row r="197" spans="1:7" hidden="1">
      <c r="A197" s="130" t="s">
        <v>102</v>
      </c>
      <c r="B197" s="121" t="s">
        <v>58</v>
      </c>
      <c r="C197" s="88"/>
      <c r="D197" s="88"/>
      <c r="E197" s="88"/>
      <c r="F197" s="84">
        <f t="shared" si="34"/>
        <v>0</v>
      </c>
      <c r="G197" s="89"/>
    </row>
    <row r="198" spans="1:7">
      <c r="A198" s="130"/>
      <c r="B198" s="121" t="s">
        <v>50</v>
      </c>
      <c r="C198" s="88">
        <v>1550000000</v>
      </c>
      <c r="D198" s="88">
        <v>749000000</v>
      </c>
      <c r="E198" s="88">
        <v>0</v>
      </c>
      <c r="F198" s="84">
        <f t="shared" si="34"/>
        <v>2299000000</v>
      </c>
      <c r="G198" s="89"/>
    </row>
    <row r="199" spans="1:7" hidden="1">
      <c r="A199" s="130" t="s">
        <v>104</v>
      </c>
      <c r="B199" s="121" t="s">
        <v>59</v>
      </c>
      <c r="C199" s="88"/>
      <c r="D199" s="88"/>
      <c r="E199" s="88"/>
      <c r="F199" s="84">
        <f t="shared" si="34"/>
        <v>0</v>
      </c>
      <c r="G199" s="89"/>
    </row>
    <row r="200" spans="1:7">
      <c r="A200" s="130">
        <v>2</v>
      </c>
      <c r="B200" s="138" t="s">
        <v>105</v>
      </c>
      <c r="C200" s="88">
        <f>C201+C202</f>
        <v>1006000000</v>
      </c>
      <c r="D200" s="88">
        <f t="shared" ref="D200:E200" si="39">D201+D202</f>
        <v>200000000</v>
      </c>
      <c r="E200" s="88">
        <f t="shared" si="39"/>
        <v>200000000</v>
      </c>
      <c r="F200" s="84">
        <f t="shared" si="34"/>
        <v>1006000000</v>
      </c>
      <c r="G200" s="89"/>
    </row>
    <row r="201" spans="1:7" hidden="1">
      <c r="A201" s="130" t="s">
        <v>28</v>
      </c>
      <c r="B201" s="138" t="s">
        <v>41</v>
      </c>
      <c r="C201" s="88"/>
      <c r="D201" s="88"/>
      <c r="E201" s="88"/>
      <c r="F201" s="84">
        <f t="shared" si="34"/>
        <v>0</v>
      </c>
      <c r="G201" s="89"/>
    </row>
    <row r="202" spans="1:7" hidden="1">
      <c r="A202" s="130" t="s">
        <v>29</v>
      </c>
      <c r="B202" s="138" t="s">
        <v>92</v>
      </c>
      <c r="C202" s="102">
        <f>SUM(C203:C210)</f>
        <v>1006000000</v>
      </c>
      <c r="D202" s="102">
        <f t="shared" ref="D202:E202" si="40">SUM(D203:D210)</f>
        <v>200000000</v>
      </c>
      <c r="E202" s="102">
        <f t="shared" si="40"/>
        <v>200000000</v>
      </c>
      <c r="F202" s="84">
        <f t="shared" si="34"/>
        <v>1006000000</v>
      </c>
      <c r="G202" s="103"/>
    </row>
    <row r="203" spans="1:7" hidden="1">
      <c r="A203" s="130" t="s">
        <v>106</v>
      </c>
      <c r="B203" s="135" t="s">
        <v>197</v>
      </c>
      <c r="C203" s="102"/>
      <c r="D203" s="102"/>
      <c r="E203" s="102"/>
      <c r="F203" s="84">
        <f t="shared" si="34"/>
        <v>0</v>
      </c>
      <c r="G203" s="103"/>
    </row>
    <row r="204" spans="1:7" hidden="1">
      <c r="A204" s="130" t="s">
        <v>107</v>
      </c>
      <c r="B204" s="135" t="s">
        <v>198</v>
      </c>
      <c r="C204" s="102"/>
      <c r="D204" s="102"/>
      <c r="E204" s="102"/>
      <c r="F204" s="84">
        <f t="shared" si="34"/>
        <v>0</v>
      </c>
      <c r="G204" s="103"/>
    </row>
    <row r="205" spans="1:7">
      <c r="A205" s="130" t="s">
        <v>22</v>
      </c>
      <c r="B205" s="135" t="s">
        <v>199</v>
      </c>
      <c r="C205" s="102">
        <v>457000000</v>
      </c>
      <c r="D205" s="102"/>
      <c r="E205" s="102">
        <v>200000000</v>
      </c>
      <c r="F205" s="84">
        <f t="shared" si="34"/>
        <v>257000000</v>
      </c>
      <c r="G205" s="103"/>
    </row>
    <row r="206" spans="1:7" hidden="1">
      <c r="A206" s="130"/>
      <c r="B206" s="135" t="s">
        <v>200</v>
      </c>
      <c r="C206" s="102"/>
      <c r="D206" s="102"/>
      <c r="E206" s="102"/>
      <c r="F206" s="84">
        <f t="shared" si="34"/>
        <v>0</v>
      </c>
      <c r="G206" s="103"/>
    </row>
    <row r="207" spans="1:7" hidden="1">
      <c r="A207" s="130"/>
      <c r="B207" s="135" t="s">
        <v>201</v>
      </c>
      <c r="C207" s="102"/>
      <c r="D207" s="102"/>
      <c r="E207" s="102"/>
      <c r="F207" s="84">
        <f t="shared" si="34"/>
        <v>0</v>
      </c>
      <c r="G207" s="103"/>
    </row>
    <row r="208" spans="1:7" hidden="1">
      <c r="A208" s="130"/>
      <c r="B208" s="135" t="s">
        <v>202</v>
      </c>
      <c r="C208" s="102"/>
      <c r="D208" s="102"/>
      <c r="E208" s="102"/>
      <c r="F208" s="84">
        <f t="shared" si="34"/>
        <v>0</v>
      </c>
      <c r="G208" s="103"/>
    </row>
    <row r="209" spans="1:7" hidden="1">
      <c r="A209" s="130"/>
      <c r="B209" s="135" t="s">
        <v>203</v>
      </c>
      <c r="C209" s="102"/>
      <c r="D209" s="102"/>
      <c r="E209" s="102"/>
      <c r="F209" s="84">
        <f t="shared" si="34"/>
        <v>0</v>
      </c>
      <c r="G209" s="103"/>
    </row>
    <row r="210" spans="1:7">
      <c r="A210" s="130" t="s">
        <v>23</v>
      </c>
      <c r="B210" s="135" t="s">
        <v>204</v>
      </c>
      <c r="C210" s="88">
        <v>549000000</v>
      </c>
      <c r="D210" s="88">
        <v>200000000</v>
      </c>
      <c r="E210" s="88">
        <v>0</v>
      </c>
      <c r="F210" s="84">
        <f t="shared" si="34"/>
        <v>749000000</v>
      </c>
      <c r="G210" s="89"/>
    </row>
    <row r="211" spans="1:7">
      <c r="A211" s="128" t="s">
        <v>16</v>
      </c>
      <c r="B211" s="133" t="s">
        <v>114</v>
      </c>
      <c r="C211" s="90">
        <f>C212+C221+C227</f>
        <v>10537760000</v>
      </c>
      <c r="D211" s="90">
        <f>D212+D221+D227</f>
        <v>1500400000</v>
      </c>
      <c r="E211" s="90">
        <f>E212+E221+E227</f>
        <v>6676940000</v>
      </c>
      <c r="F211" s="91">
        <f t="shared" si="34"/>
        <v>5361220000</v>
      </c>
      <c r="G211" s="89"/>
    </row>
    <row r="212" spans="1:7">
      <c r="A212" s="128">
        <v>1</v>
      </c>
      <c r="B212" s="138" t="s">
        <v>115</v>
      </c>
      <c r="C212" s="88">
        <f>SUM(C213:C220)</f>
        <v>8980400000</v>
      </c>
      <c r="D212" s="88">
        <f t="shared" ref="D212:E212" si="41">SUM(D213:D220)</f>
        <v>0</v>
      </c>
      <c r="E212" s="88">
        <f t="shared" si="41"/>
        <v>6676940000</v>
      </c>
      <c r="F212" s="84">
        <f t="shared" si="34"/>
        <v>2303460000</v>
      </c>
      <c r="G212" s="89"/>
    </row>
    <row r="213" spans="1:7">
      <c r="A213" s="130" t="s">
        <v>22</v>
      </c>
      <c r="B213" s="135" t="s">
        <v>56</v>
      </c>
      <c r="C213" s="88">
        <v>1325000000</v>
      </c>
      <c r="D213" s="88">
        <v>0</v>
      </c>
      <c r="E213" s="88">
        <v>1008540000</v>
      </c>
      <c r="F213" s="84">
        <f t="shared" si="34"/>
        <v>316460000</v>
      </c>
      <c r="G213" s="89"/>
    </row>
    <row r="214" spans="1:7">
      <c r="A214" s="130" t="s">
        <v>23</v>
      </c>
      <c r="B214" s="136" t="s">
        <v>55</v>
      </c>
      <c r="C214" s="88">
        <v>1196000000</v>
      </c>
      <c r="D214" s="88">
        <v>0</v>
      </c>
      <c r="E214" s="88">
        <v>853000000</v>
      </c>
      <c r="F214" s="84">
        <f t="shared" si="34"/>
        <v>343000000</v>
      </c>
      <c r="G214" s="89"/>
    </row>
    <row r="215" spans="1:7">
      <c r="A215" s="130" t="s">
        <v>24</v>
      </c>
      <c r="B215" s="136" t="s">
        <v>54</v>
      </c>
      <c r="C215" s="88">
        <v>1050400000</v>
      </c>
      <c r="D215" s="88">
        <v>0</v>
      </c>
      <c r="E215" s="88">
        <v>1050400000</v>
      </c>
      <c r="F215" s="84">
        <f t="shared" si="34"/>
        <v>0</v>
      </c>
      <c r="G215" s="89"/>
    </row>
    <row r="216" spans="1:7">
      <c r="A216" s="130" t="s">
        <v>26</v>
      </c>
      <c r="B216" s="121" t="s">
        <v>57</v>
      </c>
      <c r="C216" s="88">
        <v>1394000000</v>
      </c>
      <c r="D216" s="88"/>
      <c r="E216" s="88">
        <v>750000000</v>
      </c>
      <c r="F216" s="84">
        <f t="shared" si="34"/>
        <v>644000000</v>
      </c>
      <c r="G216" s="89"/>
    </row>
    <row r="217" spans="1:7" hidden="1">
      <c r="A217" s="130" t="s">
        <v>6</v>
      </c>
      <c r="B217" s="121" t="s">
        <v>60</v>
      </c>
      <c r="C217" s="88"/>
      <c r="D217" s="88"/>
      <c r="E217" s="88"/>
      <c r="F217" s="84">
        <f t="shared" si="34"/>
        <v>0</v>
      </c>
      <c r="G217" s="89"/>
    </row>
    <row r="218" spans="1:7">
      <c r="A218" s="130" t="s">
        <v>27</v>
      </c>
      <c r="B218" s="121" t="s">
        <v>58</v>
      </c>
      <c r="C218" s="88">
        <v>1273000000</v>
      </c>
      <c r="D218" s="88">
        <v>0</v>
      </c>
      <c r="E218" s="88">
        <v>1273000000</v>
      </c>
      <c r="F218" s="84">
        <f t="shared" si="34"/>
        <v>0</v>
      </c>
      <c r="G218" s="89"/>
    </row>
    <row r="219" spans="1:7">
      <c r="A219" s="130" t="s">
        <v>412</v>
      </c>
      <c r="B219" s="121" t="s">
        <v>50</v>
      </c>
      <c r="C219" s="88">
        <v>1298000000</v>
      </c>
      <c r="D219" s="88">
        <v>0</v>
      </c>
      <c r="E219" s="88">
        <v>1298000000</v>
      </c>
      <c r="F219" s="84">
        <f t="shared" si="34"/>
        <v>0</v>
      </c>
      <c r="G219" s="89"/>
    </row>
    <row r="220" spans="1:7">
      <c r="A220" s="130" t="s">
        <v>209</v>
      </c>
      <c r="B220" s="121" t="s">
        <v>59</v>
      </c>
      <c r="C220" s="88">
        <v>1444000000</v>
      </c>
      <c r="D220" s="88">
        <v>0</v>
      </c>
      <c r="E220" s="88">
        <v>444000000</v>
      </c>
      <c r="F220" s="84">
        <f t="shared" si="34"/>
        <v>1000000000</v>
      </c>
      <c r="G220" s="89"/>
    </row>
    <row r="221" spans="1:7" hidden="1">
      <c r="A221" s="128">
        <v>2</v>
      </c>
      <c r="B221" s="138" t="s">
        <v>116</v>
      </c>
      <c r="C221" s="88">
        <f>C222+C223</f>
        <v>0</v>
      </c>
      <c r="D221" s="88">
        <f t="shared" ref="D221:E221" si="42">D222+D223</f>
        <v>0</v>
      </c>
      <c r="E221" s="88">
        <f t="shared" si="42"/>
        <v>0</v>
      </c>
      <c r="F221" s="84">
        <f t="shared" si="34"/>
        <v>0</v>
      </c>
      <c r="G221" s="89"/>
    </row>
    <row r="222" spans="1:7" hidden="1">
      <c r="A222" s="128" t="s">
        <v>28</v>
      </c>
      <c r="B222" s="138" t="s">
        <v>117</v>
      </c>
      <c r="C222" s="88"/>
      <c r="D222" s="88"/>
      <c r="E222" s="88"/>
      <c r="F222" s="84">
        <f t="shared" si="34"/>
        <v>0</v>
      </c>
      <c r="G222" s="89"/>
    </row>
    <row r="223" spans="1:7" hidden="1">
      <c r="A223" s="128" t="s">
        <v>29</v>
      </c>
      <c r="B223" s="138" t="s">
        <v>92</v>
      </c>
      <c r="C223" s="88">
        <f>SUM(C224:C226)</f>
        <v>0</v>
      </c>
      <c r="D223" s="88">
        <f t="shared" ref="D223:E223" si="43">SUM(D224:D226)</f>
        <v>0</v>
      </c>
      <c r="E223" s="88">
        <f t="shared" si="43"/>
        <v>0</v>
      </c>
      <c r="F223" s="84">
        <f t="shared" si="34"/>
        <v>0</v>
      </c>
      <c r="G223" s="89"/>
    </row>
    <row r="224" spans="1:7" hidden="1">
      <c r="A224" s="130" t="s">
        <v>106</v>
      </c>
      <c r="B224" s="135" t="s">
        <v>56</v>
      </c>
      <c r="C224" s="88"/>
      <c r="D224" s="88"/>
      <c r="E224" s="88"/>
      <c r="F224" s="84">
        <f t="shared" si="34"/>
        <v>0</v>
      </c>
      <c r="G224" s="89"/>
    </row>
    <row r="225" spans="1:7" hidden="1">
      <c r="A225" s="130" t="s">
        <v>106</v>
      </c>
      <c r="B225" s="121" t="s">
        <v>57</v>
      </c>
      <c r="C225" s="88"/>
      <c r="D225" s="88"/>
      <c r="E225" s="88"/>
      <c r="F225" s="84">
        <f t="shared" si="34"/>
        <v>0</v>
      </c>
      <c r="G225" s="89"/>
    </row>
    <row r="226" spans="1:7" hidden="1">
      <c r="A226" s="130" t="s">
        <v>108</v>
      </c>
      <c r="B226" s="121" t="s">
        <v>58</v>
      </c>
      <c r="C226" s="88"/>
      <c r="D226" s="88"/>
      <c r="E226" s="88"/>
      <c r="F226" s="84">
        <f t="shared" si="34"/>
        <v>0</v>
      </c>
      <c r="G226" s="89"/>
    </row>
    <row r="227" spans="1:7">
      <c r="A227" s="128">
        <v>2</v>
      </c>
      <c r="B227" s="138" t="s">
        <v>118</v>
      </c>
      <c r="C227" s="88">
        <f>C228+C229</f>
        <v>1557360000</v>
      </c>
      <c r="D227" s="88">
        <f t="shared" ref="D227:E227" si="44">D228+D229</f>
        <v>1500400000</v>
      </c>
      <c r="E227" s="88">
        <f t="shared" si="44"/>
        <v>0</v>
      </c>
      <c r="F227" s="84">
        <f t="shared" si="34"/>
        <v>3057760000</v>
      </c>
      <c r="G227" s="89"/>
    </row>
    <row r="228" spans="1:7" hidden="1">
      <c r="A228" s="128" t="s">
        <v>45</v>
      </c>
      <c r="B228" s="138" t="s">
        <v>117</v>
      </c>
      <c r="C228" s="88"/>
      <c r="D228" s="88"/>
      <c r="E228" s="88"/>
      <c r="F228" s="84">
        <f t="shared" si="34"/>
        <v>0</v>
      </c>
      <c r="G228" s="89"/>
    </row>
    <row r="229" spans="1:7" hidden="1">
      <c r="A229" s="128" t="s">
        <v>46</v>
      </c>
      <c r="B229" s="138" t="s">
        <v>92</v>
      </c>
      <c r="C229" s="88">
        <f>SUM(C230:C237)</f>
        <v>1557360000</v>
      </c>
      <c r="D229" s="88">
        <f t="shared" ref="D229:E229" si="45">SUM(D230:D237)</f>
        <v>1500400000</v>
      </c>
      <c r="E229" s="88">
        <f t="shared" si="45"/>
        <v>0</v>
      </c>
      <c r="F229" s="84">
        <f t="shared" si="34"/>
        <v>3057760000</v>
      </c>
      <c r="G229" s="89"/>
    </row>
    <row r="230" spans="1:7" hidden="1">
      <c r="A230" s="130" t="s">
        <v>119</v>
      </c>
      <c r="B230" s="135" t="s">
        <v>56</v>
      </c>
      <c r="C230" s="88"/>
      <c r="D230" s="88"/>
      <c r="E230" s="88"/>
      <c r="F230" s="84">
        <f t="shared" si="34"/>
        <v>0</v>
      </c>
      <c r="G230" s="89"/>
    </row>
    <row r="231" spans="1:7" hidden="1">
      <c r="A231" s="130" t="s">
        <v>120</v>
      </c>
      <c r="B231" s="136" t="s">
        <v>55</v>
      </c>
      <c r="C231" s="88"/>
      <c r="D231" s="88"/>
      <c r="E231" s="88"/>
      <c r="F231" s="84"/>
      <c r="G231" s="89"/>
    </row>
    <row r="232" spans="1:7">
      <c r="A232" s="130" t="s">
        <v>22</v>
      </c>
      <c r="B232" s="136" t="s">
        <v>54</v>
      </c>
      <c r="C232" s="88">
        <v>607360000</v>
      </c>
      <c r="D232" s="88">
        <v>1050400000</v>
      </c>
      <c r="E232" s="88">
        <v>0</v>
      </c>
      <c r="F232" s="84">
        <f t="shared" si="34"/>
        <v>1657760000</v>
      </c>
      <c r="G232" s="89"/>
    </row>
    <row r="233" spans="1:7">
      <c r="A233" s="130" t="s">
        <v>23</v>
      </c>
      <c r="B233" s="121" t="s">
        <v>57</v>
      </c>
      <c r="C233" s="88">
        <v>950000000</v>
      </c>
      <c r="D233" s="88">
        <v>450000000</v>
      </c>
      <c r="E233" s="88">
        <v>0</v>
      </c>
      <c r="F233" s="84">
        <f t="shared" si="34"/>
        <v>1400000000</v>
      </c>
      <c r="G233" s="89"/>
    </row>
    <row r="234" spans="1:7" hidden="1">
      <c r="A234" s="130" t="s">
        <v>123</v>
      </c>
      <c r="B234" s="121" t="s">
        <v>60</v>
      </c>
      <c r="C234" s="88"/>
      <c r="D234" s="88"/>
      <c r="E234" s="88"/>
      <c r="F234" s="84">
        <f t="shared" si="34"/>
        <v>0</v>
      </c>
      <c r="G234" s="89"/>
    </row>
    <row r="235" spans="1:7" hidden="1">
      <c r="A235" s="130" t="s">
        <v>124</v>
      </c>
      <c r="B235" s="121" t="s">
        <v>58</v>
      </c>
      <c r="C235" s="88"/>
      <c r="D235" s="88"/>
      <c r="E235" s="88"/>
      <c r="F235" s="84">
        <f t="shared" si="34"/>
        <v>0</v>
      </c>
      <c r="G235" s="89"/>
    </row>
    <row r="236" spans="1:7" hidden="1">
      <c r="A236" s="130" t="s">
        <v>125</v>
      </c>
      <c r="B236" s="121" t="s">
        <v>50</v>
      </c>
      <c r="C236" s="88"/>
      <c r="D236" s="88"/>
      <c r="E236" s="88"/>
      <c r="F236" s="84">
        <f t="shared" si="34"/>
        <v>0</v>
      </c>
      <c r="G236" s="89"/>
    </row>
    <row r="237" spans="1:7" hidden="1">
      <c r="A237" s="130" t="s">
        <v>126</v>
      </c>
      <c r="B237" s="121" t="s">
        <v>59</v>
      </c>
      <c r="C237" s="88"/>
      <c r="D237" s="88"/>
      <c r="E237" s="88"/>
      <c r="F237" s="84"/>
      <c r="G237" s="89"/>
    </row>
    <row r="238" spans="1:7">
      <c r="A238" s="128" t="s">
        <v>17</v>
      </c>
      <c r="B238" s="137" t="s">
        <v>127</v>
      </c>
      <c r="C238" s="90">
        <f>C239+C251</f>
        <v>632000000</v>
      </c>
      <c r="D238" s="90">
        <f t="shared" ref="D238:E238" si="46">D239+D251</f>
        <v>506000000</v>
      </c>
      <c r="E238" s="90">
        <f t="shared" si="46"/>
        <v>142000000</v>
      </c>
      <c r="F238" s="91">
        <f t="shared" ref="F238:F301" si="47">C238+D238-E238</f>
        <v>996000000</v>
      </c>
      <c r="G238" s="89"/>
    </row>
    <row r="239" spans="1:7">
      <c r="A239" s="130">
        <v>1</v>
      </c>
      <c r="B239" s="134" t="s">
        <v>128</v>
      </c>
      <c r="C239" s="88">
        <f>C240+C242</f>
        <v>277000000</v>
      </c>
      <c r="D239" s="88">
        <f t="shared" ref="D239:E239" si="48">D240+D242</f>
        <v>0</v>
      </c>
      <c r="E239" s="88">
        <f t="shared" si="48"/>
        <v>142000000</v>
      </c>
      <c r="F239" s="84">
        <f t="shared" si="47"/>
        <v>135000000</v>
      </c>
      <c r="G239" s="89"/>
    </row>
    <row r="240" spans="1:7" hidden="1">
      <c r="A240" s="128" t="s">
        <v>2</v>
      </c>
      <c r="B240" s="134" t="s">
        <v>129</v>
      </c>
      <c r="C240" s="88"/>
      <c r="D240" s="88"/>
      <c r="E240" s="88"/>
      <c r="F240" s="84">
        <f t="shared" si="47"/>
        <v>0</v>
      </c>
      <c r="G240" s="89"/>
    </row>
    <row r="241" spans="1:7" hidden="1">
      <c r="A241" s="130" t="s">
        <v>53</v>
      </c>
      <c r="B241" s="134" t="s">
        <v>43</v>
      </c>
      <c r="C241" s="88"/>
      <c r="D241" s="88"/>
      <c r="E241" s="88"/>
      <c r="F241" s="84">
        <f t="shared" si="47"/>
        <v>0</v>
      </c>
      <c r="G241" s="89"/>
    </row>
    <row r="242" spans="1:7" hidden="1">
      <c r="A242" s="128" t="s">
        <v>3</v>
      </c>
      <c r="B242" s="138" t="s">
        <v>92</v>
      </c>
      <c r="C242" s="88">
        <f>SUM(C243:C250)</f>
        <v>277000000</v>
      </c>
      <c r="D242" s="88">
        <f t="shared" ref="D242:E242" si="49">SUM(D243:D250)</f>
        <v>0</v>
      </c>
      <c r="E242" s="88">
        <f t="shared" si="49"/>
        <v>142000000</v>
      </c>
      <c r="F242" s="84">
        <f t="shared" si="47"/>
        <v>135000000</v>
      </c>
      <c r="G242" s="89"/>
    </row>
    <row r="243" spans="1:7">
      <c r="A243" s="130" t="s">
        <v>22</v>
      </c>
      <c r="B243" s="135" t="s">
        <v>56</v>
      </c>
      <c r="C243" s="88">
        <v>277000000</v>
      </c>
      <c r="D243" s="88"/>
      <c r="E243" s="88">
        <v>142000000</v>
      </c>
      <c r="F243" s="84">
        <f t="shared" si="47"/>
        <v>135000000</v>
      </c>
      <c r="G243" s="89"/>
    </row>
    <row r="244" spans="1:7" hidden="1">
      <c r="A244" s="130" t="s">
        <v>98</v>
      </c>
      <c r="B244" s="136" t="s">
        <v>55</v>
      </c>
      <c r="C244" s="88"/>
      <c r="D244" s="88"/>
      <c r="E244" s="88"/>
      <c r="F244" s="84"/>
      <c r="G244" s="94"/>
    </row>
    <row r="245" spans="1:7" hidden="1">
      <c r="A245" s="130" t="s">
        <v>99</v>
      </c>
      <c r="B245" s="136" t="s">
        <v>54</v>
      </c>
      <c r="C245" s="88"/>
      <c r="D245" s="88"/>
      <c r="E245" s="88"/>
      <c r="F245" s="84">
        <f t="shared" si="47"/>
        <v>0</v>
      </c>
      <c r="G245" s="89"/>
    </row>
    <row r="246" spans="1:7" hidden="1">
      <c r="A246" s="130" t="s">
        <v>100</v>
      </c>
      <c r="B246" s="121" t="s">
        <v>57</v>
      </c>
      <c r="C246" s="88"/>
      <c r="D246" s="88"/>
      <c r="E246" s="88"/>
      <c r="F246" s="84">
        <f t="shared" si="47"/>
        <v>0</v>
      </c>
      <c r="G246" s="89"/>
    </row>
    <row r="247" spans="1:7" hidden="1">
      <c r="A247" s="130" t="s">
        <v>101</v>
      </c>
      <c r="B247" s="121" t="s">
        <v>60</v>
      </c>
      <c r="C247" s="88"/>
      <c r="D247" s="88"/>
      <c r="E247" s="88"/>
      <c r="F247" s="84">
        <f t="shared" si="47"/>
        <v>0</v>
      </c>
      <c r="G247" s="89"/>
    </row>
    <row r="248" spans="1:7" hidden="1">
      <c r="A248" s="130" t="s">
        <v>102</v>
      </c>
      <c r="B248" s="121" t="s">
        <v>58</v>
      </c>
      <c r="C248" s="88"/>
      <c r="D248" s="88"/>
      <c r="E248" s="88"/>
      <c r="F248" s="84">
        <f t="shared" si="47"/>
        <v>0</v>
      </c>
      <c r="G248" s="89"/>
    </row>
    <row r="249" spans="1:7" hidden="1">
      <c r="A249" s="130" t="s">
        <v>103</v>
      </c>
      <c r="B249" s="121" t="s">
        <v>50</v>
      </c>
      <c r="C249" s="88"/>
      <c r="D249" s="88"/>
      <c r="E249" s="88"/>
      <c r="F249" s="84">
        <f t="shared" si="47"/>
        <v>0</v>
      </c>
      <c r="G249" s="89"/>
    </row>
    <row r="250" spans="1:7" hidden="1">
      <c r="A250" s="130" t="s">
        <v>104</v>
      </c>
      <c r="B250" s="121" t="s">
        <v>59</v>
      </c>
      <c r="C250" s="88"/>
      <c r="D250" s="88"/>
      <c r="E250" s="88"/>
      <c r="F250" s="84">
        <f t="shared" si="47"/>
        <v>0</v>
      </c>
      <c r="G250" s="89"/>
    </row>
    <row r="251" spans="1:7">
      <c r="A251" s="130">
        <v>2</v>
      </c>
      <c r="B251" s="134" t="s">
        <v>130</v>
      </c>
      <c r="C251" s="88">
        <f>C252+C255</f>
        <v>355000000</v>
      </c>
      <c r="D251" s="88">
        <f t="shared" ref="D251:F251" si="50">D252+D255</f>
        <v>506000000</v>
      </c>
      <c r="E251" s="88">
        <f t="shared" si="50"/>
        <v>0</v>
      </c>
      <c r="F251" s="88">
        <f t="shared" si="50"/>
        <v>861000000</v>
      </c>
      <c r="G251" s="89"/>
    </row>
    <row r="252" spans="1:7" hidden="1">
      <c r="A252" s="128" t="s">
        <v>2</v>
      </c>
      <c r="B252" s="134" t="s">
        <v>417</v>
      </c>
      <c r="C252" s="88">
        <f>C253+C254+C264</f>
        <v>355000000</v>
      </c>
      <c r="D252" s="88">
        <f t="shared" ref="D252:F252" si="51">D253+D254+D264</f>
        <v>506000000</v>
      </c>
      <c r="E252" s="88">
        <f t="shared" si="51"/>
        <v>0</v>
      </c>
      <c r="F252" s="88">
        <f t="shared" si="51"/>
        <v>861000000</v>
      </c>
      <c r="G252" s="89"/>
    </row>
    <row r="253" spans="1:7">
      <c r="A253" s="130" t="s">
        <v>22</v>
      </c>
      <c r="B253" s="134" t="s">
        <v>43</v>
      </c>
      <c r="C253" s="88">
        <v>55000000</v>
      </c>
      <c r="D253" s="88">
        <v>66000000</v>
      </c>
      <c r="E253" s="88">
        <v>0</v>
      </c>
      <c r="F253" s="84">
        <f t="shared" si="47"/>
        <v>121000000</v>
      </c>
      <c r="G253" s="89"/>
    </row>
    <row r="254" spans="1:7">
      <c r="A254" s="130" t="s">
        <v>23</v>
      </c>
      <c r="B254" s="134" t="s">
        <v>117</v>
      </c>
      <c r="C254" s="88">
        <v>0</v>
      </c>
      <c r="D254" s="88">
        <v>140000000</v>
      </c>
      <c r="E254" s="88">
        <v>0</v>
      </c>
      <c r="F254" s="84">
        <f t="shared" si="47"/>
        <v>140000000</v>
      </c>
      <c r="G254" s="89"/>
    </row>
    <row r="255" spans="1:7" hidden="1">
      <c r="A255" s="128" t="s">
        <v>3</v>
      </c>
      <c r="B255" s="137" t="s">
        <v>92</v>
      </c>
      <c r="C255" s="88">
        <f>SUM(C256:C263)</f>
        <v>0</v>
      </c>
      <c r="D255" s="88">
        <f t="shared" ref="D255:E255" si="52">SUM(D256:D263)</f>
        <v>0</v>
      </c>
      <c r="E255" s="88">
        <f t="shared" si="52"/>
        <v>0</v>
      </c>
      <c r="F255" s="84">
        <f t="shared" si="47"/>
        <v>0</v>
      </c>
      <c r="G255" s="89"/>
    </row>
    <row r="256" spans="1:7" hidden="1">
      <c r="A256" s="130" t="s">
        <v>97</v>
      </c>
      <c r="B256" s="135" t="s">
        <v>56</v>
      </c>
      <c r="C256" s="88"/>
      <c r="D256" s="88"/>
      <c r="E256" s="88"/>
      <c r="F256" s="84">
        <f t="shared" si="47"/>
        <v>0</v>
      </c>
      <c r="G256" s="89"/>
    </row>
    <row r="257" spans="1:7" hidden="1">
      <c r="A257" s="130" t="s">
        <v>98</v>
      </c>
      <c r="B257" s="136" t="s">
        <v>55</v>
      </c>
      <c r="C257" s="88"/>
      <c r="D257" s="88"/>
      <c r="E257" s="88"/>
      <c r="F257" s="84">
        <f t="shared" si="47"/>
        <v>0</v>
      </c>
      <c r="G257" s="89"/>
    </row>
    <row r="258" spans="1:7" hidden="1">
      <c r="A258" s="130" t="s">
        <v>99</v>
      </c>
      <c r="B258" s="136" t="s">
        <v>54</v>
      </c>
      <c r="C258" s="88"/>
      <c r="D258" s="88"/>
      <c r="E258" s="88"/>
      <c r="F258" s="84">
        <f t="shared" si="47"/>
        <v>0</v>
      </c>
      <c r="G258" s="89"/>
    </row>
    <row r="259" spans="1:7" hidden="1">
      <c r="A259" s="130" t="s">
        <v>100</v>
      </c>
      <c r="B259" s="121" t="s">
        <v>57</v>
      </c>
      <c r="C259" s="88"/>
      <c r="D259" s="88"/>
      <c r="E259" s="88"/>
      <c r="F259" s="84">
        <f t="shared" si="47"/>
        <v>0</v>
      </c>
      <c r="G259" s="89"/>
    </row>
    <row r="260" spans="1:7" hidden="1">
      <c r="A260" s="130" t="s">
        <v>101</v>
      </c>
      <c r="B260" s="121" t="s">
        <v>60</v>
      </c>
      <c r="C260" s="88"/>
      <c r="D260" s="88"/>
      <c r="E260" s="88"/>
      <c r="F260" s="84">
        <f t="shared" si="47"/>
        <v>0</v>
      </c>
      <c r="G260" s="89"/>
    </row>
    <row r="261" spans="1:7" hidden="1">
      <c r="A261" s="130" t="s">
        <v>102</v>
      </c>
      <c r="B261" s="121" t="s">
        <v>58</v>
      </c>
      <c r="C261" s="88"/>
      <c r="D261" s="88"/>
      <c r="E261" s="88"/>
      <c r="F261" s="84">
        <f t="shared" si="47"/>
        <v>0</v>
      </c>
      <c r="G261" s="89"/>
    </row>
    <row r="262" spans="1:7" hidden="1">
      <c r="A262" s="130" t="s">
        <v>103</v>
      </c>
      <c r="B262" s="121" t="s">
        <v>50</v>
      </c>
      <c r="C262" s="88"/>
      <c r="D262" s="88"/>
      <c r="E262" s="88"/>
      <c r="F262" s="84">
        <f t="shared" si="47"/>
        <v>0</v>
      </c>
      <c r="G262" s="89"/>
    </row>
    <row r="263" spans="1:7" hidden="1">
      <c r="A263" s="130" t="s">
        <v>104</v>
      </c>
      <c r="B263" s="121" t="s">
        <v>59</v>
      </c>
      <c r="C263" s="88"/>
      <c r="D263" s="88"/>
      <c r="E263" s="88"/>
      <c r="F263" s="84">
        <f t="shared" si="47"/>
        <v>0</v>
      </c>
      <c r="G263" s="89"/>
    </row>
    <row r="264" spans="1:7">
      <c r="A264" s="130" t="s">
        <v>24</v>
      </c>
      <c r="B264" s="121" t="s">
        <v>57</v>
      </c>
      <c r="C264" s="88">
        <v>300000000</v>
      </c>
      <c r="D264" s="88">
        <v>300000000</v>
      </c>
      <c r="E264" s="88">
        <v>0</v>
      </c>
      <c r="F264" s="84">
        <f t="shared" si="47"/>
        <v>600000000</v>
      </c>
      <c r="G264" s="89"/>
    </row>
    <row r="265" spans="1:7">
      <c r="A265" s="128" t="s">
        <v>18</v>
      </c>
      <c r="B265" s="137" t="s">
        <v>131</v>
      </c>
      <c r="C265" s="90">
        <f>C266+C278</f>
        <v>992000000</v>
      </c>
      <c r="D265" s="90">
        <f t="shared" ref="D265:E265" si="53">D266+D278</f>
        <v>0</v>
      </c>
      <c r="E265" s="90">
        <f t="shared" si="53"/>
        <v>606000000</v>
      </c>
      <c r="F265" s="91">
        <f t="shared" si="47"/>
        <v>386000000</v>
      </c>
      <c r="G265" s="89"/>
    </row>
    <row r="266" spans="1:7">
      <c r="A266" s="130">
        <v>1</v>
      </c>
      <c r="B266" s="134" t="s">
        <v>132</v>
      </c>
      <c r="C266" s="88">
        <f>C267+C269</f>
        <v>742000000</v>
      </c>
      <c r="D266" s="88">
        <f t="shared" ref="D266:E266" si="54">D267+D269</f>
        <v>0</v>
      </c>
      <c r="E266" s="88">
        <f t="shared" si="54"/>
        <v>400000000</v>
      </c>
      <c r="F266" s="84">
        <f t="shared" si="47"/>
        <v>342000000</v>
      </c>
      <c r="G266" s="89"/>
    </row>
    <row r="267" spans="1:7" hidden="1">
      <c r="A267" s="128" t="s">
        <v>2</v>
      </c>
      <c r="B267" s="134" t="s">
        <v>129</v>
      </c>
      <c r="C267" s="88">
        <f>C268</f>
        <v>200000000</v>
      </c>
      <c r="D267" s="88">
        <f t="shared" ref="D267:E267" si="55">D268</f>
        <v>0</v>
      </c>
      <c r="E267" s="88">
        <f t="shared" si="55"/>
        <v>200000000</v>
      </c>
      <c r="F267" s="84">
        <f t="shared" si="47"/>
        <v>0</v>
      </c>
      <c r="G267" s="89"/>
    </row>
    <row r="268" spans="1:7">
      <c r="A268" s="130" t="s">
        <v>22</v>
      </c>
      <c r="B268" s="134" t="s">
        <v>117</v>
      </c>
      <c r="C268" s="88">
        <v>200000000</v>
      </c>
      <c r="D268" s="88">
        <v>0</v>
      </c>
      <c r="E268" s="88">
        <v>200000000</v>
      </c>
      <c r="F268" s="84">
        <f>C268+D268-E268</f>
        <v>0</v>
      </c>
      <c r="G268" s="89"/>
    </row>
    <row r="269" spans="1:7" hidden="1">
      <c r="A269" s="128" t="s">
        <v>3</v>
      </c>
      <c r="B269" s="138" t="s">
        <v>92</v>
      </c>
      <c r="C269" s="88">
        <f>SUM(C270:C277)</f>
        <v>542000000</v>
      </c>
      <c r="D269" s="88">
        <f t="shared" ref="D269:E269" si="56">SUM(D270:D277)</f>
        <v>0</v>
      </c>
      <c r="E269" s="88">
        <f t="shared" si="56"/>
        <v>200000000</v>
      </c>
      <c r="F269" s="84">
        <f t="shared" si="47"/>
        <v>342000000</v>
      </c>
      <c r="G269" s="89"/>
    </row>
    <row r="270" spans="1:7" hidden="1">
      <c r="A270" s="130" t="s">
        <v>97</v>
      </c>
      <c r="B270" s="135" t="s">
        <v>56</v>
      </c>
      <c r="C270" s="88"/>
      <c r="D270" s="88"/>
      <c r="E270" s="88"/>
      <c r="F270" s="84">
        <f t="shared" si="47"/>
        <v>0</v>
      </c>
      <c r="G270" s="89"/>
    </row>
    <row r="271" spans="1:7" hidden="1">
      <c r="A271" s="130" t="s">
        <v>98</v>
      </c>
      <c r="B271" s="136" t="s">
        <v>55</v>
      </c>
      <c r="C271" s="88"/>
      <c r="D271" s="88"/>
      <c r="E271" s="88"/>
      <c r="F271" s="84"/>
      <c r="G271" s="89"/>
    </row>
    <row r="272" spans="1:7" hidden="1">
      <c r="A272" s="130" t="s">
        <v>99</v>
      </c>
      <c r="B272" s="136" t="s">
        <v>54</v>
      </c>
      <c r="C272" s="88"/>
      <c r="D272" s="88"/>
      <c r="E272" s="88"/>
      <c r="F272" s="84">
        <f t="shared" si="47"/>
        <v>0</v>
      </c>
      <c r="G272" s="89"/>
    </row>
    <row r="273" spans="1:7" hidden="1">
      <c r="A273" s="130" t="s">
        <v>100</v>
      </c>
      <c r="B273" s="121" t="s">
        <v>57</v>
      </c>
      <c r="C273" s="88"/>
      <c r="D273" s="88"/>
      <c r="E273" s="88"/>
      <c r="F273" s="84">
        <f t="shared" si="47"/>
        <v>0</v>
      </c>
      <c r="G273" s="89"/>
    </row>
    <row r="274" spans="1:7" hidden="1">
      <c r="A274" s="130" t="s">
        <v>101</v>
      </c>
      <c r="B274" s="121" t="s">
        <v>60</v>
      </c>
      <c r="C274" s="88"/>
      <c r="D274" s="88"/>
      <c r="E274" s="88"/>
      <c r="F274" s="84">
        <f t="shared" si="47"/>
        <v>0</v>
      </c>
      <c r="G274" s="89"/>
    </row>
    <row r="275" spans="1:7" hidden="1">
      <c r="A275" s="130" t="s">
        <v>102</v>
      </c>
      <c r="B275" s="121" t="s">
        <v>58</v>
      </c>
      <c r="C275" s="88"/>
      <c r="D275" s="88"/>
      <c r="E275" s="88"/>
      <c r="F275" s="84">
        <f t="shared" si="47"/>
        <v>0</v>
      </c>
      <c r="G275" s="89"/>
    </row>
    <row r="276" spans="1:7">
      <c r="A276" s="130" t="s">
        <v>23</v>
      </c>
      <c r="B276" s="121" t="s">
        <v>50</v>
      </c>
      <c r="C276" s="88">
        <v>542000000</v>
      </c>
      <c r="D276" s="88">
        <v>0</v>
      </c>
      <c r="E276" s="88">
        <v>200000000</v>
      </c>
      <c r="F276" s="84">
        <f t="shared" si="47"/>
        <v>342000000</v>
      </c>
      <c r="G276" s="89"/>
    </row>
    <row r="277" spans="1:7" hidden="1">
      <c r="A277" s="130" t="s">
        <v>104</v>
      </c>
      <c r="B277" s="121" t="s">
        <v>59</v>
      </c>
      <c r="C277" s="88"/>
      <c r="D277" s="88"/>
      <c r="E277" s="88"/>
      <c r="F277" s="84">
        <f t="shared" si="47"/>
        <v>0</v>
      </c>
      <c r="G277" s="89"/>
    </row>
    <row r="278" spans="1:7">
      <c r="A278" s="130">
        <v>2</v>
      </c>
      <c r="B278" s="134" t="s">
        <v>133</v>
      </c>
      <c r="C278" s="88">
        <f>C279+C282</f>
        <v>250000000</v>
      </c>
      <c r="D278" s="88">
        <f t="shared" ref="D278:E278" si="57">D279+D282</f>
        <v>0</v>
      </c>
      <c r="E278" s="88">
        <f t="shared" si="57"/>
        <v>206000000</v>
      </c>
      <c r="F278" s="84">
        <f t="shared" si="47"/>
        <v>44000000</v>
      </c>
      <c r="G278" s="89"/>
    </row>
    <row r="279" spans="1:7" hidden="1">
      <c r="A279" s="128" t="s">
        <v>28</v>
      </c>
      <c r="B279" s="134" t="s">
        <v>129</v>
      </c>
      <c r="C279" s="88">
        <f>C280+C281</f>
        <v>250000000</v>
      </c>
      <c r="D279" s="88">
        <f t="shared" ref="D279:E279" si="58">D280+D281</f>
        <v>0</v>
      </c>
      <c r="E279" s="88">
        <f t="shared" si="58"/>
        <v>206000000</v>
      </c>
      <c r="F279" s="84">
        <f t="shared" si="47"/>
        <v>44000000</v>
      </c>
      <c r="G279" s="89"/>
    </row>
    <row r="280" spans="1:7">
      <c r="A280" s="130" t="s">
        <v>22</v>
      </c>
      <c r="B280" s="134" t="s">
        <v>117</v>
      </c>
      <c r="C280" s="88">
        <v>140000000</v>
      </c>
      <c r="D280" s="88">
        <v>0</v>
      </c>
      <c r="E280" s="88">
        <v>140000000</v>
      </c>
      <c r="F280" s="84">
        <f t="shared" si="47"/>
        <v>0</v>
      </c>
      <c r="G280" s="89"/>
    </row>
    <row r="281" spans="1:7">
      <c r="A281" s="130" t="s">
        <v>23</v>
      </c>
      <c r="B281" s="134" t="s">
        <v>339</v>
      </c>
      <c r="C281" s="88">
        <v>110000000</v>
      </c>
      <c r="D281" s="88"/>
      <c r="E281" s="88">
        <v>66000000</v>
      </c>
      <c r="F281" s="84">
        <f t="shared" si="47"/>
        <v>44000000</v>
      </c>
      <c r="G281" s="89"/>
    </row>
    <row r="282" spans="1:7" hidden="1">
      <c r="A282" s="128" t="s">
        <v>3</v>
      </c>
      <c r="B282" s="137" t="s">
        <v>92</v>
      </c>
      <c r="C282" s="90">
        <f>SUM(C283:C290)</f>
        <v>0</v>
      </c>
      <c r="D282" s="90">
        <f t="shared" ref="D282:E282" si="59">SUM(D283:D290)</f>
        <v>0</v>
      </c>
      <c r="E282" s="90">
        <f t="shared" si="59"/>
        <v>0</v>
      </c>
      <c r="F282" s="84">
        <f t="shared" si="47"/>
        <v>0</v>
      </c>
      <c r="G282" s="89"/>
    </row>
    <row r="283" spans="1:7" hidden="1">
      <c r="A283" s="130" t="s">
        <v>97</v>
      </c>
      <c r="B283" s="135" t="s">
        <v>56</v>
      </c>
      <c r="C283" s="88"/>
      <c r="D283" s="88"/>
      <c r="E283" s="88"/>
      <c r="F283" s="84">
        <f t="shared" si="47"/>
        <v>0</v>
      </c>
      <c r="G283" s="89"/>
    </row>
    <row r="284" spans="1:7" hidden="1">
      <c r="A284" s="130" t="s">
        <v>98</v>
      </c>
      <c r="B284" s="136" t="s">
        <v>55</v>
      </c>
      <c r="C284" s="88"/>
      <c r="D284" s="88"/>
      <c r="E284" s="88"/>
      <c r="F284" s="84"/>
      <c r="G284" s="89"/>
    </row>
    <row r="285" spans="1:7" hidden="1">
      <c r="A285" s="130" t="s">
        <v>99</v>
      </c>
      <c r="B285" s="136" t="s">
        <v>54</v>
      </c>
      <c r="C285" s="88"/>
      <c r="D285" s="88"/>
      <c r="E285" s="88"/>
      <c r="F285" s="84">
        <f t="shared" si="47"/>
        <v>0</v>
      </c>
      <c r="G285" s="89"/>
    </row>
    <row r="286" spans="1:7" hidden="1">
      <c r="A286" s="130" t="s">
        <v>100</v>
      </c>
      <c r="B286" s="121" t="s">
        <v>57</v>
      </c>
      <c r="C286" s="88"/>
      <c r="D286" s="88"/>
      <c r="E286" s="88"/>
      <c r="F286" s="84">
        <f t="shared" si="47"/>
        <v>0</v>
      </c>
      <c r="G286" s="89"/>
    </row>
    <row r="287" spans="1:7" hidden="1">
      <c r="A287" s="130" t="s">
        <v>101</v>
      </c>
      <c r="B287" s="121" t="s">
        <v>60</v>
      </c>
      <c r="C287" s="88"/>
      <c r="D287" s="88"/>
      <c r="E287" s="88"/>
      <c r="F287" s="84">
        <f t="shared" si="47"/>
        <v>0</v>
      </c>
      <c r="G287" s="89"/>
    </row>
    <row r="288" spans="1:7" hidden="1">
      <c r="A288" s="130" t="s">
        <v>102</v>
      </c>
      <c r="B288" s="121" t="s">
        <v>58</v>
      </c>
      <c r="C288" s="88"/>
      <c r="D288" s="88"/>
      <c r="E288" s="88"/>
      <c r="F288" s="84">
        <f t="shared" si="47"/>
        <v>0</v>
      </c>
      <c r="G288" s="89"/>
    </row>
    <row r="289" spans="1:7" hidden="1">
      <c r="A289" s="130" t="s">
        <v>103</v>
      </c>
      <c r="B289" s="121" t="s">
        <v>50</v>
      </c>
      <c r="C289" s="88"/>
      <c r="D289" s="88"/>
      <c r="E289" s="88"/>
      <c r="F289" s="84">
        <f t="shared" si="47"/>
        <v>0</v>
      </c>
      <c r="G289" s="89"/>
    </row>
    <row r="290" spans="1:7" hidden="1">
      <c r="A290" s="130" t="s">
        <v>104</v>
      </c>
      <c r="B290" s="121" t="s">
        <v>59</v>
      </c>
      <c r="C290" s="88"/>
      <c r="D290" s="88"/>
      <c r="E290" s="88"/>
      <c r="F290" s="84">
        <f t="shared" si="47"/>
        <v>0</v>
      </c>
      <c r="G290" s="89"/>
    </row>
    <row r="291" spans="1:7">
      <c r="A291" s="128" t="s">
        <v>51</v>
      </c>
      <c r="B291" s="126" t="s">
        <v>484</v>
      </c>
      <c r="C291" s="90">
        <f>C292+C302+C303</f>
        <v>0</v>
      </c>
      <c r="D291" s="90">
        <f t="shared" ref="D291:F291" si="60">D292+D302+D303</f>
        <v>3623540000</v>
      </c>
      <c r="E291" s="90">
        <f t="shared" si="60"/>
        <v>0</v>
      </c>
      <c r="F291" s="90">
        <f t="shared" si="60"/>
        <v>3623540000</v>
      </c>
      <c r="G291" s="89"/>
    </row>
    <row r="292" spans="1:7">
      <c r="A292" s="130">
        <v>1</v>
      </c>
      <c r="B292" s="121" t="s">
        <v>348</v>
      </c>
      <c r="C292" s="88">
        <v>0</v>
      </c>
      <c r="D292" s="88">
        <v>2150540000</v>
      </c>
      <c r="E292" s="88">
        <v>0</v>
      </c>
      <c r="F292" s="84">
        <f>C292+D292-E292</f>
        <v>2150540000</v>
      </c>
      <c r="G292" s="89"/>
    </row>
    <row r="293" spans="1:7" hidden="1">
      <c r="A293" s="128" t="s">
        <v>76</v>
      </c>
      <c r="B293" s="137" t="s">
        <v>134</v>
      </c>
      <c r="C293" s="88"/>
      <c r="D293" s="88"/>
      <c r="E293" s="88"/>
      <c r="F293" s="84">
        <f t="shared" si="47"/>
        <v>0</v>
      </c>
      <c r="G293" s="89"/>
    </row>
    <row r="294" spans="1:7" hidden="1">
      <c r="A294" s="130">
        <v>1</v>
      </c>
      <c r="B294" s="135" t="s">
        <v>56</v>
      </c>
      <c r="C294" s="88"/>
      <c r="D294" s="88"/>
      <c r="E294" s="88"/>
      <c r="F294" s="84">
        <f t="shared" si="47"/>
        <v>0</v>
      </c>
      <c r="G294" s="89"/>
    </row>
    <row r="295" spans="1:7" hidden="1">
      <c r="A295" s="130">
        <v>2</v>
      </c>
      <c r="B295" s="136" t="s">
        <v>55</v>
      </c>
      <c r="C295" s="88"/>
      <c r="D295" s="88"/>
      <c r="E295" s="88"/>
      <c r="F295" s="84">
        <f t="shared" si="47"/>
        <v>0</v>
      </c>
      <c r="G295" s="89"/>
    </row>
    <row r="296" spans="1:7" hidden="1">
      <c r="A296" s="130">
        <v>3</v>
      </c>
      <c r="B296" s="136" t="s">
        <v>54</v>
      </c>
      <c r="C296" s="88"/>
      <c r="D296" s="88"/>
      <c r="E296" s="88"/>
      <c r="F296" s="84">
        <f t="shared" si="47"/>
        <v>0</v>
      </c>
      <c r="G296" s="89"/>
    </row>
    <row r="297" spans="1:7" hidden="1">
      <c r="A297" s="130">
        <v>4</v>
      </c>
      <c r="B297" s="121" t="s">
        <v>57</v>
      </c>
      <c r="C297" s="88"/>
      <c r="D297" s="88"/>
      <c r="E297" s="88"/>
      <c r="F297" s="84">
        <f t="shared" si="47"/>
        <v>0</v>
      </c>
      <c r="G297" s="89"/>
    </row>
    <row r="298" spans="1:7" hidden="1">
      <c r="A298" s="130">
        <v>5</v>
      </c>
      <c r="B298" s="121" t="s">
        <v>60</v>
      </c>
      <c r="C298" s="88"/>
      <c r="D298" s="88"/>
      <c r="E298" s="88"/>
      <c r="F298" s="84">
        <f t="shared" si="47"/>
        <v>0</v>
      </c>
      <c r="G298" s="89"/>
    </row>
    <row r="299" spans="1:7" hidden="1">
      <c r="A299" s="130">
        <v>6</v>
      </c>
      <c r="B299" s="121" t="s">
        <v>58</v>
      </c>
      <c r="C299" s="88"/>
      <c r="D299" s="88"/>
      <c r="E299" s="88"/>
      <c r="F299" s="84">
        <f t="shared" si="47"/>
        <v>0</v>
      </c>
      <c r="G299" s="89"/>
    </row>
    <row r="300" spans="1:7" hidden="1">
      <c r="A300" s="130">
        <v>7</v>
      </c>
      <c r="B300" s="121" t="s">
        <v>50</v>
      </c>
      <c r="C300" s="88"/>
      <c r="D300" s="88"/>
      <c r="E300" s="88"/>
      <c r="F300" s="84">
        <f t="shared" si="47"/>
        <v>0</v>
      </c>
      <c r="G300" s="89"/>
    </row>
    <row r="301" spans="1:7" hidden="1">
      <c r="A301" s="130">
        <v>8</v>
      </c>
      <c r="B301" s="121" t="s">
        <v>59</v>
      </c>
      <c r="C301" s="88"/>
      <c r="D301" s="88"/>
      <c r="E301" s="88"/>
      <c r="F301" s="84">
        <f t="shared" si="47"/>
        <v>0</v>
      </c>
      <c r="G301" s="89"/>
    </row>
    <row r="302" spans="1:7">
      <c r="A302" s="130">
        <v>2</v>
      </c>
      <c r="B302" s="121" t="s">
        <v>386</v>
      </c>
      <c r="C302" s="88">
        <v>0</v>
      </c>
      <c r="D302" s="88">
        <v>1273000000</v>
      </c>
      <c r="E302" s="88">
        <v>0</v>
      </c>
      <c r="F302" s="84">
        <f>C302+D302-E302</f>
        <v>1273000000</v>
      </c>
      <c r="G302" s="89"/>
    </row>
    <row r="303" spans="1:7">
      <c r="A303" s="130">
        <v>3</v>
      </c>
      <c r="B303" s="121" t="s">
        <v>117</v>
      </c>
      <c r="C303" s="88">
        <v>0</v>
      </c>
      <c r="D303" s="88">
        <v>200000000</v>
      </c>
      <c r="E303" s="88">
        <v>0</v>
      </c>
      <c r="F303" s="84">
        <f>C303+D303-E303</f>
        <v>200000000</v>
      </c>
      <c r="G303" s="89"/>
    </row>
    <row r="304" spans="1:7">
      <c r="A304" s="169"/>
      <c r="B304" s="170" t="s">
        <v>483</v>
      </c>
      <c r="C304" s="3">
        <f>C7+C172</f>
        <v>30855670358</v>
      </c>
      <c r="D304" s="3">
        <f t="shared" ref="D304:F304" si="61">D7+D172</f>
        <v>15820277758</v>
      </c>
      <c r="E304" s="3">
        <f t="shared" si="61"/>
        <v>15820277758</v>
      </c>
      <c r="F304" s="3">
        <f t="shared" si="61"/>
        <v>30855670358</v>
      </c>
      <c r="G304" s="1"/>
    </row>
  </sheetData>
  <mergeCells count="10">
    <mergeCell ref="A2:G2"/>
    <mergeCell ref="A1:I1"/>
    <mergeCell ref="A3:G3"/>
    <mergeCell ref="A4:I4"/>
    <mergeCell ref="G5:G6"/>
    <mergeCell ref="A5:A6"/>
    <mergeCell ref="B5:B6"/>
    <mergeCell ref="C5:C6"/>
    <mergeCell ref="D5:E5"/>
    <mergeCell ref="F5:F6"/>
  </mergeCells>
  <pageMargins left="1" right="0.85" top="0.75" bottom="0.75" header="0.3" footer="0.3"/>
  <pageSetup paperSize="9" orientation="landscape"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357"/>
  <sheetViews>
    <sheetView tabSelected="1" topLeftCell="A93" zoomScale="115" zoomScaleNormal="115" workbookViewId="0">
      <selection activeCell="K114" sqref="K114"/>
    </sheetView>
  </sheetViews>
  <sheetFormatPr defaultColWidth="9.109375" defaultRowHeight="15.75"/>
  <cols>
    <col min="1" max="1" width="5.6640625" style="5" customWidth="1"/>
    <col min="2" max="2" width="55.44140625" style="5" customWidth="1"/>
    <col min="3" max="3" width="15" style="2" customWidth="1"/>
    <col min="4" max="4" width="14.88671875" style="2" customWidth="1"/>
    <col min="5" max="5" width="15.33203125" style="2" customWidth="1"/>
    <col min="6" max="6" width="15.6640625" style="45" customWidth="1"/>
    <col min="7" max="7" width="11.44140625" style="4" hidden="1" customWidth="1"/>
    <col min="8" max="8" width="15" style="5" hidden="1" customWidth="1"/>
    <col min="9" max="9" width="18" style="5" hidden="1" customWidth="1"/>
    <col min="10" max="10" width="9.109375" style="5"/>
    <col min="11" max="11" width="30" style="5" customWidth="1"/>
    <col min="12" max="14" width="9.109375" style="5" customWidth="1"/>
    <col min="15" max="16384" width="9.109375" style="5"/>
  </cols>
  <sheetData>
    <row r="1" spans="1:11" s="6" customFormat="1">
      <c r="A1" s="211" t="s">
        <v>480</v>
      </c>
      <c r="B1" s="211"/>
      <c r="C1" s="211"/>
      <c r="D1" s="211"/>
      <c r="E1" s="211"/>
      <c r="F1" s="211"/>
      <c r="G1" s="211"/>
      <c r="H1" s="211"/>
      <c r="I1" s="211"/>
    </row>
    <row r="2" spans="1:11" s="6" customFormat="1" ht="45" customHeight="1">
      <c r="A2" s="211" t="s">
        <v>495</v>
      </c>
      <c r="B2" s="211"/>
      <c r="C2" s="211"/>
      <c r="D2" s="211"/>
      <c r="E2" s="211"/>
      <c r="F2" s="211"/>
      <c r="G2" s="211"/>
      <c r="H2" s="202"/>
      <c r="I2" s="202"/>
    </row>
    <row r="3" spans="1:11" s="6" customFormat="1" ht="18.75" customHeight="1">
      <c r="A3" s="212" t="s">
        <v>496</v>
      </c>
      <c r="B3" s="212"/>
      <c r="C3" s="212"/>
      <c r="D3" s="212"/>
      <c r="E3" s="212"/>
      <c r="F3" s="212"/>
      <c r="G3" s="212"/>
      <c r="H3" s="77"/>
      <c r="I3" s="77"/>
    </row>
    <row r="4" spans="1:11" s="6" customFormat="1">
      <c r="A4" s="213" t="s">
        <v>351</v>
      </c>
      <c r="B4" s="213"/>
      <c r="C4" s="213"/>
      <c r="D4" s="213"/>
      <c r="E4" s="213"/>
      <c r="F4" s="213"/>
      <c r="G4" s="213"/>
      <c r="H4" s="214"/>
      <c r="I4" s="214"/>
    </row>
    <row r="5" spans="1:11" ht="22.5" customHeight="1">
      <c r="A5" s="206"/>
      <c r="B5" s="207" t="s">
        <v>479</v>
      </c>
      <c r="C5" s="208" t="s">
        <v>436</v>
      </c>
      <c r="D5" s="208" t="s">
        <v>228</v>
      </c>
      <c r="E5" s="208"/>
      <c r="F5" s="209" t="s">
        <v>229</v>
      </c>
      <c r="G5" s="204" t="s">
        <v>400</v>
      </c>
      <c r="H5" s="7"/>
      <c r="I5" s="78"/>
    </row>
    <row r="6" spans="1:11" ht="31.5">
      <c r="A6" s="206"/>
      <c r="B6" s="207"/>
      <c r="C6" s="208"/>
      <c r="D6" s="194" t="s">
        <v>230</v>
      </c>
      <c r="E6" s="194" t="s">
        <v>231</v>
      </c>
      <c r="F6" s="210"/>
      <c r="G6" s="205"/>
      <c r="H6" s="8" t="s">
        <v>61</v>
      </c>
      <c r="I6" s="9" t="s">
        <v>62</v>
      </c>
    </row>
    <row r="7" spans="1:11" ht="40.5" customHeight="1">
      <c r="A7" s="189" t="s">
        <v>0</v>
      </c>
      <c r="B7" s="187" t="s">
        <v>435</v>
      </c>
      <c r="C7" s="203">
        <f>C8+C21+C27+C56+C69+C88+C112+C120+C128+C141+C184+C190</f>
        <v>98572762230</v>
      </c>
      <c r="D7" s="203">
        <f>D8+D21+D27+D56+D69+D88+D112+D120+D128+D141+D184+D190</f>
        <v>76286249917</v>
      </c>
      <c r="E7" s="203">
        <f>E8+E21+E27+E56+E69+E88+E112+E120+E128+E141+E184+E190</f>
        <v>76286249917</v>
      </c>
      <c r="F7" s="203">
        <f>F8+F21+F27+F56+F69+F88+F112+F120+F128+F141+F184+F190</f>
        <v>98572762230</v>
      </c>
      <c r="G7" s="139"/>
      <c r="K7" s="76"/>
    </row>
    <row r="8" spans="1:11" ht="33.75" customHeight="1">
      <c r="A8" s="113" t="s">
        <v>1</v>
      </c>
      <c r="B8" s="140" t="s">
        <v>135</v>
      </c>
      <c r="C8" s="90">
        <f>C9+C15</f>
        <v>1218100000</v>
      </c>
      <c r="D8" s="90">
        <f>D9+D15</f>
        <v>130000000</v>
      </c>
      <c r="E8" s="90">
        <f>E9+E15</f>
        <v>737000000</v>
      </c>
      <c r="F8" s="91">
        <f t="shared" ref="F8:F45" si="0">C8+D8-E8</f>
        <v>611100000</v>
      </c>
      <c r="G8" s="141"/>
    </row>
    <row r="9" spans="1:11">
      <c r="A9" s="115">
        <v>1</v>
      </c>
      <c r="B9" s="142" t="s">
        <v>136</v>
      </c>
      <c r="C9" s="88">
        <f>SUM(C10:C14)</f>
        <v>1218100000</v>
      </c>
      <c r="D9" s="88">
        <f t="shared" ref="D9:E9" si="1">SUM(D10:D14)</f>
        <v>130000000</v>
      </c>
      <c r="E9" s="88">
        <f t="shared" si="1"/>
        <v>737000000</v>
      </c>
      <c r="F9" s="84">
        <f t="shared" si="0"/>
        <v>611100000</v>
      </c>
      <c r="G9" s="141"/>
    </row>
    <row r="10" spans="1:11" hidden="1">
      <c r="A10" s="115"/>
      <c r="B10" s="124" t="s">
        <v>56</v>
      </c>
      <c r="C10" s="88"/>
      <c r="D10" s="88"/>
      <c r="E10" s="88"/>
      <c r="F10" s="84">
        <f t="shared" si="0"/>
        <v>0</v>
      </c>
      <c r="G10" s="89"/>
    </row>
    <row r="11" spans="1:11">
      <c r="A11" s="115" t="s">
        <v>22</v>
      </c>
      <c r="B11" s="119" t="s">
        <v>55</v>
      </c>
      <c r="C11" s="88">
        <v>481100000</v>
      </c>
      <c r="D11" s="88">
        <v>130000000</v>
      </c>
      <c r="E11" s="88">
        <v>0</v>
      </c>
      <c r="F11" s="84">
        <f t="shared" si="0"/>
        <v>611100000</v>
      </c>
      <c r="G11" s="89"/>
    </row>
    <row r="12" spans="1:11" hidden="1">
      <c r="A12" s="115"/>
      <c r="B12" s="120" t="s">
        <v>57</v>
      </c>
      <c r="C12" s="88"/>
      <c r="D12" s="88"/>
      <c r="E12" s="88"/>
      <c r="F12" s="84">
        <f t="shared" si="0"/>
        <v>0</v>
      </c>
      <c r="G12" s="89"/>
    </row>
    <row r="13" spans="1:11">
      <c r="A13" s="115" t="s">
        <v>23</v>
      </c>
      <c r="B13" s="120" t="s">
        <v>59</v>
      </c>
      <c r="C13" s="88">
        <v>737000000</v>
      </c>
      <c r="D13" s="88">
        <v>0</v>
      </c>
      <c r="E13" s="88">
        <v>737000000</v>
      </c>
      <c r="F13" s="84">
        <f t="shared" si="0"/>
        <v>0</v>
      </c>
      <c r="G13" s="89"/>
    </row>
    <row r="14" spans="1:11" hidden="1">
      <c r="A14" s="113"/>
      <c r="B14" s="120" t="s">
        <v>50</v>
      </c>
      <c r="C14" s="88"/>
      <c r="D14" s="88"/>
      <c r="E14" s="88"/>
      <c r="F14" s="84"/>
      <c r="G14" s="89"/>
    </row>
    <row r="15" spans="1:11" hidden="1">
      <c r="A15" s="113">
        <v>2</v>
      </c>
      <c r="B15" s="114" t="s">
        <v>137</v>
      </c>
      <c r="C15" s="90">
        <f>SUM(C16:C20)</f>
        <v>0</v>
      </c>
      <c r="D15" s="90">
        <f t="shared" ref="D15:E15" si="2">SUM(D16:D20)</f>
        <v>0</v>
      </c>
      <c r="E15" s="90">
        <f t="shared" si="2"/>
        <v>0</v>
      </c>
      <c r="F15" s="84">
        <f t="shared" si="0"/>
        <v>0</v>
      </c>
      <c r="G15" s="89"/>
    </row>
    <row r="16" spans="1:11" hidden="1">
      <c r="A16" s="113"/>
      <c r="B16" s="124" t="s">
        <v>56</v>
      </c>
      <c r="C16" s="88"/>
      <c r="D16" s="88"/>
      <c r="E16" s="88"/>
      <c r="F16" s="84">
        <f t="shared" si="0"/>
        <v>0</v>
      </c>
      <c r="G16" s="89"/>
    </row>
    <row r="17" spans="1:11" hidden="1">
      <c r="A17" s="113"/>
      <c r="B17" s="119" t="s">
        <v>55</v>
      </c>
      <c r="C17" s="88"/>
      <c r="D17" s="88"/>
      <c r="E17" s="88"/>
      <c r="F17" s="84">
        <f t="shared" si="0"/>
        <v>0</v>
      </c>
      <c r="G17" s="89"/>
    </row>
    <row r="18" spans="1:11" hidden="1">
      <c r="A18" s="113"/>
      <c r="B18" s="120" t="s">
        <v>57</v>
      </c>
      <c r="C18" s="88"/>
      <c r="D18" s="88"/>
      <c r="E18" s="88"/>
      <c r="F18" s="84"/>
      <c r="G18" s="89"/>
    </row>
    <row r="19" spans="1:11" hidden="1">
      <c r="A19" s="113"/>
      <c r="B19" s="120" t="s">
        <v>59</v>
      </c>
      <c r="C19" s="88"/>
      <c r="D19" s="88"/>
      <c r="E19" s="88"/>
      <c r="F19" s="84">
        <f t="shared" si="0"/>
        <v>0</v>
      </c>
      <c r="G19" s="89"/>
    </row>
    <row r="20" spans="1:11" hidden="1">
      <c r="A20" s="113"/>
      <c r="B20" s="120" t="s">
        <v>50</v>
      </c>
      <c r="C20" s="88"/>
      <c r="D20" s="88"/>
      <c r="E20" s="88"/>
      <c r="F20" s="84">
        <f t="shared" si="0"/>
        <v>0</v>
      </c>
      <c r="G20" s="89"/>
    </row>
    <row r="21" spans="1:11" ht="35.25" customHeight="1">
      <c r="A21" s="113" t="s">
        <v>15</v>
      </c>
      <c r="B21" s="108" t="s">
        <v>138</v>
      </c>
      <c r="C21" s="90">
        <f>SUM(C22:C26)</f>
        <v>8009000000</v>
      </c>
      <c r="D21" s="90">
        <f t="shared" ref="D21:E21" si="3">SUM(D22:D26)</f>
        <v>0</v>
      </c>
      <c r="E21" s="90">
        <f t="shared" si="3"/>
        <v>8009000000</v>
      </c>
      <c r="F21" s="91">
        <f t="shared" si="0"/>
        <v>0</v>
      </c>
      <c r="G21" s="89"/>
    </row>
    <row r="22" spans="1:11" hidden="1">
      <c r="A22" s="143" t="s">
        <v>25</v>
      </c>
      <c r="B22" s="124" t="s">
        <v>56</v>
      </c>
      <c r="C22" s="88"/>
      <c r="D22" s="88"/>
      <c r="E22" s="88"/>
      <c r="F22" s="84">
        <f t="shared" si="0"/>
        <v>0</v>
      </c>
      <c r="G22" s="89"/>
    </row>
    <row r="23" spans="1:11">
      <c r="A23" s="143">
        <v>1</v>
      </c>
      <c r="B23" s="125" t="s">
        <v>55</v>
      </c>
      <c r="C23" s="88">
        <v>3780000000</v>
      </c>
      <c r="D23" s="88">
        <v>0</v>
      </c>
      <c r="E23" s="88">
        <v>3780000000</v>
      </c>
      <c r="F23" s="84">
        <f t="shared" si="0"/>
        <v>0</v>
      </c>
      <c r="G23" s="89"/>
    </row>
    <row r="24" spans="1:11">
      <c r="A24" s="143">
        <v>2</v>
      </c>
      <c r="B24" s="121" t="s">
        <v>57</v>
      </c>
      <c r="C24" s="88">
        <v>4186000000</v>
      </c>
      <c r="D24" s="88">
        <v>0</v>
      </c>
      <c r="E24" s="88">
        <v>4186000000</v>
      </c>
      <c r="F24" s="84">
        <f t="shared" si="0"/>
        <v>0</v>
      </c>
      <c r="G24" s="89"/>
    </row>
    <row r="25" spans="1:11">
      <c r="A25" s="143">
        <v>3</v>
      </c>
      <c r="B25" s="121" t="s">
        <v>59</v>
      </c>
      <c r="C25" s="88">
        <v>43000000</v>
      </c>
      <c r="D25" s="88">
        <v>0</v>
      </c>
      <c r="E25" s="88">
        <v>43000000</v>
      </c>
      <c r="F25" s="84">
        <f t="shared" si="0"/>
        <v>0</v>
      </c>
      <c r="G25" s="89"/>
    </row>
    <row r="26" spans="1:11" hidden="1">
      <c r="A26" s="143" t="s">
        <v>25</v>
      </c>
      <c r="B26" s="121" t="s">
        <v>50</v>
      </c>
      <c r="C26" s="88"/>
      <c r="D26" s="88"/>
      <c r="E26" s="88"/>
      <c r="F26" s="84">
        <f t="shared" si="0"/>
        <v>0</v>
      </c>
      <c r="G26" s="89"/>
    </row>
    <row r="27" spans="1:11" ht="49.5" customHeight="1">
      <c r="A27" s="113" t="s">
        <v>16</v>
      </c>
      <c r="B27" s="122" t="s">
        <v>139</v>
      </c>
      <c r="C27" s="90">
        <f>C28+C42</f>
        <v>73102733361</v>
      </c>
      <c r="D27" s="90">
        <f t="shared" ref="D27:E27" si="4">D28+D42</f>
        <v>3375000000</v>
      </c>
      <c r="E27" s="90">
        <f t="shared" si="4"/>
        <v>57742183361</v>
      </c>
      <c r="F27" s="91">
        <f t="shared" si="0"/>
        <v>18735550000</v>
      </c>
      <c r="G27" s="89"/>
    </row>
    <row r="28" spans="1:11" ht="33.75" customHeight="1">
      <c r="A28" s="115">
        <v>1</v>
      </c>
      <c r="B28" s="123" t="s">
        <v>140</v>
      </c>
      <c r="C28" s="88">
        <f>C29+C38</f>
        <v>73102733361</v>
      </c>
      <c r="D28" s="88">
        <f t="shared" ref="D28:E28" si="5">D29+D38</f>
        <v>1075000000</v>
      </c>
      <c r="E28" s="88">
        <f t="shared" si="5"/>
        <v>57742183361</v>
      </c>
      <c r="F28" s="84">
        <f t="shared" si="0"/>
        <v>16435550000</v>
      </c>
      <c r="G28" s="89"/>
      <c r="K28" s="76"/>
    </row>
    <row r="29" spans="1:11" hidden="1">
      <c r="A29" s="144" t="s">
        <v>22</v>
      </c>
      <c r="B29" s="145" t="s">
        <v>141</v>
      </c>
      <c r="C29" s="88">
        <f>SUM(C30:C34)</f>
        <v>73102733361</v>
      </c>
      <c r="D29" s="88">
        <f t="shared" ref="D29:E29" si="6">SUM(D30:D34)</f>
        <v>1075000000</v>
      </c>
      <c r="E29" s="88">
        <f t="shared" si="6"/>
        <v>57742183361</v>
      </c>
      <c r="F29" s="84">
        <f t="shared" si="0"/>
        <v>16435550000</v>
      </c>
      <c r="G29" s="89"/>
    </row>
    <row r="30" spans="1:11">
      <c r="A30" s="146" t="s">
        <v>22</v>
      </c>
      <c r="B30" s="125" t="s">
        <v>56</v>
      </c>
      <c r="C30" s="88">
        <v>24341658000</v>
      </c>
      <c r="D30" s="88"/>
      <c r="E30" s="88">
        <v>15667032000</v>
      </c>
      <c r="F30" s="84">
        <f t="shared" si="0"/>
        <v>8674626000</v>
      </c>
      <c r="G30" s="89"/>
    </row>
    <row r="31" spans="1:11">
      <c r="A31" s="146" t="s">
        <v>23</v>
      </c>
      <c r="B31" s="125" t="s">
        <v>55</v>
      </c>
      <c r="C31" s="88">
        <v>23940426619</v>
      </c>
      <c r="D31" s="88">
        <v>0</v>
      </c>
      <c r="E31" s="88">
        <v>20836393619</v>
      </c>
      <c r="F31" s="84">
        <f t="shared" si="0"/>
        <v>3104033000</v>
      </c>
      <c r="G31" s="89"/>
    </row>
    <row r="32" spans="1:11">
      <c r="A32" s="146" t="s">
        <v>24</v>
      </c>
      <c r="B32" s="121" t="s">
        <v>57</v>
      </c>
      <c r="C32" s="88">
        <v>3581891000</v>
      </c>
      <c r="D32" s="88">
        <v>1075000000</v>
      </c>
      <c r="E32" s="88">
        <v>0</v>
      </c>
      <c r="F32" s="84">
        <f t="shared" si="0"/>
        <v>4656891000</v>
      </c>
      <c r="G32" s="89"/>
    </row>
    <row r="33" spans="1:7">
      <c r="A33" s="146" t="s">
        <v>26</v>
      </c>
      <c r="B33" s="121" t="s">
        <v>59</v>
      </c>
      <c r="C33" s="88">
        <v>18329470000</v>
      </c>
      <c r="D33" s="88"/>
      <c r="E33" s="88">
        <v>18329470000</v>
      </c>
      <c r="F33" s="84">
        <f t="shared" si="0"/>
        <v>0</v>
      </c>
      <c r="G33" s="89"/>
    </row>
    <row r="34" spans="1:7">
      <c r="A34" s="146" t="s">
        <v>27</v>
      </c>
      <c r="B34" s="121" t="s">
        <v>50</v>
      </c>
      <c r="C34" s="88">
        <v>2909287742</v>
      </c>
      <c r="D34" s="88">
        <v>0</v>
      </c>
      <c r="E34" s="88">
        <v>2909287742</v>
      </c>
      <c r="F34" s="84">
        <f t="shared" si="0"/>
        <v>0</v>
      </c>
      <c r="G34" s="89"/>
    </row>
    <row r="35" spans="1:7" hidden="1">
      <c r="A35" s="147"/>
      <c r="B35" s="121" t="s">
        <v>338</v>
      </c>
      <c r="C35" s="88">
        <v>1816000000</v>
      </c>
      <c r="D35" s="88"/>
      <c r="E35" s="88">
        <v>1816000000</v>
      </c>
      <c r="F35" s="84">
        <f t="shared" si="0"/>
        <v>0</v>
      </c>
      <c r="G35" s="89"/>
    </row>
    <row r="36" spans="1:7" hidden="1">
      <c r="A36" s="147"/>
      <c r="B36" s="121" t="s">
        <v>336</v>
      </c>
      <c r="C36" s="88">
        <v>966835665</v>
      </c>
      <c r="D36" s="88"/>
      <c r="E36" s="88">
        <v>966835665</v>
      </c>
      <c r="F36" s="84">
        <f t="shared" si="0"/>
        <v>0</v>
      </c>
      <c r="G36" s="89"/>
    </row>
    <row r="37" spans="1:7" hidden="1">
      <c r="A37" s="147"/>
      <c r="B37" s="121" t="s">
        <v>337</v>
      </c>
      <c r="C37" s="88">
        <v>302219077</v>
      </c>
      <c r="D37" s="88"/>
      <c r="E37" s="88">
        <v>302219077</v>
      </c>
      <c r="F37" s="84">
        <f t="shared" si="0"/>
        <v>0</v>
      </c>
      <c r="G37" s="89"/>
    </row>
    <row r="38" spans="1:7" hidden="1">
      <c r="A38" s="148" t="s">
        <v>23</v>
      </c>
      <c r="B38" s="149" t="s">
        <v>142</v>
      </c>
      <c r="C38" s="90">
        <f>SUM(C39:C41)</f>
        <v>0</v>
      </c>
      <c r="D38" s="90">
        <f t="shared" ref="D38:E38" si="7">SUM(D39:D41)</f>
        <v>0</v>
      </c>
      <c r="E38" s="90">
        <f t="shared" si="7"/>
        <v>0</v>
      </c>
      <c r="F38" s="84">
        <f t="shared" si="0"/>
        <v>0</v>
      </c>
      <c r="G38" s="89"/>
    </row>
    <row r="39" spans="1:7" hidden="1">
      <c r="A39" s="147" t="s">
        <v>25</v>
      </c>
      <c r="B39" s="121" t="s">
        <v>143</v>
      </c>
      <c r="C39" s="88"/>
      <c r="D39" s="88"/>
      <c r="E39" s="88"/>
      <c r="F39" s="84">
        <f t="shared" si="0"/>
        <v>0</v>
      </c>
      <c r="G39" s="89"/>
    </row>
    <row r="40" spans="1:7" hidden="1">
      <c r="A40" s="147" t="s">
        <v>25</v>
      </c>
      <c r="B40" s="121" t="s">
        <v>144</v>
      </c>
      <c r="C40" s="88"/>
      <c r="D40" s="88"/>
      <c r="E40" s="88"/>
      <c r="F40" s="84">
        <f t="shared" si="0"/>
        <v>0</v>
      </c>
      <c r="G40" s="89"/>
    </row>
    <row r="41" spans="1:7" hidden="1">
      <c r="A41" s="147" t="s">
        <v>25</v>
      </c>
      <c r="B41" s="121" t="s">
        <v>145</v>
      </c>
      <c r="C41" s="88"/>
      <c r="D41" s="88"/>
      <c r="E41" s="88"/>
      <c r="F41" s="84">
        <f t="shared" si="0"/>
        <v>0</v>
      </c>
      <c r="G41" s="89"/>
    </row>
    <row r="42" spans="1:7" ht="47.25" customHeight="1">
      <c r="A42" s="115">
        <v>2</v>
      </c>
      <c r="B42" s="109" t="s">
        <v>146</v>
      </c>
      <c r="C42" s="88">
        <f>C43+C50</f>
        <v>0</v>
      </c>
      <c r="D42" s="88">
        <f t="shared" ref="D42:E42" si="8">D43+D50</f>
        <v>2300000000</v>
      </c>
      <c r="E42" s="88">
        <f t="shared" si="8"/>
        <v>0</v>
      </c>
      <c r="F42" s="84">
        <f t="shared" si="0"/>
        <v>2300000000</v>
      </c>
      <c r="G42" s="89"/>
    </row>
    <row r="43" spans="1:7" hidden="1">
      <c r="A43" s="150" t="s">
        <v>22</v>
      </c>
      <c r="B43" s="151" t="s">
        <v>147</v>
      </c>
      <c r="C43" s="88">
        <f>SUM(C44:C46)</f>
        <v>0</v>
      </c>
      <c r="D43" s="88">
        <f t="shared" ref="D43:E43" si="9">SUM(D44:D46)</f>
        <v>0</v>
      </c>
      <c r="E43" s="88">
        <f t="shared" si="9"/>
        <v>0</v>
      </c>
      <c r="F43" s="84">
        <f t="shared" si="0"/>
        <v>0</v>
      </c>
      <c r="G43" s="89"/>
    </row>
    <row r="44" spans="1:7" hidden="1">
      <c r="A44" s="143" t="s">
        <v>25</v>
      </c>
      <c r="B44" s="152" t="s">
        <v>306</v>
      </c>
      <c r="C44" s="88"/>
      <c r="D44" s="88"/>
      <c r="E44" s="88"/>
      <c r="F44" s="84">
        <f t="shared" si="0"/>
        <v>0</v>
      </c>
      <c r="G44" s="89"/>
    </row>
    <row r="45" spans="1:7" hidden="1">
      <c r="A45" s="143" t="s">
        <v>25</v>
      </c>
      <c r="B45" s="152" t="s">
        <v>148</v>
      </c>
      <c r="C45" s="88"/>
      <c r="D45" s="88"/>
      <c r="E45" s="88"/>
      <c r="F45" s="84">
        <f t="shared" si="0"/>
        <v>0</v>
      </c>
      <c r="G45" s="89"/>
    </row>
    <row r="46" spans="1:7" hidden="1">
      <c r="A46" s="143" t="s">
        <v>25</v>
      </c>
      <c r="B46" s="152" t="s">
        <v>149</v>
      </c>
      <c r="C46" s="88"/>
      <c r="D46" s="88"/>
      <c r="E46" s="88"/>
      <c r="F46" s="84">
        <f t="shared" ref="F46:F117" si="10">C46+D46-E46</f>
        <v>0</v>
      </c>
      <c r="G46" s="89"/>
    </row>
    <row r="47" spans="1:7" ht="30" hidden="1">
      <c r="A47" s="143" t="s">
        <v>307</v>
      </c>
      <c r="B47" s="153" t="s">
        <v>308</v>
      </c>
      <c r="C47" s="88"/>
      <c r="D47" s="88"/>
      <c r="E47" s="88"/>
      <c r="F47" s="84">
        <f t="shared" si="10"/>
        <v>0</v>
      </c>
      <c r="G47" s="89"/>
    </row>
    <row r="48" spans="1:7" ht="30" hidden="1">
      <c r="A48" s="143" t="s">
        <v>307</v>
      </c>
      <c r="B48" s="153" t="s">
        <v>309</v>
      </c>
      <c r="C48" s="88"/>
      <c r="D48" s="88"/>
      <c r="E48" s="88"/>
      <c r="F48" s="84">
        <f t="shared" si="10"/>
        <v>0</v>
      </c>
      <c r="G48" s="89"/>
    </row>
    <row r="49" spans="1:7" ht="30" hidden="1">
      <c r="A49" s="143" t="s">
        <v>307</v>
      </c>
      <c r="B49" s="153" t="s">
        <v>310</v>
      </c>
      <c r="C49" s="88"/>
      <c r="D49" s="88"/>
      <c r="E49" s="88"/>
      <c r="F49" s="84">
        <f t="shared" si="10"/>
        <v>0</v>
      </c>
      <c r="G49" s="89"/>
    </row>
    <row r="50" spans="1:7" hidden="1">
      <c r="A50" s="150" t="s">
        <v>23</v>
      </c>
      <c r="B50" s="151" t="s">
        <v>141</v>
      </c>
      <c r="C50" s="88">
        <f>SUM(C51:C55)</f>
        <v>0</v>
      </c>
      <c r="D50" s="88">
        <f t="shared" ref="D50:E50" si="11">SUM(D51:D55)</f>
        <v>2300000000</v>
      </c>
      <c r="E50" s="88">
        <f t="shared" si="11"/>
        <v>0</v>
      </c>
      <c r="F50" s="84">
        <f t="shared" si="10"/>
        <v>2300000000</v>
      </c>
      <c r="G50" s="89"/>
    </row>
    <row r="51" spans="1:7" hidden="1">
      <c r="A51" s="143" t="s">
        <v>25</v>
      </c>
      <c r="B51" s="124" t="s">
        <v>56</v>
      </c>
      <c r="C51" s="88"/>
      <c r="D51" s="88"/>
      <c r="E51" s="88"/>
      <c r="F51" s="84">
        <f t="shared" si="10"/>
        <v>0</v>
      </c>
      <c r="G51" s="89"/>
    </row>
    <row r="52" spans="1:7">
      <c r="A52" s="115" t="s">
        <v>22</v>
      </c>
      <c r="B52" s="125" t="s">
        <v>55</v>
      </c>
      <c r="C52" s="88">
        <v>0</v>
      </c>
      <c r="D52" s="88">
        <v>2300000000</v>
      </c>
      <c r="E52" s="88">
        <v>0</v>
      </c>
      <c r="F52" s="84">
        <f t="shared" si="10"/>
        <v>2300000000</v>
      </c>
      <c r="G52" s="89"/>
    </row>
    <row r="53" spans="1:7" hidden="1">
      <c r="A53" s="143" t="s">
        <v>25</v>
      </c>
      <c r="B53" s="120" t="s">
        <v>57</v>
      </c>
      <c r="C53" s="88"/>
      <c r="D53" s="88"/>
      <c r="E53" s="88"/>
      <c r="F53" s="84">
        <f t="shared" si="10"/>
        <v>0</v>
      </c>
      <c r="G53" s="89"/>
    </row>
    <row r="54" spans="1:7" hidden="1">
      <c r="A54" s="143" t="s">
        <v>25</v>
      </c>
      <c r="B54" s="120" t="s">
        <v>59</v>
      </c>
      <c r="C54" s="88"/>
      <c r="D54" s="88"/>
      <c r="E54" s="88"/>
      <c r="F54" s="84">
        <f t="shared" si="10"/>
        <v>0</v>
      </c>
      <c r="G54" s="89"/>
    </row>
    <row r="55" spans="1:7" hidden="1">
      <c r="A55" s="143" t="s">
        <v>25</v>
      </c>
      <c r="B55" s="120" t="s">
        <v>50</v>
      </c>
      <c r="C55" s="88"/>
      <c r="D55" s="88"/>
      <c r="E55" s="88"/>
      <c r="F55" s="84">
        <f t="shared" si="10"/>
        <v>0</v>
      </c>
      <c r="G55" s="89"/>
    </row>
    <row r="56" spans="1:7" ht="48.75" customHeight="1">
      <c r="A56" s="113" t="s">
        <v>17</v>
      </c>
      <c r="B56" s="140" t="s">
        <v>151</v>
      </c>
      <c r="C56" s="90">
        <f>C57</f>
        <v>43110000</v>
      </c>
      <c r="D56" s="90">
        <f t="shared" ref="D56:E56" si="12">D57</f>
        <v>41520875619</v>
      </c>
      <c r="E56" s="90">
        <f t="shared" si="12"/>
        <v>0</v>
      </c>
      <c r="F56" s="91">
        <f t="shared" si="10"/>
        <v>41563985619</v>
      </c>
      <c r="G56" s="89"/>
    </row>
    <row r="57" spans="1:7" ht="34.5" customHeight="1">
      <c r="A57" s="115">
        <v>1</v>
      </c>
      <c r="B57" s="109" t="s">
        <v>152</v>
      </c>
      <c r="C57" s="88">
        <f>C58+C64</f>
        <v>43110000</v>
      </c>
      <c r="D57" s="88">
        <f t="shared" ref="D57:E57" si="13">D58+D64</f>
        <v>41520875619</v>
      </c>
      <c r="E57" s="88">
        <f t="shared" si="13"/>
        <v>0</v>
      </c>
      <c r="F57" s="84">
        <f t="shared" si="10"/>
        <v>41563985619</v>
      </c>
      <c r="G57" s="89"/>
    </row>
    <row r="58" spans="1:7">
      <c r="A58" s="154" t="s">
        <v>2</v>
      </c>
      <c r="B58" s="116" t="s">
        <v>141</v>
      </c>
      <c r="C58" s="88">
        <f>SUM(C59:C63)</f>
        <v>43110000</v>
      </c>
      <c r="D58" s="88">
        <f t="shared" ref="D58:E58" si="14">SUM(D59:D63)</f>
        <v>40466875619</v>
      </c>
      <c r="E58" s="88">
        <f t="shared" si="14"/>
        <v>0</v>
      </c>
      <c r="F58" s="84">
        <f t="shared" si="10"/>
        <v>40509985619</v>
      </c>
      <c r="G58" s="89"/>
    </row>
    <row r="59" spans="1:7">
      <c r="A59" s="154" t="s">
        <v>22</v>
      </c>
      <c r="B59" s="118" t="s">
        <v>56</v>
      </c>
      <c r="C59" s="88">
        <v>20110000</v>
      </c>
      <c r="D59" s="88">
        <v>15630032000</v>
      </c>
      <c r="E59" s="88"/>
      <c r="F59" s="84">
        <f t="shared" si="10"/>
        <v>15650142000</v>
      </c>
      <c r="G59" s="89"/>
    </row>
    <row r="60" spans="1:7">
      <c r="A60" s="154" t="s">
        <v>23</v>
      </c>
      <c r="B60" s="119" t="s">
        <v>55</v>
      </c>
      <c r="C60" s="88">
        <v>0</v>
      </c>
      <c r="D60" s="88">
        <v>20353843619</v>
      </c>
      <c r="E60" s="88">
        <v>0</v>
      </c>
      <c r="F60" s="84">
        <f t="shared" si="10"/>
        <v>20353843619</v>
      </c>
      <c r="G60" s="89"/>
    </row>
    <row r="61" spans="1:7">
      <c r="A61" s="154" t="s">
        <v>24</v>
      </c>
      <c r="B61" s="120" t="s">
        <v>57</v>
      </c>
      <c r="C61" s="88">
        <v>23000000</v>
      </c>
      <c r="D61" s="88">
        <v>4483000000</v>
      </c>
      <c r="E61" s="88">
        <v>0</v>
      </c>
      <c r="F61" s="84">
        <f t="shared" si="10"/>
        <v>4506000000</v>
      </c>
      <c r="G61" s="89"/>
    </row>
    <row r="62" spans="1:7" hidden="1">
      <c r="A62" s="154"/>
      <c r="B62" s="120" t="s">
        <v>59</v>
      </c>
      <c r="C62" s="88"/>
      <c r="D62" s="88"/>
      <c r="E62" s="88"/>
      <c r="F62" s="84">
        <f t="shared" si="10"/>
        <v>0</v>
      </c>
      <c r="G62" s="89"/>
    </row>
    <row r="63" spans="1:7" hidden="1">
      <c r="A63" s="154"/>
      <c r="B63" s="120" t="s">
        <v>50</v>
      </c>
      <c r="C63" s="88"/>
      <c r="D63" s="88"/>
      <c r="E63" s="88"/>
      <c r="F63" s="84">
        <f t="shared" si="10"/>
        <v>0</v>
      </c>
      <c r="G63" s="89"/>
    </row>
    <row r="64" spans="1:7">
      <c r="A64" s="154" t="s">
        <v>3</v>
      </c>
      <c r="B64" s="125" t="s">
        <v>311</v>
      </c>
      <c r="C64" s="88">
        <f>SUM(C65:C68)</f>
        <v>0</v>
      </c>
      <c r="D64" s="88">
        <f t="shared" ref="D64:F64" si="15">SUM(D65:D68)</f>
        <v>1054000000</v>
      </c>
      <c r="E64" s="88">
        <f t="shared" si="15"/>
        <v>0</v>
      </c>
      <c r="F64" s="88">
        <f t="shared" si="15"/>
        <v>1054000000</v>
      </c>
      <c r="G64" s="89"/>
    </row>
    <row r="65" spans="1:11">
      <c r="A65" s="155"/>
      <c r="B65" s="125" t="s">
        <v>388</v>
      </c>
      <c r="C65" s="88">
        <v>0</v>
      </c>
      <c r="D65" s="88">
        <v>373000000</v>
      </c>
      <c r="E65" s="88">
        <v>0</v>
      </c>
      <c r="F65" s="84">
        <f>C65+D65-E65</f>
        <v>373000000</v>
      </c>
      <c r="G65" s="89"/>
    </row>
    <row r="66" spans="1:11">
      <c r="A66" s="155"/>
      <c r="B66" s="125" t="s">
        <v>387</v>
      </c>
      <c r="C66" s="88">
        <v>0</v>
      </c>
      <c r="D66" s="88">
        <v>99000000</v>
      </c>
      <c r="E66" s="88">
        <v>0</v>
      </c>
      <c r="F66" s="84">
        <f t="shared" ref="F66:F68" si="16">C66+D66-E66</f>
        <v>99000000</v>
      </c>
      <c r="G66" s="89"/>
    </row>
    <row r="67" spans="1:11">
      <c r="A67" s="155"/>
      <c r="B67" s="125" t="s">
        <v>389</v>
      </c>
      <c r="C67" s="88">
        <v>0</v>
      </c>
      <c r="D67" s="88">
        <v>491000000</v>
      </c>
      <c r="E67" s="88">
        <v>0</v>
      </c>
      <c r="F67" s="84">
        <f t="shared" si="16"/>
        <v>491000000</v>
      </c>
      <c r="G67" s="89"/>
    </row>
    <row r="68" spans="1:11">
      <c r="A68" s="155"/>
      <c r="B68" s="125" t="s">
        <v>390</v>
      </c>
      <c r="C68" s="88">
        <v>0</v>
      </c>
      <c r="D68" s="88">
        <v>91000000</v>
      </c>
      <c r="E68" s="88">
        <v>0</v>
      </c>
      <c r="F68" s="84">
        <f t="shared" si="16"/>
        <v>91000000</v>
      </c>
      <c r="G68" s="89"/>
    </row>
    <row r="69" spans="1:11" ht="35.25" customHeight="1">
      <c r="A69" s="113" t="s">
        <v>18</v>
      </c>
      <c r="B69" s="122" t="s">
        <v>153</v>
      </c>
      <c r="C69" s="90">
        <f>C70+C77+C79+C87</f>
        <v>2725424869</v>
      </c>
      <c r="D69" s="90">
        <f t="shared" ref="D69:E69" si="17">D70+D77+D79+D87</f>
        <v>4314834000</v>
      </c>
      <c r="E69" s="90">
        <f t="shared" si="17"/>
        <v>2142110556</v>
      </c>
      <c r="F69" s="91">
        <f t="shared" si="10"/>
        <v>4898148313</v>
      </c>
      <c r="G69" s="89"/>
      <c r="K69" s="76"/>
    </row>
    <row r="70" spans="1:11" ht="51.75" customHeight="1">
      <c r="A70" s="115">
        <v>1</v>
      </c>
      <c r="B70" s="123" t="s">
        <v>154</v>
      </c>
      <c r="C70" s="88">
        <f>SUM(C71:C76)</f>
        <v>67869000</v>
      </c>
      <c r="D70" s="88">
        <f t="shared" ref="D70:E70" si="18">SUM(D71:D76)</f>
        <v>4314834000</v>
      </c>
      <c r="E70" s="88">
        <f t="shared" si="18"/>
        <v>0</v>
      </c>
      <c r="F70" s="84">
        <f t="shared" si="10"/>
        <v>4382703000</v>
      </c>
      <c r="G70" s="89"/>
    </row>
    <row r="71" spans="1:11">
      <c r="A71" s="115" t="s">
        <v>22</v>
      </c>
      <c r="B71" s="123" t="s">
        <v>312</v>
      </c>
      <c r="C71" s="88">
        <v>0</v>
      </c>
      <c r="D71" s="88">
        <v>1400000000</v>
      </c>
      <c r="E71" s="88">
        <v>0</v>
      </c>
      <c r="F71" s="84">
        <f t="shared" si="10"/>
        <v>1400000000</v>
      </c>
      <c r="G71" s="89"/>
      <c r="K71" s="76"/>
    </row>
    <row r="72" spans="1:11" hidden="1">
      <c r="A72" s="115"/>
      <c r="B72" s="123" t="s">
        <v>206</v>
      </c>
      <c r="C72" s="88"/>
      <c r="D72" s="88"/>
      <c r="E72" s="88"/>
      <c r="F72" s="84">
        <f t="shared" si="10"/>
        <v>0</v>
      </c>
      <c r="G72" s="89"/>
    </row>
    <row r="73" spans="1:11">
      <c r="A73" s="115" t="s">
        <v>23</v>
      </c>
      <c r="B73" s="123" t="s">
        <v>55</v>
      </c>
      <c r="C73" s="88">
        <v>0</v>
      </c>
      <c r="D73" s="88">
        <v>2062550000</v>
      </c>
      <c r="E73" s="88">
        <v>0</v>
      </c>
      <c r="F73" s="84">
        <f t="shared" si="10"/>
        <v>2062550000</v>
      </c>
      <c r="G73" s="89"/>
    </row>
    <row r="74" spans="1:11">
      <c r="A74" s="115" t="s">
        <v>24</v>
      </c>
      <c r="B74" s="123" t="s">
        <v>406</v>
      </c>
      <c r="C74" s="88">
        <v>0</v>
      </c>
      <c r="D74" s="88">
        <v>352284000</v>
      </c>
      <c r="E74" s="88">
        <v>0</v>
      </c>
      <c r="F74" s="84">
        <f>C74+D74-E74</f>
        <v>352284000</v>
      </c>
      <c r="G74" s="94"/>
    </row>
    <row r="75" spans="1:11" hidden="1">
      <c r="A75" s="115" t="s">
        <v>26</v>
      </c>
      <c r="B75" s="123" t="s">
        <v>211</v>
      </c>
      <c r="C75" s="88"/>
      <c r="D75" s="88"/>
      <c r="E75" s="88"/>
      <c r="F75" s="84">
        <f t="shared" si="10"/>
        <v>0</v>
      </c>
      <c r="G75" s="89"/>
    </row>
    <row r="76" spans="1:11">
      <c r="A76" s="115" t="s">
        <v>26</v>
      </c>
      <c r="B76" s="123" t="s">
        <v>212</v>
      </c>
      <c r="C76" s="88">
        <v>67869000</v>
      </c>
      <c r="D76" s="88">
        <v>500000000</v>
      </c>
      <c r="E76" s="88">
        <v>0</v>
      </c>
      <c r="F76" s="84">
        <f t="shared" si="10"/>
        <v>567869000</v>
      </c>
      <c r="G76" s="89"/>
    </row>
    <row r="77" spans="1:11" ht="48.75" customHeight="1">
      <c r="A77" s="115">
        <v>2</v>
      </c>
      <c r="B77" s="123" t="s">
        <v>156</v>
      </c>
      <c r="C77" s="88">
        <f>C78</f>
        <v>1400000000</v>
      </c>
      <c r="D77" s="88">
        <f t="shared" ref="D77:F77" si="19">D78</f>
        <v>0</v>
      </c>
      <c r="E77" s="88">
        <f t="shared" si="19"/>
        <v>1400000000</v>
      </c>
      <c r="F77" s="88">
        <f t="shared" si="19"/>
        <v>0</v>
      </c>
      <c r="G77" s="89"/>
    </row>
    <row r="78" spans="1:11">
      <c r="A78" s="115" t="s">
        <v>22</v>
      </c>
      <c r="B78" s="123" t="s">
        <v>391</v>
      </c>
      <c r="C78" s="88">
        <v>1400000000</v>
      </c>
      <c r="D78" s="88">
        <v>0</v>
      </c>
      <c r="E78" s="88">
        <v>1400000000</v>
      </c>
      <c r="F78" s="84">
        <f>C78+D78-E78</f>
        <v>0</v>
      </c>
      <c r="G78" s="94"/>
    </row>
    <row r="79" spans="1:11" ht="30">
      <c r="A79" s="115">
        <v>3</v>
      </c>
      <c r="B79" s="123" t="s">
        <v>313</v>
      </c>
      <c r="C79" s="88">
        <f>C80+C81</f>
        <v>1257555869</v>
      </c>
      <c r="D79" s="88">
        <f t="shared" ref="D79:E79" si="20">D80+D81</f>
        <v>0</v>
      </c>
      <c r="E79" s="88">
        <f t="shared" si="20"/>
        <v>742110556</v>
      </c>
      <c r="F79" s="84">
        <f t="shared" si="10"/>
        <v>515445313</v>
      </c>
      <c r="G79" s="89"/>
    </row>
    <row r="80" spans="1:11" hidden="1">
      <c r="A80" s="115" t="s">
        <v>45</v>
      </c>
      <c r="B80" s="123" t="s">
        <v>314</v>
      </c>
      <c r="C80" s="88"/>
      <c r="D80" s="88"/>
      <c r="E80" s="88"/>
      <c r="F80" s="84">
        <f t="shared" si="10"/>
        <v>0</v>
      </c>
      <c r="G80" s="89"/>
    </row>
    <row r="81" spans="1:7" hidden="1">
      <c r="A81" s="115" t="s">
        <v>46</v>
      </c>
      <c r="B81" s="123" t="s">
        <v>158</v>
      </c>
      <c r="C81" s="88">
        <f>SUM(C82:C86)</f>
        <v>1257555869</v>
      </c>
      <c r="D81" s="88">
        <f t="shared" ref="D81:E81" si="21">SUM(D82:D86)</f>
        <v>0</v>
      </c>
      <c r="E81" s="88">
        <f t="shared" si="21"/>
        <v>742110556</v>
      </c>
      <c r="F81" s="84">
        <f t="shared" si="10"/>
        <v>515445313</v>
      </c>
      <c r="G81" s="89"/>
    </row>
    <row r="82" spans="1:7">
      <c r="A82" s="115" t="s">
        <v>22</v>
      </c>
      <c r="B82" s="123" t="s">
        <v>56</v>
      </c>
      <c r="C82" s="88">
        <v>572110556</v>
      </c>
      <c r="D82" s="88">
        <v>0</v>
      </c>
      <c r="E82" s="88">
        <v>572110556</v>
      </c>
      <c r="F82" s="84">
        <f t="shared" si="10"/>
        <v>0</v>
      </c>
      <c r="G82" s="89"/>
    </row>
    <row r="83" spans="1:7">
      <c r="A83" s="115" t="s">
        <v>23</v>
      </c>
      <c r="B83" s="123" t="s">
        <v>55</v>
      </c>
      <c r="C83" s="88">
        <v>685445313</v>
      </c>
      <c r="D83" s="88">
        <v>0</v>
      </c>
      <c r="E83" s="88">
        <v>170000000</v>
      </c>
      <c r="F83" s="84">
        <f t="shared" si="10"/>
        <v>515445313</v>
      </c>
      <c r="G83" s="89"/>
    </row>
    <row r="84" spans="1:7" hidden="1">
      <c r="A84" s="143" t="s">
        <v>25</v>
      </c>
      <c r="B84" s="123" t="s">
        <v>57</v>
      </c>
      <c r="C84" s="88"/>
      <c r="D84" s="88"/>
      <c r="E84" s="88"/>
      <c r="F84" s="84">
        <f t="shared" si="10"/>
        <v>0</v>
      </c>
      <c r="G84" s="89"/>
    </row>
    <row r="85" spans="1:7" hidden="1">
      <c r="A85" s="143" t="s">
        <v>25</v>
      </c>
      <c r="B85" s="123" t="s">
        <v>59</v>
      </c>
      <c r="C85" s="88"/>
      <c r="D85" s="88"/>
      <c r="E85" s="88"/>
      <c r="F85" s="84">
        <f t="shared" si="10"/>
        <v>0</v>
      </c>
      <c r="G85" s="89"/>
    </row>
    <row r="86" spans="1:7" hidden="1">
      <c r="A86" s="143" t="s">
        <v>25</v>
      </c>
      <c r="B86" s="123" t="s">
        <v>50</v>
      </c>
      <c r="C86" s="88"/>
      <c r="D86" s="88"/>
      <c r="E86" s="88"/>
      <c r="F86" s="84">
        <f t="shared" si="10"/>
        <v>0</v>
      </c>
      <c r="G86" s="89"/>
    </row>
    <row r="87" spans="1:7" ht="28.5" hidden="1">
      <c r="A87" s="113">
        <v>4</v>
      </c>
      <c r="B87" s="122" t="s">
        <v>159</v>
      </c>
      <c r="C87" s="90"/>
      <c r="D87" s="90"/>
      <c r="E87" s="90"/>
      <c r="F87" s="84">
        <f t="shared" si="10"/>
        <v>0</v>
      </c>
      <c r="G87" s="89"/>
    </row>
    <row r="88" spans="1:7" ht="32.25" customHeight="1">
      <c r="A88" s="113" t="s">
        <v>51</v>
      </c>
      <c r="B88" s="122" t="s">
        <v>160</v>
      </c>
      <c r="C88" s="90">
        <f>C89+C90+C91+C92+C93+C94+C95+C101+C102+C103</f>
        <v>2064640000</v>
      </c>
      <c r="D88" s="90">
        <f>D89+D90+D91+D92+D93+D94+D95+D101+D102+D103+D109+D111</f>
        <v>973719000</v>
      </c>
      <c r="E88" s="90">
        <f t="shared" ref="E88" si="22">E89+E90+E91+E92+E93+E94+E95+E101+E102+E103</f>
        <v>1451719000</v>
      </c>
      <c r="F88" s="91">
        <f t="shared" si="10"/>
        <v>1586640000</v>
      </c>
      <c r="G88" s="89"/>
    </row>
    <row r="89" spans="1:7" ht="35.25" customHeight="1">
      <c r="A89" s="115">
        <v>1</v>
      </c>
      <c r="B89" s="123" t="s">
        <v>401</v>
      </c>
      <c r="C89" s="88">
        <v>393943000</v>
      </c>
      <c r="D89" s="88">
        <v>0</v>
      </c>
      <c r="E89" s="88">
        <v>43943000</v>
      </c>
      <c r="F89" s="84">
        <f t="shared" si="10"/>
        <v>350000000</v>
      </c>
      <c r="G89" s="89"/>
    </row>
    <row r="90" spans="1:7" ht="32.25" customHeight="1">
      <c r="A90" s="115">
        <v>2</v>
      </c>
      <c r="B90" s="123" t="s">
        <v>402</v>
      </c>
      <c r="C90" s="88">
        <v>140160000</v>
      </c>
      <c r="D90" s="88">
        <v>0</v>
      </c>
      <c r="E90" s="88">
        <v>140160000</v>
      </c>
      <c r="F90" s="84">
        <f t="shared" si="10"/>
        <v>0</v>
      </c>
      <c r="G90" s="89"/>
    </row>
    <row r="91" spans="1:7" ht="30">
      <c r="A91" s="115">
        <v>3</v>
      </c>
      <c r="B91" s="123" t="s">
        <v>403</v>
      </c>
      <c r="C91" s="88">
        <v>52616000</v>
      </c>
      <c r="D91" s="88">
        <v>0</v>
      </c>
      <c r="E91" s="88">
        <v>52616000</v>
      </c>
      <c r="F91" s="84">
        <f t="shared" si="10"/>
        <v>0</v>
      </c>
      <c r="G91" s="89"/>
    </row>
    <row r="92" spans="1:7" ht="30" hidden="1">
      <c r="A92" s="115">
        <v>4</v>
      </c>
      <c r="B92" s="123" t="s">
        <v>163</v>
      </c>
      <c r="C92" s="88"/>
      <c r="D92" s="88"/>
      <c r="E92" s="88"/>
      <c r="F92" s="84">
        <f t="shared" si="10"/>
        <v>0</v>
      </c>
      <c r="G92" s="89"/>
    </row>
    <row r="93" spans="1:7" ht="30">
      <c r="A93" s="115">
        <v>4</v>
      </c>
      <c r="B93" s="123" t="s">
        <v>404</v>
      </c>
      <c r="C93" s="88">
        <v>116681000</v>
      </c>
      <c r="D93" s="88">
        <v>72959000</v>
      </c>
      <c r="E93" s="88">
        <v>0</v>
      </c>
      <c r="F93" s="84">
        <f t="shared" si="10"/>
        <v>189640000</v>
      </c>
      <c r="G93" s="89"/>
    </row>
    <row r="94" spans="1:7" ht="30">
      <c r="A94" s="115">
        <v>5</v>
      </c>
      <c r="B94" s="123" t="s">
        <v>405</v>
      </c>
      <c r="C94" s="88">
        <v>50622000</v>
      </c>
      <c r="D94" s="88">
        <v>109378000</v>
      </c>
      <c r="E94" s="88">
        <v>0</v>
      </c>
      <c r="F94" s="84">
        <f t="shared" si="10"/>
        <v>160000000</v>
      </c>
      <c r="G94" s="89"/>
    </row>
    <row r="95" spans="1:7">
      <c r="A95" s="115">
        <v>6</v>
      </c>
      <c r="B95" s="123" t="s">
        <v>216</v>
      </c>
      <c r="C95" s="88">
        <f>SUM(C96:C100)</f>
        <v>150000000</v>
      </c>
      <c r="D95" s="88">
        <f t="shared" ref="D95:E95" si="23">SUM(D96:D100)</f>
        <v>37000000</v>
      </c>
      <c r="E95" s="88">
        <f t="shared" si="23"/>
        <v>150000000</v>
      </c>
      <c r="F95" s="84">
        <f t="shared" si="10"/>
        <v>37000000</v>
      </c>
      <c r="G95" s="89"/>
    </row>
    <row r="96" spans="1:7">
      <c r="A96" s="115" t="s">
        <v>22</v>
      </c>
      <c r="B96" s="123" t="s">
        <v>406</v>
      </c>
      <c r="C96" s="88">
        <v>50000000</v>
      </c>
      <c r="D96" s="88">
        <v>37000000</v>
      </c>
      <c r="E96" s="88">
        <v>50000000</v>
      </c>
      <c r="F96" s="84">
        <f t="shared" si="10"/>
        <v>37000000</v>
      </c>
      <c r="G96" s="89"/>
    </row>
    <row r="97" spans="1:7" hidden="1">
      <c r="A97" s="143" t="s">
        <v>25</v>
      </c>
      <c r="B97" s="123" t="s">
        <v>315</v>
      </c>
      <c r="C97" s="88"/>
      <c r="D97" s="88"/>
      <c r="E97" s="88"/>
      <c r="F97" s="84">
        <f t="shared" si="10"/>
        <v>0</v>
      </c>
      <c r="G97" s="89"/>
    </row>
    <row r="98" spans="1:7" hidden="1">
      <c r="A98" s="143" t="s">
        <v>25</v>
      </c>
      <c r="B98" s="123" t="s">
        <v>316</v>
      </c>
      <c r="C98" s="88"/>
      <c r="D98" s="88"/>
      <c r="E98" s="88"/>
      <c r="F98" s="84">
        <f t="shared" si="10"/>
        <v>0</v>
      </c>
      <c r="G98" s="89"/>
    </row>
    <row r="99" spans="1:7" hidden="1">
      <c r="A99" s="143" t="s">
        <v>25</v>
      </c>
      <c r="B99" s="123" t="s">
        <v>317</v>
      </c>
      <c r="C99" s="88"/>
      <c r="D99" s="88"/>
      <c r="E99" s="88"/>
      <c r="F99" s="84">
        <f t="shared" si="10"/>
        <v>0</v>
      </c>
      <c r="G99" s="89"/>
    </row>
    <row r="100" spans="1:7">
      <c r="A100" s="115" t="s">
        <v>23</v>
      </c>
      <c r="B100" s="123" t="s">
        <v>212</v>
      </c>
      <c r="C100" s="88">
        <v>100000000</v>
      </c>
      <c r="D100" s="88">
        <v>0</v>
      </c>
      <c r="E100" s="88">
        <v>100000000</v>
      </c>
      <c r="F100" s="84">
        <f t="shared" si="10"/>
        <v>0</v>
      </c>
      <c r="G100" s="89"/>
    </row>
    <row r="101" spans="1:7" hidden="1">
      <c r="A101" s="115">
        <v>8</v>
      </c>
      <c r="B101" s="123" t="s">
        <v>318</v>
      </c>
      <c r="C101" s="88"/>
      <c r="D101" s="88"/>
      <c r="E101" s="88"/>
      <c r="F101" s="84">
        <f t="shared" si="10"/>
        <v>0</v>
      </c>
      <c r="G101" s="89"/>
    </row>
    <row r="102" spans="1:7" ht="30">
      <c r="A102" s="115">
        <v>7</v>
      </c>
      <c r="B102" s="123" t="s">
        <v>407</v>
      </c>
      <c r="C102" s="88">
        <v>95618000</v>
      </c>
      <c r="D102" s="88">
        <v>54382000</v>
      </c>
      <c r="E102" s="88">
        <v>0</v>
      </c>
      <c r="F102" s="84">
        <f t="shared" si="10"/>
        <v>150000000</v>
      </c>
      <c r="G102" s="89"/>
    </row>
    <row r="103" spans="1:7" ht="30">
      <c r="A103" s="115">
        <v>8</v>
      </c>
      <c r="B103" s="123" t="s">
        <v>408</v>
      </c>
      <c r="C103" s="88">
        <f>SUM(C104:C108)</f>
        <v>1065000000</v>
      </c>
      <c r="D103" s="88">
        <f t="shared" ref="D103:E103" si="24">SUM(D104:D108)</f>
        <v>0</v>
      </c>
      <c r="E103" s="88">
        <f t="shared" si="24"/>
        <v>1065000000</v>
      </c>
      <c r="F103" s="84">
        <f t="shared" si="10"/>
        <v>0</v>
      </c>
      <c r="G103" s="89"/>
    </row>
    <row r="104" spans="1:7" hidden="1">
      <c r="A104" s="143" t="s">
        <v>25</v>
      </c>
      <c r="B104" s="123" t="s">
        <v>56</v>
      </c>
      <c r="C104" s="88"/>
      <c r="D104" s="88"/>
      <c r="E104" s="88"/>
      <c r="F104" s="84">
        <f t="shared" si="10"/>
        <v>0</v>
      </c>
      <c r="G104" s="89"/>
    </row>
    <row r="105" spans="1:7" hidden="1">
      <c r="A105" s="143" t="s">
        <v>25</v>
      </c>
      <c r="B105" s="123" t="s">
        <v>55</v>
      </c>
      <c r="C105" s="88"/>
      <c r="D105" s="88"/>
      <c r="E105" s="88"/>
      <c r="F105" s="84">
        <f t="shared" si="10"/>
        <v>0</v>
      </c>
      <c r="G105" s="89"/>
    </row>
    <row r="106" spans="1:7">
      <c r="A106" s="115" t="s">
        <v>22</v>
      </c>
      <c r="B106" s="123" t="s">
        <v>57</v>
      </c>
      <c r="C106" s="88">
        <v>965000000</v>
      </c>
      <c r="D106" s="88">
        <v>0</v>
      </c>
      <c r="E106" s="88">
        <v>965000000</v>
      </c>
      <c r="F106" s="84">
        <f t="shared" si="10"/>
        <v>0</v>
      </c>
      <c r="G106" s="89"/>
    </row>
    <row r="107" spans="1:7" hidden="1">
      <c r="A107" s="143"/>
      <c r="B107" s="123" t="s">
        <v>59</v>
      </c>
      <c r="C107" s="88"/>
      <c r="D107" s="88"/>
      <c r="E107" s="88"/>
      <c r="F107" s="84">
        <f t="shared" si="10"/>
        <v>0</v>
      </c>
      <c r="G107" s="89"/>
    </row>
    <row r="108" spans="1:7">
      <c r="A108" s="115" t="s">
        <v>23</v>
      </c>
      <c r="B108" s="123" t="s">
        <v>50</v>
      </c>
      <c r="C108" s="88">
        <v>100000000</v>
      </c>
      <c r="D108" s="88">
        <v>0</v>
      </c>
      <c r="E108" s="88">
        <v>100000000</v>
      </c>
      <c r="F108" s="84">
        <f t="shared" si="10"/>
        <v>0</v>
      </c>
      <c r="G108" s="89"/>
    </row>
    <row r="109" spans="1:7" ht="30" hidden="1">
      <c r="A109" s="143">
        <v>11</v>
      </c>
      <c r="B109" s="123" t="s">
        <v>393</v>
      </c>
      <c r="C109" s="88"/>
      <c r="D109" s="88"/>
      <c r="E109" s="88"/>
      <c r="F109" s="88"/>
      <c r="G109" s="89"/>
    </row>
    <row r="110" spans="1:7" hidden="1">
      <c r="A110" s="143"/>
      <c r="B110" s="123" t="s">
        <v>392</v>
      </c>
      <c r="C110" s="88"/>
      <c r="D110" s="88"/>
      <c r="E110" s="88"/>
      <c r="F110" s="84"/>
      <c r="G110" s="89"/>
    </row>
    <row r="111" spans="1:7" ht="30">
      <c r="A111" s="143">
        <v>9</v>
      </c>
      <c r="B111" s="123" t="s">
        <v>409</v>
      </c>
      <c r="C111" s="88">
        <v>0</v>
      </c>
      <c r="D111" s="88">
        <v>700000000</v>
      </c>
      <c r="E111" s="88">
        <v>0</v>
      </c>
      <c r="F111" s="88">
        <f>C111+D111-E111</f>
        <v>700000000</v>
      </c>
      <c r="G111" s="89"/>
    </row>
    <row r="112" spans="1:7" ht="39" customHeight="1">
      <c r="A112" s="113" t="s">
        <v>76</v>
      </c>
      <c r="B112" s="122" t="s">
        <v>169</v>
      </c>
      <c r="C112" s="90">
        <f>C113+C114</f>
        <v>118000000</v>
      </c>
      <c r="D112" s="90">
        <f t="shared" ref="D112:E112" si="25">D113+D114</f>
        <v>0</v>
      </c>
      <c r="E112" s="90">
        <f t="shared" si="25"/>
        <v>118000000</v>
      </c>
      <c r="F112" s="91">
        <f t="shared" si="10"/>
        <v>0</v>
      </c>
      <c r="G112" s="89"/>
    </row>
    <row r="113" spans="1:7" ht="50.25" customHeight="1">
      <c r="A113" s="113"/>
      <c r="B113" s="140" t="s">
        <v>170</v>
      </c>
      <c r="C113" s="90"/>
      <c r="D113" s="90"/>
      <c r="E113" s="90"/>
      <c r="F113" s="84">
        <f t="shared" si="10"/>
        <v>0</v>
      </c>
      <c r="G113" s="89"/>
    </row>
    <row r="114" spans="1:7">
      <c r="A114" s="115">
        <v>1</v>
      </c>
      <c r="B114" s="142" t="s">
        <v>319</v>
      </c>
      <c r="C114" s="88">
        <f>SUM(C115:C119)</f>
        <v>118000000</v>
      </c>
      <c r="D114" s="88">
        <f t="shared" ref="D114:E114" si="26">SUM(D115:D119)</f>
        <v>0</v>
      </c>
      <c r="E114" s="88">
        <f t="shared" si="26"/>
        <v>118000000</v>
      </c>
      <c r="F114" s="84">
        <f t="shared" si="10"/>
        <v>0</v>
      </c>
      <c r="G114" s="89"/>
    </row>
    <row r="115" spans="1:7" hidden="1">
      <c r="A115" s="115" t="s">
        <v>28</v>
      </c>
      <c r="B115" s="125" t="s">
        <v>56</v>
      </c>
      <c r="C115" s="88"/>
      <c r="D115" s="88"/>
      <c r="E115" s="88"/>
      <c r="F115" s="84">
        <f t="shared" si="10"/>
        <v>0</v>
      </c>
      <c r="G115" s="89"/>
    </row>
    <row r="116" spans="1:7">
      <c r="A116" s="115" t="s">
        <v>22</v>
      </c>
      <c r="B116" s="125" t="s">
        <v>55</v>
      </c>
      <c r="C116" s="88">
        <v>57000000</v>
      </c>
      <c r="D116" s="88">
        <v>0</v>
      </c>
      <c r="E116" s="88">
        <v>57000000</v>
      </c>
      <c r="F116" s="84">
        <f t="shared" si="10"/>
        <v>0</v>
      </c>
      <c r="G116" s="89"/>
    </row>
    <row r="117" spans="1:7" hidden="1">
      <c r="A117" s="115"/>
      <c r="B117" s="125" t="s">
        <v>57</v>
      </c>
      <c r="C117" s="88"/>
      <c r="D117" s="88"/>
      <c r="E117" s="88"/>
      <c r="F117" s="84">
        <f t="shared" si="10"/>
        <v>0</v>
      </c>
      <c r="G117" s="89"/>
    </row>
    <row r="118" spans="1:7">
      <c r="A118" s="115" t="s">
        <v>23</v>
      </c>
      <c r="B118" s="125" t="s">
        <v>59</v>
      </c>
      <c r="C118" s="88">
        <v>61000000</v>
      </c>
      <c r="D118" s="88">
        <v>0</v>
      </c>
      <c r="E118" s="88">
        <v>61000000</v>
      </c>
      <c r="F118" s="84">
        <f t="shared" ref="F118:F180" si="27">C118+D118-E118</f>
        <v>0</v>
      </c>
      <c r="G118" s="89"/>
    </row>
    <row r="119" spans="1:7" hidden="1">
      <c r="A119" s="115" t="s">
        <v>32</v>
      </c>
      <c r="B119" s="125" t="s">
        <v>50</v>
      </c>
      <c r="C119" s="88"/>
      <c r="D119" s="88"/>
      <c r="E119" s="88"/>
      <c r="F119" s="84"/>
      <c r="G119" s="89"/>
    </row>
    <row r="120" spans="1:7" ht="33" customHeight="1">
      <c r="A120" s="113" t="s">
        <v>77</v>
      </c>
      <c r="B120" s="122" t="s">
        <v>171</v>
      </c>
      <c r="C120" s="90">
        <f>C121+C122</f>
        <v>181950000</v>
      </c>
      <c r="D120" s="90">
        <f t="shared" ref="D120:E120" si="28">D121+D122</f>
        <v>16000000</v>
      </c>
      <c r="E120" s="90">
        <f t="shared" si="28"/>
        <v>0</v>
      </c>
      <c r="F120" s="91">
        <f t="shared" si="27"/>
        <v>197950000</v>
      </c>
      <c r="G120" s="89"/>
    </row>
    <row r="121" spans="1:7" ht="0.75" customHeight="1">
      <c r="A121" s="115">
        <v>1</v>
      </c>
      <c r="B121" s="123" t="s">
        <v>320</v>
      </c>
      <c r="C121" s="88"/>
      <c r="D121" s="88"/>
      <c r="E121" s="88"/>
      <c r="F121" s="84">
        <f t="shared" si="27"/>
        <v>0</v>
      </c>
      <c r="G121" s="89"/>
    </row>
    <row r="122" spans="1:7">
      <c r="A122" s="115">
        <v>1</v>
      </c>
      <c r="B122" s="123" t="s">
        <v>158</v>
      </c>
      <c r="C122" s="88">
        <f>SUM(C123:C127)</f>
        <v>181950000</v>
      </c>
      <c r="D122" s="88">
        <f t="shared" ref="D122:E122" si="29">SUM(D123:D127)</f>
        <v>16000000</v>
      </c>
      <c r="E122" s="88">
        <f t="shared" si="29"/>
        <v>0</v>
      </c>
      <c r="F122" s="84">
        <f t="shared" si="27"/>
        <v>197950000</v>
      </c>
      <c r="G122" s="89"/>
    </row>
    <row r="123" spans="1:7" hidden="1">
      <c r="A123" s="115" t="s">
        <v>28</v>
      </c>
      <c r="B123" s="125" t="s">
        <v>56</v>
      </c>
      <c r="C123" s="88"/>
      <c r="D123" s="88"/>
      <c r="E123" s="88"/>
      <c r="F123" s="84">
        <f t="shared" si="27"/>
        <v>0</v>
      </c>
      <c r="G123" s="89"/>
    </row>
    <row r="124" spans="1:7" hidden="1">
      <c r="A124" s="115" t="s">
        <v>29</v>
      </c>
      <c r="B124" s="125" t="s">
        <v>55</v>
      </c>
      <c r="C124" s="88"/>
      <c r="D124" s="88"/>
      <c r="E124" s="88"/>
      <c r="F124" s="84">
        <f t="shared" si="27"/>
        <v>0</v>
      </c>
      <c r="G124" s="89"/>
    </row>
    <row r="125" spans="1:7">
      <c r="A125" s="115"/>
      <c r="B125" s="125" t="s">
        <v>57</v>
      </c>
      <c r="C125" s="88">
        <v>181950000</v>
      </c>
      <c r="D125" s="88">
        <v>16000000</v>
      </c>
      <c r="E125" s="88">
        <v>0</v>
      </c>
      <c r="F125" s="84">
        <f t="shared" si="27"/>
        <v>197950000</v>
      </c>
      <c r="G125" s="89"/>
    </row>
    <row r="126" spans="1:7" hidden="1">
      <c r="A126" s="115" t="s">
        <v>31</v>
      </c>
      <c r="B126" s="125" t="s">
        <v>59</v>
      </c>
      <c r="C126" s="88"/>
      <c r="D126" s="88"/>
      <c r="E126" s="88"/>
      <c r="F126" s="84">
        <f t="shared" si="27"/>
        <v>0</v>
      </c>
      <c r="G126" s="89"/>
    </row>
    <row r="127" spans="1:7" hidden="1">
      <c r="A127" s="115" t="s">
        <v>32</v>
      </c>
      <c r="B127" s="125" t="s">
        <v>50</v>
      </c>
      <c r="C127" s="88"/>
      <c r="D127" s="88"/>
      <c r="E127" s="88"/>
      <c r="F127" s="84">
        <f t="shared" si="27"/>
        <v>0</v>
      </c>
      <c r="G127" s="89"/>
    </row>
    <row r="128" spans="1:7" ht="33.75" customHeight="1">
      <c r="A128" s="113" t="s">
        <v>88</v>
      </c>
      <c r="B128" s="122" t="s">
        <v>172</v>
      </c>
      <c r="C128" s="90">
        <f>C129+C133</f>
        <v>10224321000</v>
      </c>
      <c r="D128" s="90">
        <f t="shared" ref="D128:E128" si="30">D129+D133</f>
        <v>2756287742</v>
      </c>
      <c r="E128" s="90">
        <f t="shared" si="30"/>
        <v>5307877000</v>
      </c>
      <c r="F128" s="91">
        <f t="shared" si="27"/>
        <v>7672731742</v>
      </c>
      <c r="G128" s="89"/>
    </row>
    <row r="129" spans="1:7" ht="30">
      <c r="A129" s="115">
        <v>1</v>
      </c>
      <c r="B129" s="123" t="s">
        <v>321</v>
      </c>
      <c r="C129" s="88">
        <f>SUM(C130:C132)</f>
        <v>10224321000</v>
      </c>
      <c r="D129" s="88">
        <f t="shared" ref="D129:E129" si="31">SUM(D130:D132)</f>
        <v>2609287742</v>
      </c>
      <c r="E129" s="88">
        <f t="shared" si="31"/>
        <v>5307877000</v>
      </c>
      <c r="F129" s="84">
        <f t="shared" si="27"/>
        <v>7525731742</v>
      </c>
      <c r="G129" s="89"/>
    </row>
    <row r="130" spans="1:7">
      <c r="A130" s="115" t="s">
        <v>22</v>
      </c>
      <c r="B130" s="121" t="s">
        <v>322</v>
      </c>
      <c r="C130" s="88">
        <v>1373000000</v>
      </c>
      <c r="D130" s="88">
        <v>0</v>
      </c>
      <c r="E130" s="88">
        <v>513000000</v>
      </c>
      <c r="F130" s="84">
        <f t="shared" si="27"/>
        <v>860000000</v>
      </c>
      <c r="G130" s="89"/>
    </row>
    <row r="131" spans="1:7">
      <c r="A131" s="115" t="s">
        <v>23</v>
      </c>
      <c r="B131" s="121" t="s">
        <v>59</v>
      </c>
      <c r="C131" s="88">
        <v>4794877000</v>
      </c>
      <c r="D131" s="88">
        <v>0</v>
      </c>
      <c r="E131" s="88">
        <v>4794877000</v>
      </c>
      <c r="F131" s="84">
        <f t="shared" si="27"/>
        <v>0</v>
      </c>
      <c r="G131" s="89"/>
    </row>
    <row r="132" spans="1:7">
      <c r="A132" s="115" t="s">
        <v>24</v>
      </c>
      <c r="B132" s="121" t="s">
        <v>50</v>
      </c>
      <c r="C132" s="88">
        <v>4056444000</v>
      </c>
      <c r="D132" s="88">
        <v>2609287742</v>
      </c>
      <c r="E132" s="88">
        <v>0</v>
      </c>
      <c r="F132" s="84">
        <f t="shared" si="27"/>
        <v>6665731742</v>
      </c>
      <c r="G132" s="89"/>
    </row>
    <row r="133" spans="1:7">
      <c r="A133" s="115">
        <v>2</v>
      </c>
      <c r="B133" s="123" t="s">
        <v>173</v>
      </c>
      <c r="C133" s="88">
        <f>C134+C135</f>
        <v>0</v>
      </c>
      <c r="D133" s="88">
        <f t="shared" ref="D133:E133" si="32">D134+D135</f>
        <v>147000000</v>
      </c>
      <c r="E133" s="88">
        <f t="shared" si="32"/>
        <v>0</v>
      </c>
      <c r="F133" s="84">
        <f t="shared" si="27"/>
        <v>147000000</v>
      </c>
      <c r="G133" s="89"/>
    </row>
    <row r="134" spans="1:7" hidden="1">
      <c r="A134" s="115" t="s">
        <v>28</v>
      </c>
      <c r="B134" s="123" t="s">
        <v>323</v>
      </c>
      <c r="C134" s="88"/>
      <c r="D134" s="88"/>
      <c r="E134" s="88"/>
      <c r="F134" s="84">
        <f t="shared" si="27"/>
        <v>0</v>
      </c>
      <c r="G134" s="89"/>
    </row>
    <row r="135" spans="1:7">
      <c r="A135" s="115" t="s">
        <v>29</v>
      </c>
      <c r="B135" s="123" t="s">
        <v>174</v>
      </c>
      <c r="C135" s="88">
        <f>SUM(C136:C140)</f>
        <v>0</v>
      </c>
      <c r="D135" s="88">
        <f t="shared" ref="D135:E135" si="33">SUM(D136:D140)</f>
        <v>147000000</v>
      </c>
      <c r="E135" s="88">
        <f t="shared" si="33"/>
        <v>0</v>
      </c>
      <c r="F135" s="84">
        <f t="shared" si="27"/>
        <v>147000000</v>
      </c>
      <c r="G135" s="89"/>
    </row>
    <row r="136" spans="1:7" hidden="1">
      <c r="A136" s="115" t="s">
        <v>22</v>
      </c>
      <c r="B136" s="125" t="s">
        <v>175</v>
      </c>
      <c r="C136" s="88"/>
      <c r="D136" s="88"/>
      <c r="E136" s="88"/>
      <c r="F136" s="84">
        <f t="shared" si="27"/>
        <v>0</v>
      </c>
      <c r="G136" s="89"/>
    </row>
    <row r="137" spans="1:7">
      <c r="A137" s="115" t="s">
        <v>22</v>
      </c>
      <c r="B137" s="124" t="s">
        <v>176</v>
      </c>
      <c r="C137" s="88">
        <v>0</v>
      </c>
      <c r="D137" s="88">
        <v>57000000</v>
      </c>
      <c r="E137" s="88">
        <v>0</v>
      </c>
      <c r="F137" s="84">
        <f t="shared" si="27"/>
        <v>57000000</v>
      </c>
      <c r="G137" s="89"/>
    </row>
    <row r="138" spans="1:7">
      <c r="A138" s="115" t="s">
        <v>23</v>
      </c>
      <c r="B138" s="124" t="s">
        <v>177</v>
      </c>
      <c r="C138" s="88">
        <v>0</v>
      </c>
      <c r="D138" s="88">
        <v>90000000</v>
      </c>
      <c r="E138" s="88">
        <v>0</v>
      </c>
      <c r="F138" s="84">
        <f t="shared" si="27"/>
        <v>90000000</v>
      </c>
      <c r="G138" s="89"/>
    </row>
    <row r="139" spans="1:7" hidden="1">
      <c r="A139" s="143" t="s">
        <v>25</v>
      </c>
      <c r="B139" s="121" t="s">
        <v>59</v>
      </c>
      <c r="C139" s="88"/>
      <c r="D139" s="88"/>
      <c r="E139" s="88"/>
      <c r="F139" s="84">
        <f t="shared" si="27"/>
        <v>0</v>
      </c>
      <c r="G139" s="89"/>
    </row>
    <row r="140" spans="1:7" hidden="1">
      <c r="A140" s="143" t="s">
        <v>25</v>
      </c>
      <c r="B140" s="121" t="s">
        <v>50</v>
      </c>
      <c r="C140" s="88"/>
      <c r="D140" s="88"/>
      <c r="E140" s="88"/>
      <c r="F140" s="84">
        <f t="shared" si="27"/>
        <v>0</v>
      </c>
      <c r="G140" s="89"/>
    </row>
    <row r="141" spans="1:7" ht="48.75" customHeight="1">
      <c r="A141" s="113" t="s">
        <v>178</v>
      </c>
      <c r="B141" s="122" t="s">
        <v>179</v>
      </c>
      <c r="C141" s="90">
        <f>C142+C156+C166</f>
        <v>197123000</v>
      </c>
      <c r="D141" s="90">
        <f t="shared" ref="D141:E141" si="34">D142+D156+D166</f>
        <v>299826556</v>
      </c>
      <c r="E141" s="90">
        <f t="shared" si="34"/>
        <v>90000000</v>
      </c>
      <c r="F141" s="91">
        <f t="shared" si="27"/>
        <v>406949556</v>
      </c>
      <c r="G141" s="89"/>
    </row>
    <row r="142" spans="1:7" ht="30">
      <c r="A142" s="146">
        <v>1</v>
      </c>
      <c r="B142" s="125" t="s">
        <v>180</v>
      </c>
      <c r="C142" s="88">
        <f>C143+C150</f>
        <v>41123000</v>
      </c>
      <c r="D142" s="88">
        <f t="shared" ref="D142:E142" si="35">D143+D150</f>
        <v>269826556</v>
      </c>
      <c r="E142" s="88">
        <f t="shared" si="35"/>
        <v>0</v>
      </c>
      <c r="F142" s="84">
        <f t="shared" si="27"/>
        <v>310949556</v>
      </c>
      <c r="G142" s="89"/>
    </row>
    <row r="143" spans="1:7" hidden="1">
      <c r="A143" s="146" t="s">
        <v>2</v>
      </c>
      <c r="B143" s="125" t="s">
        <v>324</v>
      </c>
      <c r="C143" s="88">
        <f>SUM(C144:C149)</f>
        <v>0</v>
      </c>
      <c r="D143" s="88">
        <f t="shared" ref="D143:E143" si="36">SUM(D144:D149)</f>
        <v>0</v>
      </c>
      <c r="E143" s="88">
        <f t="shared" si="36"/>
        <v>0</v>
      </c>
      <c r="F143" s="84">
        <f t="shared" si="27"/>
        <v>0</v>
      </c>
      <c r="G143" s="89"/>
    </row>
    <row r="144" spans="1:7" hidden="1">
      <c r="A144" s="147" t="s">
        <v>25</v>
      </c>
      <c r="B144" s="153" t="s">
        <v>325</v>
      </c>
      <c r="C144" s="88"/>
      <c r="D144" s="88"/>
      <c r="E144" s="88"/>
      <c r="F144" s="84">
        <f t="shared" si="27"/>
        <v>0</v>
      </c>
      <c r="G144" s="89"/>
    </row>
    <row r="145" spans="1:7" hidden="1">
      <c r="A145" s="147" t="s">
        <v>25</v>
      </c>
      <c r="B145" s="153" t="s">
        <v>326</v>
      </c>
      <c r="C145" s="88"/>
      <c r="D145" s="88"/>
      <c r="E145" s="88"/>
      <c r="F145" s="84">
        <f t="shared" si="27"/>
        <v>0</v>
      </c>
      <c r="G145" s="89"/>
    </row>
    <row r="146" spans="1:7" hidden="1">
      <c r="A146" s="147" t="s">
        <v>25</v>
      </c>
      <c r="B146" s="153" t="s">
        <v>327</v>
      </c>
      <c r="C146" s="88"/>
      <c r="D146" s="88"/>
      <c r="E146" s="88"/>
      <c r="F146" s="84">
        <f t="shared" si="27"/>
        <v>0</v>
      </c>
      <c r="G146" s="89"/>
    </row>
    <row r="147" spans="1:7" hidden="1">
      <c r="A147" s="147" t="s">
        <v>25</v>
      </c>
      <c r="B147" s="153" t="s">
        <v>328</v>
      </c>
      <c r="C147" s="88"/>
      <c r="D147" s="88"/>
      <c r="E147" s="88"/>
      <c r="F147" s="84">
        <f t="shared" si="27"/>
        <v>0</v>
      </c>
      <c r="G147" s="89"/>
    </row>
    <row r="148" spans="1:7" hidden="1">
      <c r="A148" s="147" t="s">
        <v>25</v>
      </c>
      <c r="B148" s="153" t="s">
        <v>329</v>
      </c>
      <c r="C148" s="88"/>
      <c r="D148" s="88"/>
      <c r="E148" s="88"/>
      <c r="F148" s="84">
        <f t="shared" si="27"/>
        <v>0</v>
      </c>
      <c r="G148" s="89"/>
    </row>
    <row r="149" spans="1:7" hidden="1">
      <c r="A149" s="147" t="s">
        <v>25</v>
      </c>
      <c r="B149" s="153" t="s">
        <v>44</v>
      </c>
      <c r="C149" s="88"/>
      <c r="D149" s="88"/>
      <c r="E149" s="88"/>
      <c r="F149" s="84">
        <f t="shared" si="27"/>
        <v>0</v>
      </c>
      <c r="G149" s="89"/>
    </row>
    <row r="150" spans="1:7" hidden="1">
      <c r="A150" s="115" t="s">
        <v>3</v>
      </c>
      <c r="B150" s="123" t="s">
        <v>174</v>
      </c>
      <c r="C150" s="88">
        <f>SUM(C151:C155)</f>
        <v>41123000</v>
      </c>
      <c r="D150" s="88">
        <f t="shared" ref="D150:E150" si="37">SUM(D151:D155)</f>
        <v>269826556</v>
      </c>
      <c r="E150" s="88">
        <f t="shared" si="37"/>
        <v>0</v>
      </c>
      <c r="F150" s="84">
        <f t="shared" si="27"/>
        <v>310949556</v>
      </c>
      <c r="G150" s="89"/>
    </row>
    <row r="151" spans="1:7">
      <c r="A151" s="115" t="s">
        <v>22</v>
      </c>
      <c r="B151" s="125" t="s">
        <v>175</v>
      </c>
      <c r="C151" s="88">
        <v>41123000</v>
      </c>
      <c r="D151" s="88">
        <v>269826556</v>
      </c>
      <c r="E151" s="88">
        <v>0</v>
      </c>
      <c r="F151" s="84">
        <f t="shared" si="27"/>
        <v>310949556</v>
      </c>
      <c r="G151" s="89"/>
    </row>
    <row r="152" spans="1:7" hidden="1">
      <c r="A152" s="143" t="s">
        <v>25</v>
      </c>
      <c r="B152" s="124" t="s">
        <v>176</v>
      </c>
      <c r="C152" s="88"/>
      <c r="D152" s="88"/>
      <c r="E152" s="88"/>
      <c r="F152" s="84">
        <f t="shared" si="27"/>
        <v>0</v>
      </c>
      <c r="G152" s="89"/>
    </row>
    <row r="153" spans="1:7" hidden="1">
      <c r="A153" s="143" t="s">
        <v>25</v>
      </c>
      <c r="B153" s="124" t="s">
        <v>177</v>
      </c>
      <c r="C153" s="88"/>
      <c r="D153" s="88"/>
      <c r="E153" s="88"/>
      <c r="F153" s="84">
        <f t="shared" si="27"/>
        <v>0</v>
      </c>
      <c r="G153" s="89"/>
    </row>
    <row r="154" spans="1:7" hidden="1">
      <c r="A154" s="143" t="s">
        <v>25</v>
      </c>
      <c r="B154" s="121" t="s">
        <v>59</v>
      </c>
      <c r="C154" s="88"/>
      <c r="D154" s="88"/>
      <c r="E154" s="88"/>
      <c r="F154" s="84">
        <f t="shared" si="27"/>
        <v>0</v>
      </c>
      <c r="G154" s="89"/>
    </row>
    <row r="155" spans="1:7" hidden="1">
      <c r="A155" s="143" t="s">
        <v>25</v>
      </c>
      <c r="B155" s="121" t="s">
        <v>50</v>
      </c>
      <c r="C155" s="88"/>
      <c r="D155" s="88"/>
      <c r="E155" s="88"/>
      <c r="F155" s="84">
        <f t="shared" si="27"/>
        <v>0</v>
      </c>
      <c r="G155" s="89"/>
    </row>
    <row r="156" spans="1:7" ht="30">
      <c r="A156" s="115">
        <v>2</v>
      </c>
      <c r="B156" s="123" t="s">
        <v>181</v>
      </c>
      <c r="C156" s="88">
        <f>C157+C160</f>
        <v>156000000</v>
      </c>
      <c r="D156" s="88">
        <f t="shared" ref="D156:E156" si="38">D157+D160</f>
        <v>0</v>
      </c>
      <c r="E156" s="88">
        <f t="shared" si="38"/>
        <v>90000000</v>
      </c>
      <c r="F156" s="84">
        <f t="shared" si="27"/>
        <v>66000000</v>
      </c>
      <c r="G156" s="89"/>
    </row>
    <row r="157" spans="1:7" hidden="1">
      <c r="A157" s="115" t="s">
        <v>28</v>
      </c>
      <c r="B157" s="124" t="s">
        <v>182</v>
      </c>
      <c r="C157" s="88">
        <f>SUM(C158:C159)</f>
        <v>0</v>
      </c>
      <c r="D157" s="88">
        <f t="shared" ref="D157:E157" si="39">SUM(D158:D159)</f>
        <v>0</v>
      </c>
      <c r="E157" s="88">
        <f t="shared" si="39"/>
        <v>0</v>
      </c>
      <c r="F157" s="84">
        <f t="shared" si="27"/>
        <v>0</v>
      </c>
      <c r="G157" s="89"/>
    </row>
    <row r="158" spans="1:7" hidden="1">
      <c r="A158" s="143" t="s">
        <v>25</v>
      </c>
      <c r="B158" s="124" t="s">
        <v>39</v>
      </c>
      <c r="C158" s="88"/>
      <c r="D158" s="88"/>
      <c r="E158" s="88"/>
      <c r="F158" s="84">
        <f t="shared" si="27"/>
        <v>0</v>
      </c>
      <c r="G158" s="89"/>
    </row>
    <row r="159" spans="1:7" hidden="1">
      <c r="A159" s="143" t="s">
        <v>25</v>
      </c>
      <c r="B159" s="124" t="s">
        <v>183</v>
      </c>
      <c r="C159" s="88"/>
      <c r="D159" s="88"/>
      <c r="E159" s="88"/>
      <c r="F159" s="84">
        <f t="shared" si="27"/>
        <v>0</v>
      </c>
      <c r="G159" s="89"/>
    </row>
    <row r="160" spans="1:7" hidden="1">
      <c r="A160" s="115" t="s">
        <v>29</v>
      </c>
      <c r="B160" s="124" t="s">
        <v>141</v>
      </c>
      <c r="C160" s="88">
        <f>SUM(C161:C165)</f>
        <v>156000000</v>
      </c>
      <c r="D160" s="88">
        <f t="shared" ref="D160:E160" si="40">SUM(D161:D165)</f>
        <v>0</v>
      </c>
      <c r="E160" s="88">
        <f t="shared" si="40"/>
        <v>90000000</v>
      </c>
      <c r="F160" s="84">
        <f t="shared" si="27"/>
        <v>66000000</v>
      </c>
      <c r="G160" s="89"/>
    </row>
    <row r="161" spans="1:7" hidden="1">
      <c r="A161" s="156" t="s">
        <v>25</v>
      </c>
      <c r="B161" s="124" t="s">
        <v>56</v>
      </c>
      <c r="C161" s="88"/>
      <c r="D161" s="88"/>
      <c r="E161" s="88"/>
      <c r="F161" s="84">
        <f t="shared" si="27"/>
        <v>0</v>
      </c>
      <c r="G161" s="89"/>
    </row>
    <row r="162" spans="1:7">
      <c r="A162" s="157" t="s">
        <v>22</v>
      </c>
      <c r="B162" s="124" t="s">
        <v>55</v>
      </c>
      <c r="C162" s="88">
        <v>91000000</v>
      </c>
      <c r="D162" s="88">
        <v>0</v>
      </c>
      <c r="E162" s="88">
        <v>60000000</v>
      </c>
      <c r="F162" s="84">
        <f t="shared" si="27"/>
        <v>31000000</v>
      </c>
      <c r="G162" s="89"/>
    </row>
    <row r="163" spans="1:7" hidden="1">
      <c r="A163" s="156" t="s">
        <v>25</v>
      </c>
      <c r="B163" s="124" t="s">
        <v>57</v>
      </c>
      <c r="C163" s="88"/>
      <c r="D163" s="88"/>
      <c r="E163" s="88"/>
      <c r="F163" s="84"/>
      <c r="G163" s="89"/>
    </row>
    <row r="164" spans="1:7" hidden="1">
      <c r="A164" s="156" t="s">
        <v>25</v>
      </c>
      <c r="B164" s="124" t="s">
        <v>59</v>
      </c>
      <c r="C164" s="88"/>
      <c r="D164" s="88"/>
      <c r="E164" s="88"/>
      <c r="F164" s="84">
        <f t="shared" si="27"/>
        <v>0</v>
      </c>
      <c r="G164" s="89"/>
    </row>
    <row r="165" spans="1:7">
      <c r="A165" s="157" t="s">
        <v>23</v>
      </c>
      <c r="B165" s="124" t="s">
        <v>50</v>
      </c>
      <c r="C165" s="88">
        <v>65000000</v>
      </c>
      <c r="D165" s="88">
        <v>0</v>
      </c>
      <c r="E165" s="88">
        <v>30000000</v>
      </c>
      <c r="F165" s="84">
        <f t="shared" si="27"/>
        <v>35000000</v>
      </c>
      <c r="G165" s="89"/>
    </row>
    <row r="166" spans="1:7" ht="30">
      <c r="A166" s="115">
        <v>3</v>
      </c>
      <c r="B166" s="158" t="s">
        <v>184</v>
      </c>
      <c r="C166" s="88">
        <f>C167+C178</f>
        <v>0</v>
      </c>
      <c r="D166" s="88">
        <f t="shared" ref="D166:E166" si="41">D167+D178</f>
        <v>30000000</v>
      </c>
      <c r="E166" s="88">
        <f t="shared" si="41"/>
        <v>0</v>
      </c>
      <c r="F166" s="84">
        <f t="shared" si="27"/>
        <v>30000000</v>
      </c>
      <c r="G166" s="89"/>
    </row>
    <row r="167" spans="1:7" hidden="1">
      <c r="A167" s="150" t="s">
        <v>45</v>
      </c>
      <c r="B167" s="159" t="s">
        <v>330</v>
      </c>
      <c r="C167" s="88">
        <f>SUM(C168:C177)</f>
        <v>0</v>
      </c>
      <c r="D167" s="88">
        <f t="shared" ref="D167:E167" si="42">SUM(D168:D177)</f>
        <v>0</v>
      </c>
      <c r="E167" s="88">
        <f t="shared" si="42"/>
        <v>0</v>
      </c>
      <c r="F167" s="84">
        <f t="shared" si="27"/>
        <v>0</v>
      </c>
      <c r="G167" s="89"/>
    </row>
    <row r="168" spans="1:7" hidden="1">
      <c r="A168" s="115">
        <v>1</v>
      </c>
      <c r="B168" s="124" t="s">
        <v>157</v>
      </c>
      <c r="C168" s="88"/>
      <c r="D168" s="88"/>
      <c r="E168" s="88"/>
      <c r="F168" s="84">
        <f t="shared" si="27"/>
        <v>0</v>
      </c>
      <c r="G168" s="89"/>
    </row>
    <row r="169" spans="1:7" hidden="1">
      <c r="A169" s="115">
        <v>2</v>
      </c>
      <c r="B169" s="118" t="s">
        <v>331</v>
      </c>
      <c r="C169" s="88"/>
      <c r="D169" s="88"/>
      <c r="E169" s="88"/>
      <c r="F169" s="84">
        <f t="shared" si="27"/>
        <v>0</v>
      </c>
      <c r="G169" s="89"/>
    </row>
    <row r="170" spans="1:7" hidden="1">
      <c r="A170" s="115">
        <v>3</v>
      </c>
      <c r="B170" s="125" t="s">
        <v>332</v>
      </c>
      <c r="C170" s="88"/>
      <c r="D170" s="88"/>
      <c r="E170" s="88"/>
      <c r="F170" s="84">
        <f t="shared" si="27"/>
        <v>0</v>
      </c>
      <c r="G170" s="89"/>
    </row>
    <row r="171" spans="1:7" hidden="1">
      <c r="A171" s="115">
        <v>4</v>
      </c>
      <c r="B171" s="125" t="s">
        <v>185</v>
      </c>
      <c r="C171" s="88"/>
      <c r="D171" s="88"/>
      <c r="E171" s="88"/>
      <c r="F171" s="84">
        <f t="shared" si="27"/>
        <v>0</v>
      </c>
      <c r="G171" s="89"/>
    </row>
    <row r="172" spans="1:7" hidden="1">
      <c r="A172" s="115">
        <v>5</v>
      </c>
      <c r="B172" s="125" t="s">
        <v>333</v>
      </c>
      <c r="C172" s="88"/>
      <c r="D172" s="88"/>
      <c r="E172" s="88"/>
      <c r="F172" s="84">
        <f t="shared" si="27"/>
        <v>0</v>
      </c>
      <c r="G172" s="89"/>
    </row>
    <row r="173" spans="1:7" hidden="1">
      <c r="A173" s="115">
        <v>6</v>
      </c>
      <c r="B173" s="125" t="s">
        <v>186</v>
      </c>
      <c r="C173" s="88"/>
      <c r="D173" s="88"/>
      <c r="E173" s="88"/>
      <c r="F173" s="84">
        <f t="shared" si="27"/>
        <v>0</v>
      </c>
      <c r="G173" s="89"/>
    </row>
    <row r="174" spans="1:7" hidden="1">
      <c r="A174" s="115">
        <v>7</v>
      </c>
      <c r="B174" s="125" t="s">
        <v>187</v>
      </c>
      <c r="C174" s="88"/>
      <c r="D174" s="88"/>
      <c r="E174" s="88"/>
      <c r="F174" s="84">
        <f t="shared" si="27"/>
        <v>0</v>
      </c>
      <c r="G174" s="89"/>
    </row>
    <row r="175" spans="1:7" hidden="1">
      <c r="A175" s="115">
        <v>8</v>
      </c>
      <c r="B175" s="125" t="s">
        <v>334</v>
      </c>
      <c r="C175" s="88"/>
      <c r="D175" s="88"/>
      <c r="E175" s="88"/>
      <c r="F175" s="84">
        <f t="shared" si="27"/>
        <v>0</v>
      </c>
      <c r="G175" s="89"/>
    </row>
    <row r="176" spans="1:7" hidden="1">
      <c r="A176" s="115">
        <v>9</v>
      </c>
      <c r="B176" s="125" t="s">
        <v>188</v>
      </c>
      <c r="C176" s="88"/>
      <c r="D176" s="88"/>
      <c r="E176" s="88"/>
      <c r="F176" s="84">
        <f t="shared" si="27"/>
        <v>0</v>
      </c>
      <c r="G176" s="89"/>
    </row>
    <row r="177" spans="1:11" hidden="1">
      <c r="A177" s="115">
        <v>10</v>
      </c>
      <c r="B177" s="125" t="s">
        <v>335</v>
      </c>
      <c r="C177" s="88"/>
      <c r="D177" s="88"/>
      <c r="E177" s="88"/>
      <c r="F177" s="84">
        <f t="shared" si="27"/>
        <v>0</v>
      </c>
      <c r="G177" s="89"/>
    </row>
    <row r="178" spans="1:11" hidden="1">
      <c r="A178" s="150" t="s">
        <v>45</v>
      </c>
      <c r="B178" s="159" t="s">
        <v>141</v>
      </c>
      <c r="C178" s="88">
        <f>SUM(C179:C183)</f>
        <v>0</v>
      </c>
      <c r="D178" s="88">
        <f t="shared" ref="D178:E178" si="43">SUM(D179:D183)</f>
        <v>30000000</v>
      </c>
      <c r="E178" s="88">
        <f t="shared" si="43"/>
        <v>0</v>
      </c>
      <c r="F178" s="84">
        <f t="shared" si="27"/>
        <v>30000000</v>
      </c>
      <c r="G178" s="89"/>
    </row>
    <row r="179" spans="1:11" hidden="1">
      <c r="A179" s="157">
        <v>1</v>
      </c>
      <c r="B179" s="118" t="s">
        <v>56</v>
      </c>
      <c r="C179" s="88"/>
      <c r="D179" s="88"/>
      <c r="E179" s="88"/>
      <c r="F179" s="84">
        <f t="shared" si="27"/>
        <v>0</v>
      </c>
      <c r="G179" s="89"/>
    </row>
    <row r="180" spans="1:11" hidden="1">
      <c r="A180" s="157">
        <v>2</v>
      </c>
      <c r="B180" s="118" t="s">
        <v>55</v>
      </c>
      <c r="C180" s="88"/>
      <c r="D180" s="88"/>
      <c r="E180" s="88"/>
      <c r="F180" s="84">
        <f t="shared" si="27"/>
        <v>0</v>
      </c>
      <c r="G180" s="89"/>
    </row>
    <row r="181" spans="1:11" hidden="1">
      <c r="A181" s="157">
        <v>3</v>
      </c>
      <c r="B181" s="118" t="s">
        <v>57</v>
      </c>
      <c r="C181" s="88"/>
      <c r="D181" s="88"/>
      <c r="E181" s="88"/>
      <c r="F181" s="84"/>
      <c r="G181" s="89"/>
    </row>
    <row r="182" spans="1:11" hidden="1">
      <c r="A182" s="157">
        <v>4</v>
      </c>
      <c r="B182" s="118" t="s">
        <v>59</v>
      </c>
      <c r="C182" s="88"/>
      <c r="D182" s="88"/>
      <c r="E182" s="88"/>
      <c r="F182" s="84">
        <f t="shared" ref="F182:F189" si="44">C182+D182-E182</f>
        <v>0</v>
      </c>
      <c r="G182" s="89"/>
    </row>
    <row r="183" spans="1:11">
      <c r="A183" s="157" t="s">
        <v>22</v>
      </c>
      <c r="B183" s="118" t="s">
        <v>50</v>
      </c>
      <c r="C183" s="88">
        <v>0</v>
      </c>
      <c r="D183" s="88">
        <v>30000000</v>
      </c>
      <c r="E183" s="88">
        <v>0</v>
      </c>
      <c r="F183" s="84">
        <f t="shared" si="44"/>
        <v>30000000</v>
      </c>
      <c r="G183" s="89"/>
    </row>
    <row r="184" spans="1:11" ht="21" customHeight="1">
      <c r="A184" s="160" t="s">
        <v>189</v>
      </c>
      <c r="B184" s="161" t="s">
        <v>190</v>
      </c>
      <c r="C184" s="88">
        <f>SUM(C185:C189)</f>
        <v>688360000</v>
      </c>
      <c r="D184" s="88">
        <f t="shared" ref="D184:F184" si="45">SUM(D185:D189)</f>
        <v>0</v>
      </c>
      <c r="E184" s="88">
        <f t="shared" si="45"/>
        <v>688360000</v>
      </c>
      <c r="F184" s="88">
        <f t="shared" si="45"/>
        <v>0</v>
      </c>
      <c r="G184" s="89"/>
    </row>
    <row r="185" spans="1:11" hidden="1">
      <c r="A185" s="157">
        <v>1</v>
      </c>
      <c r="B185" s="124" t="s">
        <v>56</v>
      </c>
      <c r="C185" s="88"/>
      <c r="D185" s="88"/>
      <c r="E185" s="88"/>
      <c r="F185" s="84">
        <f t="shared" si="44"/>
        <v>0</v>
      </c>
      <c r="G185" s="89"/>
    </row>
    <row r="186" spans="1:11" hidden="1">
      <c r="A186" s="157">
        <v>2</v>
      </c>
      <c r="B186" s="125" t="s">
        <v>55</v>
      </c>
      <c r="C186" s="88"/>
      <c r="D186" s="88"/>
      <c r="E186" s="88"/>
      <c r="F186" s="84">
        <f t="shared" si="44"/>
        <v>0</v>
      </c>
      <c r="G186" s="89"/>
    </row>
    <row r="187" spans="1:11" hidden="1">
      <c r="A187" s="157">
        <v>3</v>
      </c>
      <c r="B187" s="121" t="s">
        <v>57</v>
      </c>
      <c r="C187" s="88"/>
      <c r="D187" s="88"/>
      <c r="E187" s="88"/>
      <c r="F187" s="84"/>
      <c r="G187" s="89"/>
    </row>
    <row r="188" spans="1:11">
      <c r="A188" s="157">
        <v>1</v>
      </c>
      <c r="B188" s="121" t="s">
        <v>59</v>
      </c>
      <c r="C188" s="88">
        <v>688360000</v>
      </c>
      <c r="D188" s="88">
        <v>0</v>
      </c>
      <c r="E188" s="88">
        <v>688360000</v>
      </c>
      <c r="F188" s="84">
        <f t="shared" si="44"/>
        <v>0</v>
      </c>
      <c r="G188" s="89"/>
    </row>
    <row r="189" spans="1:11" hidden="1">
      <c r="A189" s="115">
        <v>5</v>
      </c>
      <c r="B189" s="121" t="s">
        <v>50</v>
      </c>
      <c r="C189" s="88"/>
      <c r="D189" s="88"/>
      <c r="E189" s="88"/>
      <c r="F189" s="84">
        <f t="shared" si="44"/>
        <v>0</v>
      </c>
      <c r="G189" s="89"/>
    </row>
    <row r="190" spans="1:11" ht="20.25" customHeight="1">
      <c r="A190" s="160" t="s">
        <v>350</v>
      </c>
      <c r="B190" s="126" t="s">
        <v>484</v>
      </c>
      <c r="C190" s="90">
        <f>C191</f>
        <v>0</v>
      </c>
      <c r="D190" s="90">
        <f t="shared" ref="D190:F190" si="46">D191</f>
        <v>22899707000</v>
      </c>
      <c r="E190" s="90">
        <f t="shared" si="46"/>
        <v>0</v>
      </c>
      <c r="F190" s="90">
        <f t="shared" si="46"/>
        <v>22899707000</v>
      </c>
      <c r="G190" s="89"/>
    </row>
    <row r="191" spans="1:11">
      <c r="A191" s="157">
        <v>1</v>
      </c>
      <c r="B191" s="118" t="s">
        <v>341</v>
      </c>
      <c r="C191" s="88">
        <v>0</v>
      </c>
      <c r="D191" s="88">
        <f>24653707000-1054000000-700000000</f>
        <v>22899707000</v>
      </c>
      <c r="E191" s="88">
        <v>0</v>
      </c>
      <c r="F191" s="84">
        <f>C191+D191-E191</f>
        <v>22899707000</v>
      </c>
      <c r="G191" s="96"/>
    </row>
    <row r="192" spans="1:11" ht="28.5" customHeight="1">
      <c r="A192" s="188" t="s">
        <v>19</v>
      </c>
      <c r="B192" s="187" t="s">
        <v>437</v>
      </c>
      <c r="C192" s="90">
        <f>C193+C206+C212+C236+C245+C262+C294+C306+C283+C355</f>
        <v>88245000000</v>
      </c>
      <c r="D192" s="90">
        <f t="shared" ref="D192:F192" si="47">D193+D206+D212+D236+D245+D262+D294+D306+D283+D355</f>
        <v>31171949151</v>
      </c>
      <c r="E192" s="90">
        <f t="shared" si="47"/>
        <v>31171949151</v>
      </c>
      <c r="F192" s="90">
        <f t="shared" si="47"/>
        <v>88245000000</v>
      </c>
      <c r="G192" s="162"/>
      <c r="I192" s="76"/>
      <c r="K192" s="76"/>
    </row>
    <row r="193" spans="1:7" ht="34.5" customHeight="1">
      <c r="A193" s="113" t="s">
        <v>1</v>
      </c>
      <c r="B193" s="114" t="s">
        <v>135</v>
      </c>
      <c r="C193" s="90">
        <f>C194+C200</f>
        <v>1750000000</v>
      </c>
      <c r="D193" s="90">
        <f t="shared" ref="D193:E193" si="48">D194+D200</f>
        <v>0</v>
      </c>
      <c r="E193" s="90">
        <f t="shared" si="48"/>
        <v>1510000000</v>
      </c>
      <c r="F193" s="91">
        <f t="shared" ref="F193:F259" si="49">C193+D193-E193</f>
        <v>240000000</v>
      </c>
      <c r="G193" s="89"/>
    </row>
    <row r="194" spans="1:7" ht="20.100000000000001" customHeight="1">
      <c r="A194" s="115">
        <v>1</v>
      </c>
      <c r="B194" s="125" t="s">
        <v>136</v>
      </c>
      <c r="C194" s="88">
        <f>SUM(C195:C199)</f>
        <v>1100000000</v>
      </c>
      <c r="D194" s="88">
        <f t="shared" ref="D194:E194" si="50">SUM(D195:D199)</f>
        <v>0</v>
      </c>
      <c r="E194" s="88">
        <f t="shared" si="50"/>
        <v>920000000</v>
      </c>
      <c r="F194" s="91">
        <f t="shared" si="49"/>
        <v>180000000</v>
      </c>
      <c r="G194" s="89"/>
    </row>
    <row r="195" spans="1:7" ht="20.100000000000001" hidden="1" customHeight="1">
      <c r="A195" s="115" t="s">
        <v>22</v>
      </c>
      <c r="B195" s="124" t="s">
        <v>56</v>
      </c>
      <c r="C195" s="88"/>
      <c r="D195" s="88"/>
      <c r="E195" s="88"/>
      <c r="F195" s="84">
        <f t="shared" si="49"/>
        <v>0</v>
      </c>
      <c r="G195" s="89"/>
    </row>
    <row r="196" spans="1:7" ht="20.100000000000001" hidden="1" customHeight="1">
      <c r="A196" s="115" t="s">
        <v>23</v>
      </c>
      <c r="B196" s="119" t="s">
        <v>55</v>
      </c>
      <c r="C196" s="88"/>
      <c r="D196" s="88"/>
      <c r="E196" s="88"/>
      <c r="F196" s="84">
        <f t="shared" si="49"/>
        <v>0</v>
      </c>
      <c r="G196" s="89"/>
    </row>
    <row r="197" spans="1:7" ht="20.100000000000001" hidden="1" customHeight="1">
      <c r="A197" s="115" t="s">
        <v>24</v>
      </c>
      <c r="B197" s="119" t="s">
        <v>57</v>
      </c>
      <c r="C197" s="88"/>
      <c r="D197" s="88"/>
      <c r="E197" s="88"/>
      <c r="F197" s="84"/>
      <c r="G197" s="89"/>
    </row>
    <row r="198" spans="1:7" ht="20.100000000000001" customHeight="1">
      <c r="A198" s="115"/>
      <c r="B198" s="119" t="s">
        <v>59</v>
      </c>
      <c r="C198" s="88">
        <v>1100000000</v>
      </c>
      <c r="D198" s="88">
        <v>0</v>
      </c>
      <c r="E198" s="88">
        <v>920000000</v>
      </c>
      <c r="F198" s="84">
        <f t="shared" si="49"/>
        <v>180000000</v>
      </c>
      <c r="G198" s="89"/>
    </row>
    <row r="199" spans="1:7" ht="20.100000000000001" hidden="1" customHeight="1">
      <c r="A199" s="115" t="s">
        <v>27</v>
      </c>
      <c r="B199" s="119" t="s">
        <v>50</v>
      </c>
      <c r="C199" s="88"/>
      <c r="D199" s="88"/>
      <c r="E199" s="88"/>
      <c r="F199" s="84">
        <f t="shared" si="49"/>
        <v>0</v>
      </c>
      <c r="G199" s="89"/>
    </row>
    <row r="200" spans="1:7" ht="20.100000000000001" customHeight="1">
      <c r="A200" s="115">
        <v>2</v>
      </c>
      <c r="B200" s="125" t="s">
        <v>137</v>
      </c>
      <c r="C200" s="88">
        <f>SUM(C201:C205)</f>
        <v>650000000</v>
      </c>
      <c r="D200" s="88">
        <f t="shared" ref="D200:E200" si="51">SUM(D201:D205)</f>
        <v>0</v>
      </c>
      <c r="E200" s="88">
        <f t="shared" si="51"/>
        <v>590000000</v>
      </c>
      <c r="F200" s="84">
        <f t="shared" si="49"/>
        <v>60000000</v>
      </c>
      <c r="G200" s="89"/>
    </row>
    <row r="201" spans="1:7" ht="20.100000000000001" hidden="1" customHeight="1">
      <c r="A201" s="115" t="s">
        <v>22</v>
      </c>
      <c r="B201" s="124" t="s">
        <v>56</v>
      </c>
      <c r="C201" s="88"/>
      <c r="D201" s="88"/>
      <c r="E201" s="88"/>
      <c r="F201" s="84">
        <f t="shared" si="49"/>
        <v>0</v>
      </c>
      <c r="G201" s="89"/>
    </row>
    <row r="202" spans="1:7" ht="20.100000000000001" hidden="1" customHeight="1">
      <c r="A202" s="115" t="s">
        <v>23</v>
      </c>
      <c r="B202" s="119" t="s">
        <v>55</v>
      </c>
      <c r="C202" s="88"/>
      <c r="D202" s="88"/>
      <c r="E202" s="88"/>
      <c r="F202" s="84">
        <f t="shared" si="49"/>
        <v>0</v>
      </c>
      <c r="G202" s="89"/>
    </row>
    <row r="203" spans="1:7" ht="20.100000000000001" hidden="1" customHeight="1">
      <c r="A203" s="115" t="s">
        <v>24</v>
      </c>
      <c r="B203" s="119" t="s">
        <v>57</v>
      </c>
      <c r="C203" s="88"/>
      <c r="D203" s="88"/>
      <c r="E203" s="88"/>
      <c r="F203" s="84"/>
      <c r="G203" s="89"/>
    </row>
    <row r="204" spans="1:7" ht="20.100000000000001" customHeight="1">
      <c r="A204" s="115"/>
      <c r="B204" s="119" t="s">
        <v>59</v>
      </c>
      <c r="C204" s="88">
        <v>650000000</v>
      </c>
      <c r="D204" s="88">
        <v>0</v>
      </c>
      <c r="E204" s="88">
        <v>590000000</v>
      </c>
      <c r="F204" s="84">
        <f t="shared" si="49"/>
        <v>60000000</v>
      </c>
      <c r="G204" s="89"/>
    </row>
    <row r="205" spans="1:7" ht="20.100000000000001" hidden="1" customHeight="1">
      <c r="A205" s="115" t="s">
        <v>27</v>
      </c>
      <c r="B205" s="119" t="s">
        <v>50</v>
      </c>
      <c r="C205" s="88"/>
      <c r="D205" s="88"/>
      <c r="E205" s="88"/>
      <c r="F205" s="84">
        <f t="shared" si="49"/>
        <v>0</v>
      </c>
      <c r="G205" s="89"/>
    </row>
    <row r="206" spans="1:7" ht="36.75" customHeight="1">
      <c r="A206" s="113" t="s">
        <v>15</v>
      </c>
      <c r="B206" s="108" t="s">
        <v>138</v>
      </c>
      <c r="C206" s="90">
        <f>SUM(C207:C211)</f>
        <v>14520000000</v>
      </c>
      <c r="D206" s="90">
        <f t="shared" ref="D206:E206" si="52">SUM(D207:D211)</f>
        <v>0</v>
      </c>
      <c r="E206" s="90">
        <f t="shared" si="52"/>
        <v>12840000000</v>
      </c>
      <c r="F206" s="91">
        <f t="shared" si="49"/>
        <v>1680000000</v>
      </c>
      <c r="G206" s="89"/>
    </row>
    <row r="207" spans="1:7" ht="20.100000000000001" hidden="1" customHeight="1">
      <c r="A207" s="115" t="s">
        <v>22</v>
      </c>
      <c r="B207" s="118" t="s">
        <v>56</v>
      </c>
      <c r="C207" s="88"/>
      <c r="D207" s="88"/>
      <c r="E207" s="88"/>
      <c r="F207" s="84">
        <f t="shared" si="49"/>
        <v>0</v>
      </c>
      <c r="G207" s="89"/>
    </row>
    <row r="208" spans="1:7" ht="20.100000000000001" customHeight="1">
      <c r="A208" s="115">
        <v>1</v>
      </c>
      <c r="B208" s="119" t="s">
        <v>55</v>
      </c>
      <c r="C208" s="88">
        <v>3580000000</v>
      </c>
      <c r="D208" s="88">
        <v>0</v>
      </c>
      <c r="E208" s="88">
        <v>3580000000</v>
      </c>
      <c r="F208" s="84">
        <f t="shared" si="49"/>
        <v>0</v>
      </c>
      <c r="G208" s="89"/>
    </row>
    <row r="209" spans="1:7" ht="20.100000000000001" customHeight="1">
      <c r="A209" s="115">
        <v>2</v>
      </c>
      <c r="B209" s="119" t="s">
        <v>57</v>
      </c>
      <c r="C209" s="88">
        <v>4150000000</v>
      </c>
      <c r="D209" s="88">
        <v>0</v>
      </c>
      <c r="E209" s="88">
        <v>4150000000</v>
      </c>
      <c r="F209" s="84">
        <f t="shared" si="49"/>
        <v>0</v>
      </c>
      <c r="G209" s="89"/>
    </row>
    <row r="210" spans="1:7" ht="20.100000000000001" customHeight="1">
      <c r="A210" s="115">
        <v>3</v>
      </c>
      <c r="B210" s="119" t="s">
        <v>59</v>
      </c>
      <c r="C210" s="88">
        <v>6790000000</v>
      </c>
      <c r="D210" s="88">
        <v>0</v>
      </c>
      <c r="E210" s="88">
        <v>5110000000</v>
      </c>
      <c r="F210" s="84">
        <f t="shared" si="49"/>
        <v>1680000000</v>
      </c>
      <c r="G210" s="89"/>
    </row>
    <row r="211" spans="1:7" ht="20.100000000000001" hidden="1" customHeight="1">
      <c r="A211" s="115" t="s">
        <v>27</v>
      </c>
      <c r="B211" s="119" t="s">
        <v>50</v>
      </c>
      <c r="C211" s="88"/>
      <c r="D211" s="88"/>
      <c r="E211" s="88"/>
      <c r="F211" s="84">
        <f t="shared" si="49"/>
        <v>0</v>
      </c>
      <c r="G211" s="89"/>
    </row>
    <row r="212" spans="1:7" ht="50.25" customHeight="1">
      <c r="A212" s="113" t="s">
        <v>16</v>
      </c>
      <c r="B212" s="122" t="s">
        <v>139</v>
      </c>
      <c r="C212" s="90">
        <f>C213+C224</f>
        <v>63470000000</v>
      </c>
      <c r="D212" s="90">
        <f t="shared" ref="D212:E212" si="53">D213+D224</f>
        <v>540000000</v>
      </c>
      <c r="E212" s="90">
        <f t="shared" si="53"/>
        <v>16732319151</v>
      </c>
      <c r="F212" s="91">
        <f t="shared" si="49"/>
        <v>47277680849</v>
      </c>
      <c r="G212" s="89"/>
    </row>
    <row r="213" spans="1:7" ht="41.25" customHeight="1">
      <c r="A213" s="115">
        <v>1</v>
      </c>
      <c r="B213" s="123" t="s">
        <v>140</v>
      </c>
      <c r="C213" s="88">
        <f>C214+C220</f>
        <v>58140000000</v>
      </c>
      <c r="D213" s="88">
        <f t="shared" ref="D213:E213" si="54">D214+D220</f>
        <v>540000000</v>
      </c>
      <c r="E213" s="88">
        <f t="shared" si="54"/>
        <v>13661319151</v>
      </c>
      <c r="F213" s="84">
        <f t="shared" si="49"/>
        <v>45018680849</v>
      </c>
      <c r="G213" s="89"/>
    </row>
    <row r="214" spans="1:7" ht="20.100000000000001" hidden="1" customHeight="1">
      <c r="A214" s="146" t="s">
        <v>2</v>
      </c>
      <c r="B214" s="123" t="s">
        <v>141</v>
      </c>
      <c r="C214" s="88">
        <f>SUM(C215:C219)</f>
        <v>58140000000</v>
      </c>
      <c r="D214" s="88">
        <f t="shared" ref="D214:E214" si="55">SUM(D215:D219)</f>
        <v>540000000</v>
      </c>
      <c r="E214" s="88">
        <f t="shared" si="55"/>
        <v>13661319151</v>
      </c>
      <c r="F214" s="84">
        <f t="shared" si="49"/>
        <v>45018680849</v>
      </c>
      <c r="G214" s="89"/>
    </row>
    <row r="215" spans="1:7" ht="20.100000000000001" customHeight="1">
      <c r="A215" s="115" t="s">
        <v>22</v>
      </c>
      <c r="B215" s="125" t="s">
        <v>56</v>
      </c>
      <c r="C215" s="88">
        <v>15270000000</v>
      </c>
      <c r="D215" s="88">
        <v>0</v>
      </c>
      <c r="E215" s="88">
        <v>3220062151</v>
      </c>
      <c r="F215" s="84">
        <f t="shared" si="49"/>
        <v>12049937849</v>
      </c>
      <c r="G215" s="89"/>
    </row>
    <row r="216" spans="1:7" ht="20.100000000000001" hidden="1" customHeight="1">
      <c r="A216" s="115"/>
      <c r="B216" s="125" t="s">
        <v>55</v>
      </c>
      <c r="C216" s="88"/>
      <c r="D216" s="88"/>
      <c r="E216" s="88"/>
      <c r="F216" s="84">
        <f t="shared" si="49"/>
        <v>0</v>
      </c>
      <c r="G216" s="89"/>
    </row>
    <row r="217" spans="1:7" ht="20.100000000000001" hidden="1" customHeight="1">
      <c r="A217" s="115"/>
      <c r="B217" s="125" t="s">
        <v>57</v>
      </c>
      <c r="C217" s="88"/>
      <c r="D217" s="88"/>
      <c r="E217" s="88"/>
      <c r="F217" s="84"/>
      <c r="G217" s="89"/>
    </row>
    <row r="218" spans="1:7" ht="20.100000000000001" customHeight="1">
      <c r="A218" s="115" t="s">
        <v>23</v>
      </c>
      <c r="B218" s="125" t="s">
        <v>59</v>
      </c>
      <c r="C218" s="88">
        <v>37910000000</v>
      </c>
      <c r="D218" s="88">
        <v>0</v>
      </c>
      <c r="E218" s="88">
        <v>10441257000</v>
      </c>
      <c r="F218" s="84">
        <f t="shared" si="49"/>
        <v>27468743000</v>
      </c>
      <c r="G218" s="89"/>
    </row>
    <row r="219" spans="1:7" ht="20.100000000000001" customHeight="1">
      <c r="A219" s="115" t="s">
        <v>24</v>
      </c>
      <c r="B219" s="125" t="s">
        <v>50</v>
      </c>
      <c r="C219" s="88">
        <v>4960000000</v>
      </c>
      <c r="D219" s="88">
        <v>540000000</v>
      </c>
      <c r="E219" s="88">
        <v>0</v>
      </c>
      <c r="F219" s="84">
        <f>C219+D219-E219</f>
        <v>5500000000</v>
      </c>
      <c r="G219" s="89"/>
    </row>
    <row r="220" spans="1:7" ht="20.100000000000001" hidden="1" customHeight="1">
      <c r="A220" s="148" t="s">
        <v>23</v>
      </c>
      <c r="B220" s="149" t="s">
        <v>142</v>
      </c>
      <c r="C220" s="88">
        <f>SUM(C221:C223)</f>
        <v>0</v>
      </c>
      <c r="D220" s="88">
        <f t="shared" ref="D220:E220" si="56">SUM(D221:D223)</f>
        <v>0</v>
      </c>
      <c r="E220" s="88">
        <f t="shared" si="56"/>
        <v>0</v>
      </c>
      <c r="F220" s="84">
        <f t="shared" si="49"/>
        <v>0</v>
      </c>
      <c r="G220" s="89"/>
    </row>
    <row r="221" spans="1:7" ht="20.100000000000001" hidden="1" customHeight="1">
      <c r="A221" s="146" t="s">
        <v>22</v>
      </c>
      <c r="B221" s="121" t="s">
        <v>143</v>
      </c>
      <c r="C221" s="88"/>
      <c r="D221" s="88"/>
      <c r="E221" s="88"/>
      <c r="F221" s="84">
        <f t="shared" si="49"/>
        <v>0</v>
      </c>
      <c r="G221" s="89"/>
    </row>
    <row r="222" spans="1:7" ht="20.100000000000001" hidden="1" customHeight="1">
      <c r="A222" s="146" t="s">
        <v>23</v>
      </c>
      <c r="B222" s="121" t="s">
        <v>144</v>
      </c>
      <c r="C222" s="88"/>
      <c r="D222" s="88"/>
      <c r="E222" s="88"/>
      <c r="F222" s="84">
        <f t="shared" si="49"/>
        <v>0</v>
      </c>
      <c r="G222" s="89"/>
    </row>
    <row r="223" spans="1:7" ht="20.100000000000001" hidden="1" customHeight="1">
      <c r="A223" s="146" t="s">
        <v>24</v>
      </c>
      <c r="B223" s="121" t="s">
        <v>145</v>
      </c>
      <c r="C223" s="88"/>
      <c r="D223" s="88"/>
      <c r="E223" s="88"/>
      <c r="F223" s="84">
        <f t="shared" si="49"/>
        <v>0</v>
      </c>
      <c r="G223" s="89"/>
    </row>
    <row r="224" spans="1:7" ht="54" customHeight="1">
      <c r="A224" s="115">
        <v>2</v>
      </c>
      <c r="B224" s="109" t="s">
        <v>146</v>
      </c>
      <c r="C224" s="88">
        <f>C225+C229+C230</f>
        <v>5330000000</v>
      </c>
      <c r="D224" s="88">
        <f t="shared" ref="D224:F224" si="57">D225+D229+D230</f>
        <v>0</v>
      </c>
      <c r="E224" s="88">
        <f t="shared" si="57"/>
        <v>3071000000</v>
      </c>
      <c r="F224" s="88">
        <f t="shared" si="57"/>
        <v>2259000000</v>
      </c>
      <c r="G224" s="89"/>
    </row>
    <row r="225" spans="1:7" ht="20.100000000000001" hidden="1" customHeight="1">
      <c r="A225" s="163" t="s">
        <v>28</v>
      </c>
      <c r="B225" s="164" t="s">
        <v>147</v>
      </c>
      <c r="C225" s="88">
        <f>SUM(C226:C228)</f>
        <v>0</v>
      </c>
      <c r="D225" s="88">
        <f t="shared" ref="D225:E225" si="58">SUM(D226:D228)</f>
        <v>0</v>
      </c>
      <c r="E225" s="88">
        <f t="shared" si="58"/>
        <v>0</v>
      </c>
      <c r="F225" s="84">
        <f t="shared" si="49"/>
        <v>0</v>
      </c>
      <c r="G225" s="89"/>
    </row>
    <row r="226" spans="1:7" ht="20.100000000000001" hidden="1" customHeight="1">
      <c r="A226" s="115" t="s">
        <v>22</v>
      </c>
      <c r="B226" s="152" t="s">
        <v>148</v>
      </c>
      <c r="C226" s="88"/>
      <c r="D226" s="88"/>
      <c r="E226" s="88"/>
      <c r="F226" s="84">
        <f t="shared" si="49"/>
        <v>0</v>
      </c>
      <c r="G226" s="89"/>
    </row>
    <row r="227" spans="1:7" ht="20.100000000000001" hidden="1" customHeight="1">
      <c r="A227" s="115" t="s">
        <v>23</v>
      </c>
      <c r="B227" s="152" t="s">
        <v>149</v>
      </c>
      <c r="C227" s="88"/>
      <c r="D227" s="88"/>
      <c r="E227" s="88"/>
      <c r="F227" s="84">
        <f t="shared" si="49"/>
        <v>0</v>
      </c>
      <c r="G227" s="89"/>
    </row>
    <row r="228" spans="1:7" ht="20.100000000000001" hidden="1" customHeight="1">
      <c r="A228" s="115" t="s">
        <v>24</v>
      </c>
      <c r="B228" s="152" t="s">
        <v>150</v>
      </c>
      <c r="C228" s="88"/>
      <c r="D228" s="88"/>
      <c r="E228" s="88"/>
      <c r="F228" s="84">
        <f t="shared" si="49"/>
        <v>0</v>
      </c>
      <c r="G228" s="89"/>
    </row>
    <row r="229" spans="1:7" ht="25.5" hidden="1" customHeight="1">
      <c r="A229" s="115" t="s">
        <v>28</v>
      </c>
      <c r="B229" s="109" t="s">
        <v>141</v>
      </c>
      <c r="C229" s="88">
        <f>SUM(C231:C235)</f>
        <v>3930000000</v>
      </c>
      <c r="D229" s="88">
        <f t="shared" ref="D229:E229" si="59">SUM(D231:D235)</f>
        <v>0</v>
      </c>
      <c r="E229" s="88">
        <f t="shared" si="59"/>
        <v>1671000000</v>
      </c>
      <c r="F229" s="84">
        <f t="shared" si="49"/>
        <v>2259000000</v>
      </c>
      <c r="G229" s="89"/>
    </row>
    <row r="230" spans="1:7" ht="26.25" customHeight="1">
      <c r="A230" s="115" t="s">
        <v>22</v>
      </c>
      <c r="B230" s="109" t="s">
        <v>150</v>
      </c>
      <c r="C230" s="88">
        <v>1400000000</v>
      </c>
      <c r="D230" s="88">
        <v>0</v>
      </c>
      <c r="E230" s="88">
        <v>1400000000</v>
      </c>
      <c r="F230" s="84">
        <f>C230+D230-E230</f>
        <v>0</v>
      </c>
      <c r="G230" s="89"/>
    </row>
    <row r="231" spans="1:7" ht="20.100000000000001" customHeight="1">
      <c r="A231" s="115" t="s">
        <v>23</v>
      </c>
      <c r="B231" s="124" t="s">
        <v>56</v>
      </c>
      <c r="C231" s="88">
        <v>2870000000</v>
      </c>
      <c r="D231" s="88">
        <v>0</v>
      </c>
      <c r="E231" s="88">
        <v>876000000</v>
      </c>
      <c r="F231" s="84">
        <f t="shared" si="49"/>
        <v>1994000000</v>
      </c>
      <c r="G231" s="89"/>
    </row>
    <row r="232" spans="1:7" ht="20.100000000000001" hidden="1" customHeight="1">
      <c r="A232" s="115"/>
      <c r="B232" s="125" t="s">
        <v>55</v>
      </c>
      <c r="C232" s="88"/>
      <c r="D232" s="88"/>
      <c r="E232" s="88"/>
      <c r="F232" s="84">
        <f t="shared" si="49"/>
        <v>0</v>
      </c>
      <c r="G232" s="89"/>
    </row>
    <row r="233" spans="1:7" ht="20.100000000000001" hidden="1" customHeight="1">
      <c r="A233" s="115"/>
      <c r="B233" s="124" t="s">
        <v>57</v>
      </c>
      <c r="C233" s="88"/>
      <c r="D233" s="88"/>
      <c r="E233" s="88"/>
      <c r="F233" s="84"/>
      <c r="G233" s="89"/>
    </row>
    <row r="234" spans="1:7" ht="20.100000000000001" hidden="1" customHeight="1">
      <c r="A234" s="115"/>
      <c r="B234" s="124" t="s">
        <v>59</v>
      </c>
      <c r="C234" s="88">
        <v>0</v>
      </c>
      <c r="D234" s="88">
        <v>0</v>
      </c>
      <c r="E234" s="88">
        <v>0</v>
      </c>
      <c r="F234" s="84">
        <f t="shared" si="49"/>
        <v>0</v>
      </c>
      <c r="G234" s="89"/>
    </row>
    <row r="235" spans="1:7" ht="25.5" customHeight="1">
      <c r="A235" s="115" t="s">
        <v>24</v>
      </c>
      <c r="B235" s="124" t="s">
        <v>50</v>
      </c>
      <c r="C235" s="88">
        <v>1060000000</v>
      </c>
      <c r="D235" s="88">
        <v>0</v>
      </c>
      <c r="E235" s="88">
        <v>795000000</v>
      </c>
      <c r="F235" s="84">
        <f t="shared" si="49"/>
        <v>265000000</v>
      </c>
      <c r="G235" s="96"/>
    </row>
    <row r="236" spans="1:7" ht="58.5" customHeight="1">
      <c r="A236" s="113" t="s">
        <v>17</v>
      </c>
      <c r="B236" s="122" t="s">
        <v>151</v>
      </c>
      <c r="C236" s="90">
        <f>C237</f>
        <v>4030000000</v>
      </c>
      <c r="D236" s="90">
        <f t="shared" ref="D236:E236" si="60">D237</f>
        <v>18426062151</v>
      </c>
      <c r="E236" s="90">
        <f t="shared" si="60"/>
        <v>0</v>
      </c>
      <c r="F236" s="91">
        <f t="shared" si="49"/>
        <v>22456062151</v>
      </c>
      <c r="G236" s="89"/>
    </row>
    <row r="237" spans="1:7" ht="42.75" customHeight="1">
      <c r="A237" s="115">
        <v>1</v>
      </c>
      <c r="B237" s="109" t="s">
        <v>152</v>
      </c>
      <c r="C237" s="88">
        <f>C238+C244</f>
        <v>4030000000</v>
      </c>
      <c r="D237" s="88">
        <f t="shared" ref="D237:E237" si="61">D238+D244</f>
        <v>18426062151</v>
      </c>
      <c r="E237" s="88">
        <f t="shared" si="61"/>
        <v>0</v>
      </c>
      <c r="F237" s="84">
        <f t="shared" si="49"/>
        <v>22456062151</v>
      </c>
      <c r="G237" s="89"/>
    </row>
    <row r="238" spans="1:7" ht="20.100000000000001" hidden="1" customHeight="1">
      <c r="A238" s="154">
        <v>1</v>
      </c>
      <c r="B238" s="116" t="s">
        <v>141</v>
      </c>
      <c r="C238" s="88">
        <f>SUM(C239:C243)</f>
        <v>4030000000</v>
      </c>
      <c r="D238" s="88">
        <f t="shared" ref="D238:E238" si="62">SUM(D239:D243)</f>
        <v>18426062151</v>
      </c>
      <c r="E238" s="88">
        <f t="shared" si="62"/>
        <v>0</v>
      </c>
      <c r="F238" s="84">
        <f t="shared" si="49"/>
        <v>22456062151</v>
      </c>
      <c r="G238" s="89"/>
    </row>
    <row r="239" spans="1:7" ht="21.75" customHeight="1">
      <c r="A239" s="154" t="s">
        <v>22</v>
      </c>
      <c r="B239" s="118" t="s">
        <v>56</v>
      </c>
      <c r="C239" s="88">
        <v>1080000000</v>
      </c>
      <c r="D239" s="88">
        <v>4096062151</v>
      </c>
      <c r="E239" s="88">
        <v>0</v>
      </c>
      <c r="F239" s="84">
        <f t="shared" si="49"/>
        <v>5176062151</v>
      </c>
      <c r="G239" s="89"/>
    </row>
    <row r="240" spans="1:7" ht="20.100000000000001" customHeight="1">
      <c r="A240" s="154" t="s">
        <v>23</v>
      </c>
      <c r="B240" s="119" t="s">
        <v>55</v>
      </c>
      <c r="C240" s="88">
        <v>550000000</v>
      </c>
      <c r="D240" s="88">
        <v>3580000000</v>
      </c>
      <c r="E240" s="88">
        <v>0</v>
      </c>
      <c r="F240" s="84">
        <f t="shared" si="49"/>
        <v>4130000000</v>
      </c>
      <c r="G240" s="89"/>
    </row>
    <row r="241" spans="1:7" ht="20.100000000000001" customHeight="1">
      <c r="A241" s="154" t="s">
        <v>24</v>
      </c>
      <c r="B241" s="119" t="s">
        <v>57</v>
      </c>
      <c r="C241" s="88">
        <v>870000000</v>
      </c>
      <c r="D241" s="88">
        <v>2750000000</v>
      </c>
      <c r="E241" s="88">
        <v>0</v>
      </c>
      <c r="F241" s="84">
        <f t="shared" si="49"/>
        <v>3620000000</v>
      </c>
      <c r="G241" s="89"/>
    </row>
    <row r="242" spans="1:7" ht="20.100000000000001" customHeight="1">
      <c r="A242" s="154" t="s">
        <v>26</v>
      </c>
      <c r="B242" s="119" t="s">
        <v>59</v>
      </c>
      <c r="C242" s="88">
        <v>1530000000</v>
      </c>
      <c r="D242" s="88">
        <v>8000000000</v>
      </c>
      <c r="E242" s="88">
        <v>0</v>
      </c>
      <c r="F242" s="84">
        <f t="shared" si="49"/>
        <v>9530000000</v>
      </c>
      <c r="G242" s="89"/>
    </row>
    <row r="243" spans="1:7" ht="20.100000000000001" hidden="1" customHeight="1">
      <c r="A243" s="154" t="s">
        <v>27</v>
      </c>
      <c r="B243" s="119" t="s">
        <v>50</v>
      </c>
      <c r="C243" s="88"/>
      <c r="D243" s="88"/>
      <c r="E243" s="88"/>
      <c r="F243" s="84">
        <f t="shared" si="49"/>
        <v>0</v>
      </c>
      <c r="G243" s="89"/>
    </row>
    <row r="244" spans="1:7" ht="20.100000000000001" hidden="1" customHeight="1">
      <c r="A244" s="165">
        <v>2</v>
      </c>
      <c r="B244" s="166" t="s">
        <v>205</v>
      </c>
      <c r="C244" s="88"/>
      <c r="D244" s="88"/>
      <c r="E244" s="88"/>
      <c r="F244" s="84">
        <f t="shared" si="49"/>
        <v>0</v>
      </c>
      <c r="G244" s="89"/>
    </row>
    <row r="245" spans="1:7" ht="43.5" customHeight="1">
      <c r="A245" s="113" t="s">
        <v>18</v>
      </c>
      <c r="B245" s="122" t="s">
        <v>153</v>
      </c>
      <c r="C245" s="90">
        <f>C246+C259+C261</f>
        <v>861000000</v>
      </c>
      <c r="D245" s="90">
        <f>D246+D259+D261</f>
        <v>1100000000</v>
      </c>
      <c r="E245" s="90">
        <f>E246+E259+E261</f>
        <v>0</v>
      </c>
      <c r="F245" s="91">
        <f t="shared" si="49"/>
        <v>1961000000</v>
      </c>
      <c r="G245" s="89"/>
    </row>
    <row r="246" spans="1:7" ht="63" customHeight="1">
      <c r="A246" s="115">
        <v>1</v>
      </c>
      <c r="B246" s="123" t="s">
        <v>154</v>
      </c>
      <c r="C246" s="88">
        <f>C247+C253</f>
        <v>861000000</v>
      </c>
      <c r="D246" s="88">
        <f>D247+D253</f>
        <v>1100000000</v>
      </c>
      <c r="E246" s="88">
        <f>E247+E253</f>
        <v>0</v>
      </c>
      <c r="F246" s="84">
        <f t="shared" si="49"/>
        <v>1961000000</v>
      </c>
      <c r="G246" s="89"/>
    </row>
    <row r="247" spans="1:7" ht="20.100000000000001" customHeight="1">
      <c r="A247" s="115" t="s">
        <v>2</v>
      </c>
      <c r="B247" s="123" t="s">
        <v>398</v>
      </c>
      <c r="C247" s="88">
        <f>SUM(C248:C252)</f>
        <v>861000000</v>
      </c>
      <c r="D247" s="88">
        <f>SUM(D248:D252)</f>
        <v>1100000000</v>
      </c>
      <c r="E247" s="88">
        <f>SUM(E248:E252)</f>
        <v>0</v>
      </c>
      <c r="F247" s="84">
        <f t="shared" si="49"/>
        <v>1961000000</v>
      </c>
      <c r="G247" s="89"/>
    </row>
    <row r="248" spans="1:7" ht="20.100000000000001" hidden="1" customHeight="1">
      <c r="A248" s="115" t="s">
        <v>23</v>
      </c>
      <c r="B248" s="123" t="s">
        <v>206</v>
      </c>
      <c r="C248" s="88"/>
      <c r="D248" s="88"/>
      <c r="E248" s="88"/>
      <c r="F248" s="84">
        <f t="shared" si="49"/>
        <v>0</v>
      </c>
      <c r="G248" s="89"/>
    </row>
    <row r="249" spans="1:7" ht="20.100000000000001" hidden="1" customHeight="1">
      <c r="A249" s="115" t="s">
        <v>24</v>
      </c>
      <c r="B249" s="123" t="s">
        <v>207</v>
      </c>
      <c r="C249" s="88"/>
      <c r="D249" s="88"/>
      <c r="E249" s="88"/>
      <c r="F249" s="84">
        <f t="shared" si="49"/>
        <v>0</v>
      </c>
      <c r="G249" s="89"/>
    </row>
    <row r="250" spans="1:7" ht="30.75" customHeight="1">
      <c r="A250" s="115"/>
      <c r="B250" s="123" t="s">
        <v>322</v>
      </c>
      <c r="C250" s="88">
        <v>861000000</v>
      </c>
      <c r="D250" s="88">
        <v>1100000000</v>
      </c>
      <c r="E250" s="88">
        <v>0</v>
      </c>
      <c r="F250" s="84">
        <f t="shared" si="49"/>
        <v>1961000000</v>
      </c>
      <c r="G250" s="96"/>
    </row>
    <row r="251" spans="1:7" ht="20.100000000000001" hidden="1" customHeight="1">
      <c r="A251" s="115" t="s">
        <v>27</v>
      </c>
      <c r="B251" s="123" t="s">
        <v>208</v>
      </c>
      <c r="C251" s="88"/>
      <c r="D251" s="88"/>
      <c r="E251" s="88"/>
      <c r="F251" s="84">
        <f t="shared" si="49"/>
        <v>0</v>
      </c>
      <c r="G251" s="89"/>
    </row>
    <row r="252" spans="1:7" ht="20.100000000000001" hidden="1" customHeight="1">
      <c r="A252" s="115" t="s">
        <v>209</v>
      </c>
      <c r="B252" s="123" t="s">
        <v>210</v>
      </c>
      <c r="C252" s="88"/>
      <c r="D252" s="88"/>
      <c r="E252" s="88"/>
      <c r="F252" s="84">
        <f t="shared" si="49"/>
        <v>0</v>
      </c>
      <c r="G252" s="89"/>
    </row>
    <row r="253" spans="1:7" ht="20.100000000000001" hidden="1" customHeight="1">
      <c r="A253" s="115" t="s">
        <v>3</v>
      </c>
      <c r="B253" s="123" t="s">
        <v>155</v>
      </c>
      <c r="C253" s="88">
        <f>SUM(C254:C258)</f>
        <v>0</v>
      </c>
      <c r="D253" s="88">
        <f t="shared" ref="D253:E253" si="63">SUM(D254:D258)</f>
        <v>0</v>
      </c>
      <c r="E253" s="88">
        <f t="shared" si="63"/>
        <v>0</v>
      </c>
      <c r="F253" s="84">
        <f t="shared" si="49"/>
        <v>0</v>
      </c>
      <c r="G253" s="89"/>
    </row>
    <row r="254" spans="1:7" ht="20.100000000000001" hidden="1" customHeight="1">
      <c r="A254" s="115" t="s">
        <v>23</v>
      </c>
      <c r="B254" s="123" t="s">
        <v>56</v>
      </c>
      <c r="C254" s="88"/>
      <c r="D254" s="88"/>
      <c r="E254" s="88"/>
      <c r="F254" s="84">
        <f t="shared" si="49"/>
        <v>0</v>
      </c>
      <c r="G254" s="89"/>
    </row>
    <row r="255" spans="1:7" ht="20.100000000000001" hidden="1" customHeight="1">
      <c r="A255" s="115" t="s">
        <v>24</v>
      </c>
      <c r="B255" s="123" t="s">
        <v>55</v>
      </c>
      <c r="C255" s="88"/>
      <c r="D255" s="88"/>
      <c r="E255" s="88"/>
      <c r="F255" s="84">
        <f t="shared" si="49"/>
        <v>0</v>
      </c>
      <c r="G255" s="89"/>
    </row>
    <row r="256" spans="1:7" ht="20.100000000000001" hidden="1" customHeight="1">
      <c r="A256" s="115" t="s">
        <v>26</v>
      </c>
      <c r="B256" s="123" t="s">
        <v>57</v>
      </c>
      <c r="C256" s="88"/>
      <c r="D256" s="88"/>
      <c r="E256" s="88"/>
      <c r="F256" s="84"/>
      <c r="G256" s="89"/>
    </row>
    <row r="257" spans="1:7" ht="20.100000000000001" hidden="1" customHeight="1">
      <c r="A257" s="115" t="s">
        <v>27</v>
      </c>
      <c r="B257" s="123" t="s">
        <v>211</v>
      </c>
      <c r="C257" s="88"/>
      <c r="D257" s="88"/>
      <c r="E257" s="88"/>
      <c r="F257" s="84">
        <f t="shared" si="49"/>
        <v>0</v>
      </c>
      <c r="G257" s="89"/>
    </row>
    <row r="258" spans="1:7" ht="20.100000000000001" hidden="1" customHeight="1">
      <c r="A258" s="115" t="s">
        <v>209</v>
      </c>
      <c r="B258" s="123" t="s">
        <v>212</v>
      </c>
      <c r="C258" s="88"/>
      <c r="D258" s="88"/>
      <c r="E258" s="88"/>
      <c r="F258" s="84">
        <f t="shared" si="49"/>
        <v>0</v>
      </c>
      <c r="G258" s="89"/>
    </row>
    <row r="259" spans="1:7" ht="66" hidden="1" customHeight="1">
      <c r="A259" s="163">
        <v>2</v>
      </c>
      <c r="B259" s="167" t="s">
        <v>156</v>
      </c>
      <c r="C259" s="88">
        <f>C260</f>
        <v>0</v>
      </c>
      <c r="D259" s="88">
        <f>D260</f>
        <v>0</v>
      </c>
      <c r="E259" s="88">
        <f>E260</f>
        <v>0</v>
      </c>
      <c r="F259" s="84">
        <f t="shared" si="49"/>
        <v>0</v>
      </c>
      <c r="G259" s="89"/>
    </row>
    <row r="260" spans="1:7" ht="27" hidden="1" customHeight="1">
      <c r="A260" s="163"/>
      <c r="B260" s="123"/>
      <c r="C260" s="88"/>
      <c r="D260" s="88"/>
      <c r="E260" s="88"/>
      <c r="F260" s="84"/>
      <c r="G260" s="89"/>
    </row>
    <row r="261" spans="1:7" ht="42.75" hidden="1" customHeight="1">
      <c r="A261" s="163">
        <v>3</v>
      </c>
      <c r="B261" s="167" t="s">
        <v>159</v>
      </c>
      <c r="C261" s="88"/>
      <c r="D261" s="88"/>
      <c r="E261" s="88"/>
      <c r="F261" s="84">
        <f t="shared" ref="F261:F325" si="64">C261+D261-E261</f>
        <v>0</v>
      </c>
      <c r="G261" s="89"/>
    </row>
    <row r="262" spans="1:7" ht="43.5" customHeight="1">
      <c r="A262" s="113" t="s">
        <v>51</v>
      </c>
      <c r="B262" s="122" t="s">
        <v>160</v>
      </c>
      <c r="C262" s="90">
        <f>C263+C264+C265+C266+C267+C268+C269+C274+C278+C279+C280+C281+C282</f>
        <v>0</v>
      </c>
      <c r="D262" s="90">
        <f t="shared" ref="D262:E262" si="65">D263+D264+D265+D266+D267+D268+D269+D274+D278+D279+D280+D281+D282</f>
        <v>2000000000</v>
      </c>
      <c r="E262" s="90">
        <f t="shared" si="65"/>
        <v>0</v>
      </c>
      <c r="F262" s="91">
        <f t="shared" si="64"/>
        <v>2000000000</v>
      </c>
      <c r="G262" s="89"/>
    </row>
    <row r="263" spans="1:7" ht="20.100000000000001" hidden="1" customHeight="1">
      <c r="A263" s="115">
        <v>1</v>
      </c>
      <c r="B263" s="123" t="s">
        <v>213</v>
      </c>
      <c r="C263" s="88"/>
      <c r="D263" s="88"/>
      <c r="E263" s="88"/>
      <c r="F263" s="84">
        <f t="shared" si="64"/>
        <v>0</v>
      </c>
      <c r="G263" s="89"/>
    </row>
    <row r="264" spans="1:7" ht="20.100000000000001" hidden="1" customHeight="1">
      <c r="A264" s="115">
        <v>2</v>
      </c>
      <c r="B264" s="123" t="s">
        <v>161</v>
      </c>
      <c r="C264" s="88"/>
      <c r="D264" s="88"/>
      <c r="E264" s="88"/>
      <c r="F264" s="84">
        <f t="shared" si="64"/>
        <v>0</v>
      </c>
      <c r="G264" s="89"/>
    </row>
    <row r="265" spans="1:7" ht="20.100000000000001" hidden="1" customHeight="1">
      <c r="A265" s="115">
        <v>3</v>
      </c>
      <c r="B265" s="123" t="s">
        <v>162</v>
      </c>
      <c r="C265" s="88"/>
      <c r="D265" s="88"/>
      <c r="E265" s="88"/>
      <c r="F265" s="84">
        <f t="shared" si="64"/>
        <v>0</v>
      </c>
      <c r="G265" s="89"/>
    </row>
    <row r="266" spans="1:7" ht="20.100000000000001" hidden="1" customHeight="1">
      <c r="A266" s="115">
        <v>4</v>
      </c>
      <c r="B266" s="123" t="s">
        <v>163</v>
      </c>
      <c r="C266" s="88"/>
      <c r="D266" s="88"/>
      <c r="E266" s="88"/>
      <c r="F266" s="84">
        <f t="shared" si="64"/>
        <v>0</v>
      </c>
      <c r="G266" s="89"/>
    </row>
    <row r="267" spans="1:7" ht="20.100000000000001" hidden="1" customHeight="1">
      <c r="A267" s="115">
        <v>5</v>
      </c>
      <c r="B267" s="123" t="s">
        <v>214</v>
      </c>
      <c r="C267" s="88"/>
      <c r="D267" s="88"/>
      <c r="E267" s="88"/>
      <c r="F267" s="84">
        <f t="shared" si="64"/>
        <v>0</v>
      </c>
      <c r="G267" s="89"/>
    </row>
    <row r="268" spans="1:7" ht="20.100000000000001" hidden="1" customHeight="1">
      <c r="A268" s="115">
        <v>6</v>
      </c>
      <c r="B268" s="123" t="s">
        <v>215</v>
      </c>
      <c r="C268" s="88"/>
      <c r="D268" s="88"/>
      <c r="E268" s="88"/>
      <c r="F268" s="84">
        <f t="shared" si="64"/>
        <v>0</v>
      </c>
      <c r="G268" s="89"/>
    </row>
    <row r="269" spans="1:7" ht="20.100000000000001" hidden="1" customHeight="1">
      <c r="A269" s="115">
        <v>7</v>
      </c>
      <c r="B269" s="123" t="s">
        <v>216</v>
      </c>
      <c r="C269" s="88">
        <f>SUM(C270:C273)</f>
        <v>0</v>
      </c>
      <c r="D269" s="88">
        <f t="shared" ref="D269:E269" si="66">SUM(D270:D273)</f>
        <v>0</v>
      </c>
      <c r="E269" s="88">
        <f t="shared" si="66"/>
        <v>0</v>
      </c>
      <c r="F269" s="84">
        <f t="shared" si="64"/>
        <v>0</v>
      </c>
      <c r="G269" s="89"/>
    </row>
    <row r="270" spans="1:7" ht="20.100000000000001" hidden="1" customHeight="1">
      <c r="A270" s="115" t="s">
        <v>22</v>
      </c>
      <c r="B270" s="123" t="s">
        <v>56</v>
      </c>
      <c r="C270" s="88"/>
      <c r="D270" s="88"/>
      <c r="E270" s="88"/>
      <c r="F270" s="84">
        <f t="shared" si="64"/>
        <v>0</v>
      </c>
      <c r="G270" s="89"/>
    </row>
    <row r="271" spans="1:7" ht="20.100000000000001" hidden="1" customHeight="1">
      <c r="A271" s="115" t="s">
        <v>23</v>
      </c>
      <c r="B271" s="123" t="s">
        <v>55</v>
      </c>
      <c r="C271" s="88"/>
      <c r="D271" s="88"/>
      <c r="E271" s="88"/>
      <c r="F271" s="84">
        <f t="shared" si="64"/>
        <v>0</v>
      </c>
      <c r="G271" s="89"/>
    </row>
    <row r="272" spans="1:7" ht="20.100000000000001" hidden="1" customHeight="1">
      <c r="A272" s="115" t="s">
        <v>24</v>
      </c>
      <c r="B272" s="123" t="s">
        <v>57</v>
      </c>
      <c r="C272" s="88"/>
      <c r="D272" s="88"/>
      <c r="E272" s="88"/>
      <c r="F272" s="84"/>
      <c r="G272" s="89"/>
    </row>
    <row r="273" spans="1:7" ht="20.100000000000001" hidden="1" customHeight="1">
      <c r="A273" s="115" t="s">
        <v>26</v>
      </c>
      <c r="B273" s="123" t="s">
        <v>59</v>
      </c>
      <c r="C273" s="88"/>
      <c r="D273" s="88"/>
      <c r="E273" s="88"/>
      <c r="F273" s="84"/>
      <c r="G273" s="89"/>
    </row>
    <row r="274" spans="1:7" ht="20.100000000000001" hidden="1" customHeight="1">
      <c r="A274" s="115">
        <v>8</v>
      </c>
      <c r="B274" s="123" t="s">
        <v>217</v>
      </c>
      <c r="C274" s="88">
        <f>SUM(C275:C277)</f>
        <v>0</v>
      </c>
      <c r="D274" s="88">
        <f t="shared" ref="D274:E274" si="67">SUM(D275:D277)</f>
        <v>0</v>
      </c>
      <c r="E274" s="88">
        <f t="shared" si="67"/>
        <v>0</v>
      </c>
      <c r="F274" s="84">
        <f t="shared" si="64"/>
        <v>0</v>
      </c>
      <c r="G274" s="89"/>
    </row>
    <row r="275" spans="1:7" ht="20.100000000000001" hidden="1" customHeight="1">
      <c r="A275" s="115" t="s">
        <v>22</v>
      </c>
      <c r="B275" s="123" t="s">
        <v>164</v>
      </c>
      <c r="C275" s="88"/>
      <c r="D275" s="88"/>
      <c r="E275" s="88"/>
      <c r="F275" s="84"/>
      <c r="G275" s="89"/>
    </row>
    <row r="276" spans="1:7" ht="20.100000000000001" hidden="1" customHeight="1">
      <c r="A276" s="115" t="s">
        <v>23</v>
      </c>
      <c r="B276" s="123" t="s">
        <v>165</v>
      </c>
      <c r="C276" s="88"/>
      <c r="D276" s="88"/>
      <c r="E276" s="88"/>
      <c r="F276" s="84">
        <f t="shared" si="64"/>
        <v>0</v>
      </c>
      <c r="G276" s="89"/>
    </row>
    <row r="277" spans="1:7" ht="20.100000000000001" hidden="1" customHeight="1">
      <c r="A277" s="115" t="s">
        <v>24</v>
      </c>
      <c r="B277" s="123" t="s">
        <v>166</v>
      </c>
      <c r="C277" s="88"/>
      <c r="D277" s="88"/>
      <c r="E277" s="88"/>
      <c r="F277" s="84">
        <f t="shared" si="64"/>
        <v>0</v>
      </c>
      <c r="G277" s="89"/>
    </row>
    <row r="278" spans="1:7" ht="20.100000000000001" hidden="1" customHeight="1">
      <c r="A278" s="115">
        <v>9</v>
      </c>
      <c r="B278" s="123" t="s">
        <v>218</v>
      </c>
      <c r="C278" s="88"/>
      <c r="D278" s="88"/>
      <c r="E278" s="88"/>
      <c r="F278" s="84">
        <f t="shared" si="64"/>
        <v>0</v>
      </c>
      <c r="G278" s="89"/>
    </row>
    <row r="279" spans="1:7" ht="20.100000000000001" hidden="1" customHeight="1">
      <c r="A279" s="115">
        <v>10</v>
      </c>
      <c r="B279" s="123" t="s">
        <v>219</v>
      </c>
      <c r="C279" s="88"/>
      <c r="D279" s="88"/>
      <c r="E279" s="88"/>
      <c r="F279" s="84">
        <f t="shared" si="64"/>
        <v>0</v>
      </c>
      <c r="G279" s="89"/>
    </row>
    <row r="280" spans="1:7" ht="20.100000000000001" hidden="1" customHeight="1">
      <c r="A280" s="115">
        <v>11</v>
      </c>
      <c r="B280" s="123" t="s">
        <v>167</v>
      </c>
      <c r="C280" s="88"/>
      <c r="D280" s="88"/>
      <c r="E280" s="88"/>
      <c r="F280" s="84">
        <f t="shared" si="64"/>
        <v>0</v>
      </c>
      <c r="G280" s="89"/>
    </row>
    <row r="281" spans="1:7" ht="20.100000000000001" hidden="1" customHeight="1">
      <c r="A281" s="115">
        <v>12</v>
      </c>
      <c r="B281" s="123" t="s">
        <v>168</v>
      </c>
      <c r="C281" s="88"/>
      <c r="D281" s="88"/>
      <c r="E281" s="88"/>
      <c r="F281" s="84">
        <f t="shared" si="64"/>
        <v>0</v>
      </c>
      <c r="G281" s="89"/>
    </row>
    <row r="282" spans="1:7" ht="20.100000000000001" customHeight="1">
      <c r="A282" s="115"/>
      <c r="B282" s="123" t="s">
        <v>397</v>
      </c>
      <c r="C282" s="88">
        <v>0</v>
      </c>
      <c r="D282" s="88">
        <v>2000000000</v>
      </c>
      <c r="E282" s="88">
        <v>0</v>
      </c>
      <c r="F282" s="84">
        <f t="shared" si="64"/>
        <v>2000000000</v>
      </c>
      <c r="G282" s="89"/>
    </row>
    <row r="283" spans="1:7" ht="50.25" customHeight="1">
      <c r="A283" s="113" t="s">
        <v>76</v>
      </c>
      <c r="B283" s="122" t="s">
        <v>169</v>
      </c>
      <c r="C283" s="90">
        <f>C284+C285</f>
        <v>3364000000</v>
      </c>
      <c r="D283" s="90">
        <f t="shared" ref="D283:E283" si="68">D284+D285</f>
        <v>89630000</v>
      </c>
      <c r="E283" s="90">
        <f t="shared" si="68"/>
        <v>89630000</v>
      </c>
      <c r="F283" s="91">
        <f t="shared" si="64"/>
        <v>3364000000</v>
      </c>
      <c r="G283" s="89"/>
    </row>
    <row r="284" spans="1:7" ht="66.75" customHeight="1">
      <c r="A284" s="115">
        <v>1</v>
      </c>
      <c r="B284" s="142" t="s">
        <v>415</v>
      </c>
      <c r="C284" s="88">
        <v>2899000000</v>
      </c>
      <c r="D284" s="88">
        <v>89630000</v>
      </c>
      <c r="E284" s="88">
        <v>0</v>
      </c>
      <c r="F284" s="84">
        <f t="shared" si="64"/>
        <v>2988630000</v>
      </c>
      <c r="G284" s="89"/>
    </row>
    <row r="285" spans="1:7" ht="25.5" customHeight="1">
      <c r="A285" s="115">
        <v>2</v>
      </c>
      <c r="B285" s="142" t="s">
        <v>416</v>
      </c>
      <c r="C285" s="88">
        <v>465000000</v>
      </c>
      <c r="D285" s="88">
        <v>0</v>
      </c>
      <c r="E285" s="88">
        <v>89630000</v>
      </c>
      <c r="F285" s="84">
        <f t="shared" si="64"/>
        <v>375370000</v>
      </c>
      <c r="G285" s="89"/>
    </row>
    <row r="286" spans="1:7" ht="50.25" hidden="1" customHeight="1">
      <c r="A286" s="113" t="s">
        <v>77</v>
      </c>
      <c r="B286" s="122" t="s">
        <v>171</v>
      </c>
      <c r="C286" s="88">
        <f>C287+C288</f>
        <v>0</v>
      </c>
      <c r="D286" s="88">
        <f t="shared" ref="D286:E286" si="69">D287+D288</f>
        <v>0</v>
      </c>
      <c r="E286" s="88">
        <f t="shared" si="69"/>
        <v>0</v>
      </c>
      <c r="F286" s="84">
        <f t="shared" si="64"/>
        <v>0</v>
      </c>
      <c r="G286" s="89"/>
    </row>
    <row r="287" spans="1:7" ht="20.100000000000001" hidden="1" customHeight="1">
      <c r="A287" s="115">
        <v>1</v>
      </c>
      <c r="B287" s="123" t="s">
        <v>220</v>
      </c>
      <c r="C287" s="88"/>
      <c r="D287" s="88"/>
      <c r="E287" s="88"/>
      <c r="F287" s="84">
        <f t="shared" si="64"/>
        <v>0</v>
      </c>
      <c r="G287" s="89"/>
    </row>
    <row r="288" spans="1:7" ht="20.100000000000001" hidden="1" customHeight="1">
      <c r="A288" s="115">
        <v>2</v>
      </c>
      <c r="B288" s="123" t="s">
        <v>158</v>
      </c>
      <c r="C288" s="88">
        <f>SUM(C289:C293)</f>
        <v>0</v>
      </c>
      <c r="D288" s="88">
        <f t="shared" ref="D288:E288" si="70">SUM(D289:D293)</f>
        <v>0</v>
      </c>
      <c r="E288" s="88">
        <f t="shared" si="70"/>
        <v>0</v>
      </c>
      <c r="F288" s="84">
        <f t="shared" si="64"/>
        <v>0</v>
      </c>
      <c r="G288" s="89"/>
    </row>
    <row r="289" spans="1:7" ht="20.100000000000001" hidden="1" customHeight="1">
      <c r="A289" s="115" t="s">
        <v>28</v>
      </c>
      <c r="B289" s="125" t="s">
        <v>56</v>
      </c>
      <c r="C289" s="88"/>
      <c r="D289" s="88"/>
      <c r="E289" s="88"/>
      <c r="F289" s="84">
        <f t="shared" si="64"/>
        <v>0</v>
      </c>
      <c r="G289" s="89"/>
    </row>
    <row r="290" spans="1:7" ht="20.100000000000001" hidden="1" customHeight="1">
      <c r="A290" s="115" t="s">
        <v>29</v>
      </c>
      <c r="B290" s="125" t="s">
        <v>55</v>
      </c>
      <c r="C290" s="88"/>
      <c r="D290" s="88"/>
      <c r="E290" s="88"/>
      <c r="F290" s="84">
        <f t="shared" si="64"/>
        <v>0</v>
      </c>
      <c r="G290" s="89"/>
    </row>
    <row r="291" spans="1:7" ht="20.100000000000001" hidden="1" customHeight="1">
      <c r="A291" s="115" t="s">
        <v>30</v>
      </c>
      <c r="B291" s="125" t="s">
        <v>57</v>
      </c>
      <c r="C291" s="88"/>
      <c r="D291" s="88"/>
      <c r="E291" s="88"/>
      <c r="F291" s="84"/>
      <c r="G291" s="89"/>
    </row>
    <row r="292" spans="1:7" ht="20.100000000000001" hidden="1" customHeight="1">
      <c r="A292" s="115" t="s">
        <v>31</v>
      </c>
      <c r="B292" s="125" t="s">
        <v>59</v>
      </c>
      <c r="C292" s="88"/>
      <c r="D292" s="88"/>
      <c r="E292" s="88"/>
      <c r="F292" s="84">
        <f t="shared" si="64"/>
        <v>0</v>
      </c>
      <c r="G292" s="89"/>
    </row>
    <row r="293" spans="1:7" ht="20.100000000000001" hidden="1" customHeight="1">
      <c r="A293" s="115" t="s">
        <v>32</v>
      </c>
      <c r="B293" s="125" t="s">
        <v>50</v>
      </c>
      <c r="C293" s="88"/>
      <c r="D293" s="88"/>
      <c r="E293" s="88"/>
      <c r="F293" s="84">
        <f t="shared" si="64"/>
        <v>0</v>
      </c>
      <c r="G293" s="89"/>
    </row>
    <row r="294" spans="1:7" ht="43.5" customHeight="1">
      <c r="A294" s="113" t="s">
        <v>77</v>
      </c>
      <c r="B294" s="122" t="s">
        <v>172</v>
      </c>
      <c r="C294" s="90">
        <f>C295+C297</f>
        <v>0</v>
      </c>
      <c r="D294" s="90">
        <f t="shared" ref="D294:F294" si="71">D295+D297</f>
        <v>6816257000</v>
      </c>
      <c r="E294" s="90">
        <f t="shared" si="71"/>
        <v>0</v>
      </c>
      <c r="F294" s="90">
        <f t="shared" si="71"/>
        <v>6816257000</v>
      </c>
      <c r="G294" s="89"/>
    </row>
    <row r="295" spans="1:7" ht="42.75" customHeight="1">
      <c r="A295" s="115">
        <v>1</v>
      </c>
      <c r="B295" s="123" t="s">
        <v>321</v>
      </c>
      <c r="C295" s="88">
        <f>C296+C305</f>
        <v>0</v>
      </c>
      <c r="D295" s="88">
        <f t="shared" ref="D295:F295" si="72">D296+D305</f>
        <v>6816257000</v>
      </c>
      <c r="E295" s="88">
        <f t="shared" si="72"/>
        <v>0</v>
      </c>
      <c r="F295" s="88">
        <f t="shared" si="72"/>
        <v>6816257000</v>
      </c>
      <c r="G295" s="89"/>
    </row>
    <row r="296" spans="1:7" ht="25.5" customHeight="1">
      <c r="A296" s="113" t="s">
        <v>22</v>
      </c>
      <c r="B296" s="123" t="s">
        <v>341</v>
      </c>
      <c r="C296" s="88">
        <v>0</v>
      </c>
      <c r="D296" s="88">
        <v>6561257000</v>
      </c>
      <c r="E296" s="88">
        <v>0</v>
      </c>
      <c r="F296" s="84">
        <f>C296+D296-E296</f>
        <v>6561257000</v>
      </c>
      <c r="G296" s="96"/>
    </row>
    <row r="297" spans="1:7" ht="41.25" hidden="1" customHeight="1">
      <c r="A297" s="113">
        <v>2</v>
      </c>
      <c r="B297" s="122" t="s">
        <v>173</v>
      </c>
      <c r="C297" s="88">
        <f>C298+C299</f>
        <v>0</v>
      </c>
      <c r="D297" s="88">
        <f t="shared" ref="D297:E297" si="73">D298+D299</f>
        <v>0</v>
      </c>
      <c r="E297" s="88">
        <f t="shared" si="73"/>
        <v>0</v>
      </c>
      <c r="F297" s="84">
        <f t="shared" si="64"/>
        <v>0</v>
      </c>
      <c r="G297" s="96"/>
    </row>
    <row r="298" spans="1:7" ht="20.100000000000001" hidden="1" customHeight="1">
      <c r="A298" s="115">
        <v>1</v>
      </c>
      <c r="B298" s="123" t="s">
        <v>221</v>
      </c>
      <c r="C298" s="88"/>
      <c r="D298" s="88"/>
      <c r="E298" s="88"/>
      <c r="F298" s="84">
        <f t="shared" si="64"/>
        <v>0</v>
      </c>
      <c r="G298" s="96"/>
    </row>
    <row r="299" spans="1:7" ht="20.100000000000001" hidden="1" customHeight="1">
      <c r="A299" s="115">
        <v>2</v>
      </c>
      <c r="B299" s="123" t="s">
        <v>90</v>
      </c>
      <c r="C299" s="88">
        <f>SUM(C300:C304)</f>
        <v>0</v>
      </c>
      <c r="D299" s="88">
        <f t="shared" ref="D299:E299" si="74">SUM(D300:D304)</f>
        <v>0</v>
      </c>
      <c r="E299" s="88">
        <f t="shared" si="74"/>
        <v>0</v>
      </c>
      <c r="F299" s="84">
        <f t="shared" si="64"/>
        <v>0</v>
      </c>
      <c r="G299" s="96"/>
    </row>
    <row r="300" spans="1:7" ht="20.100000000000001" hidden="1" customHeight="1">
      <c r="A300" s="115" t="s">
        <v>22</v>
      </c>
      <c r="B300" s="125" t="s">
        <v>175</v>
      </c>
      <c r="C300" s="88"/>
      <c r="D300" s="88"/>
      <c r="E300" s="88"/>
      <c r="F300" s="84">
        <f t="shared" si="64"/>
        <v>0</v>
      </c>
      <c r="G300" s="96"/>
    </row>
    <row r="301" spans="1:7" ht="20.100000000000001" hidden="1" customHeight="1">
      <c r="A301" s="115" t="s">
        <v>23</v>
      </c>
      <c r="B301" s="124" t="s">
        <v>176</v>
      </c>
      <c r="C301" s="88"/>
      <c r="D301" s="88"/>
      <c r="E301" s="88"/>
      <c r="F301" s="84">
        <f t="shared" si="64"/>
        <v>0</v>
      </c>
      <c r="G301" s="96"/>
    </row>
    <row r="302" spans="1:7" ht="20.100000000000001" hidden="1" customHeight="1">
      <c r="A302" s="115" t="s">
        <v>24</v>
      </c>
      <c r="B302" s="124" t="s">
        <v>177</v>
      </c>
      <c r="C302" s="88"/>
      <c r="D302" s="88"/>
      <c r="E302" s="88"/>
      <c r="F302" s="84"/>
      <c r="G302" s="96"/>
    </row>
    <row r="303" spans="1:7" ht="20.100000000000001" hidden="1" customHeight="1">
      <c r="A303" s="115" t="s">
        <v>26</v>
      </c>
      <c r="B303" s="121" t="s">
        <v>59</v>
      </c>
      <c r="C303" s="88"/>
      <c r="D303" s="88"/>
      <c r="E303" s="88"/>
      <c r="F303" s="84"/>
      <c r="G303" s="96"/>
    </row>
    <row r="304" spans="1:7" ht="42.75" hidden="1" customHeight="1">
      <c r="A304" s="115"/>
      <c r="B304" s="121"/>
      <c r="C304" s="88"/>
      <c r="D304" s="88"/>
      <c r="E304" s="88"/>
      <c r="F304" s="84"/>
      <c r="G304" s="96"/>
    </row>
    <row r="305" spans="1:7" ht="20.25" customHeight="1">
      <c r="A305" s="115" t="s">
        <v>23</v>
      </c>
      <c r="B305" s="121" t="s">
        <v>342</v>
      </c>
      <c r="C305" s="88">
        <v>0</v>
      </c>
      <c r="D305" s="88">
        <v>255000000</v>
      </c>
      <c r="E305" s="88">
        <v>0</v>
      </c>
      <c r="F305" s="84">
        <f>C305+D305-E305</f>
        <v>255000000</v>
      </c>
      <c r="G305" s="96"/>
    </row>
    <row r="306" spans="1:7" ht="62.25" customHeight="1">
      <c r="A306" s="113" t="s">
        <v>88</v>
      </c>
      <c r="B306" s="122" t="s">
        <v>179</v>
      </c>
      <c r="C306" s="90">
        <f>C307+C321+C331</f>
        <v>250000000</v>
      </c>
      <c r="D306" s="90">
        <f t="shared" ref="D306:E306" si="75">D307+D321+D331</f>
        <v>800000000</v>
      </c>
      <c r="E306" s="90">
        <f t="shared" si="75"/>
        <v>0</v>
      </c>
      <c r="F306" s="91">
        <f t="shared" si="64"/>
        <v>1050000000</v>
      </c>
      <c r="G306" s="89"/>
    </row>
    <row r="307" spans="1:7" ht="60.75" customHeight="1">
      <c r="A307" s="146">
        <v>1</v>
      </c>
      <c r="B307" s="125" t="s">
        <v>180</v>
      </c>
      <c r="C307" s="88">
        <f>C308+C315</f>
        <v>210000000</v>
      </c>
      <c r="D307" s="88">
        <f t="shared" ref="D307:E307" si="76">D308+D315</f>
        <v>500000000</v>
      </c>
      <c r="E307" s="88">
        <f t="shared" si="76"/>
        <v>0</v>
      </c>
      <c r="F307" s="84">
        <f t="shared" si="64"/>
        <v>710000000</v>
      </c>
      <c r="G307" s="89"/>
    </row>
    <row r="308" spans="1:7" ht="20.100000000000001" hidden="1" customHeight="1">
      <c r="A308" s="146" t="s">
        <v>2</v>
      </c>
      <c r="B308" s="125" t="s">
        <v>222</v>
      </c>
      <c r="C308" s="88">
        <f>SUM(C309:C314)</f>
        <v>0</v>
      </c>
      <c r="D308" s="88">
        <f t="shared" ref="D308:E308" si="77">SUM(D309:D314)</f>
        <v>0</v>
      </c>
      <c r="E308" s="88">
        <f t="shared" si="77"/>
        <v>0</v>
      </c>
      <c r="F308" s="84">
        <f t="shared" si="64"/>
        <v>0</v>
      </c>
      <c r="G308" s="89"/>
    </row>
    <row r="309" spans="1:7" ht="20.100000000000001" hidden="1" customHeight="1">
      <c r="A309" s="146" t="s">
        <v>22</v>
      </c>
      <c r="B309" s="153" t="s">
        <v>157</v>
      </c>
      <c r="C309" s="88"/>
      <c r="D309" s="88"/>
      <c r="E309" s="88"/>
      <c r="F309" s="84">
        <f t="shared" si="64"/>
        <v>0</v>
      </c>
      <c r="G309" s="89"/>
    </row>
    <row r="310" spans="1:7" ht="20.100000000000001" hidden="1" customHeight="1">
      <c r="A310" s="146" t="s">
        <v>23</v>
      </c>
      <c r="B310" s="153" t="s">
        <v>223</v>
      </c>
      <c r="C310" s="88"/>
      <c r="D310" s="88"/>
      <c r="E310" s="88"/>
      <c r="F310" s="84">
        <f t="shared" si="64"/>
        <v>0</v>
      </c>
      <c r="G310" s="89"/>
    </row>
    <row r="311" spans="1:7" ht="20.100000000000001" hidden="1" customHeight="1">
      <c r="A311" s="146" t="s">
        <v>24</v>
      </c>
      <c r="B311" s="153" t="s">
        <v>49</v>
      </c>
      <c r="C311" s="88"/>
      <c r="D311" s="88"/>
      <c r="E311" s="88"/>
      <c r="F311" s="84">
        <f t="shared" si="64"/>
        <v>0</v>
      </c>
      <c r="G311" s="89"/>
    </row>
    <row r="312" spans="1:7" ht="20.100000000000001" hidden="1" customHeight="1">
      <c r="A312" s="146" t="s">
        <v>26</v>
      </c>
      <c r="B312" s="153" t="s">
        <v>224</v>
      </c>
      <c r="C312" s="88"/>
      <c r="D312" s="88"/>
      <c r="E312" s="88"/>
      <c r="F312" s="84">
        <f t="shared" si="64"/>
        <v>0</v>
      </c>
      <c r="G312" s="89"/>
    </row>
    <row r="313" spans="1:7" ht="20.100000000000001" hidden="1" customHeight="1">
      <c r="A313" s="146" t="s">
        <v>27</v>
      </c>
      <c r="B313" s="153" t="s">
        <v>225</v>
      </c>
      <c r="C313" s="88"/>
      <c r="D313" s="88"/>
      <c r="E313" s="88"/>
      <c r="F313" s="84">
        <f t="shared" si="64"/>
        <v>0</v>
      </c>
      <c r="G313" s="89"/>
    </row>
    <row r="314" spans="1:7" ht="20.100000000000001" hidden="1" customHeight="1">
      <c r="A314" s="146" t="s">
        <v>209</v>
      </c>
      <c r="B314" s="153" t="s">
        <v>44</v>
      </c>
      <c r="C314" s="88"/>
      <c r="D314" s="88"/>
      <c r="E314" s="88"/>
      <c r="F314" s="84">
        <f t="shared" si="64"/>
        <v>0</v>
      </c>
      <c r="G314" s="89"/>
    </row>
    <row r="315" spans="1:7" ht="21.75" hidden="1" customHeight="1">
      <c r="A315" s="115" t="s">
        <v>3</v>
      </c>
      <c r="B315" s="123" t="s">
        <v>174</v>
      </c>
      <c r="C315" s="88">
        <f>SUM(C316:C320)</f>
        <v>210000000</v>
      </c>
      <c r="D315" s="88">
        <f t="shared" ref="D315:E315" si="78">SUM(D316:D320)</f>
        <v>500000000</v>
      </c>
      <c r="E315" s="88">
        <f t="shared" si="78"/>
        <v>0</v>
      </c>
      <c r="F315" s="84">
        <f t="shared" si="64"/>
        <v>710000000</v>
      </c>
      <c r="G315" s="89"/>
    </row>
    <row r="316" spans="1:7" ht="20.100000000000001" hidden="1" customHeight="1">
      <c r="A316" s="146" t="s">
        <v>22</v>
      </c>
      <c r="B316" s="125" t="s">
        <v>175</v>
      </c>
      <c r="C316" s="88"/>
      <c r="D316" s="88"/>
      <c r="E316" s="88"/>
      <c r="F316" s="84">
        <f t="shared" si="64"/>
        <v>0</v>
      </c>
      <c r="G316" s="89"/>
    </row>
    <row r="317" spans="1:7" ht="20.100000000000001" hidden="1" customHeight="1">
      <c r="A317" s="146" t="s">
        <v>23</v>
      </c>
      <c r="B317" s="124" t="s">
        <v>176</v>
      </c>
      <c r="C317" s="88"/>
      <c r="D317" s="88"/>
      <c r="E317" s="88"/>
      <c r="F317" s="84">
        <f t="shared" si="64"/>
        <v>0</v>
      </c>
      <c r="G317" s="89"/>
    </row>
    <row r="318" spans="1:7" ht="20.100000000000001" hidden="1" customHeight="1">
      <c r="A318" s="146" t="s">
        <v>24</v>
      </c>
      <c r="B318" s="124" t="s">
        <v>177</v>
      </c>
      <c r="C318" s="88"/>
      <c r="D318" s="88"/>
      <c r="E318" s="88"/>
      <c r="F318" s="84"/>
      <c r="G318" s="89"/>
    </row>
    <row r="319" spans="1:7" ht="20.100000000000001" customHeight="1">
      <c r="A319" s="146" t="s">
        <v>22</v>
      </c>
      <c r="B319" s="121" t="s">
        <v>59</v>
      </c>
      <c r="C319" s="88">
        <v>210000000</v>
      </c>
      <c r="D319" s="88">
        <v>500000000</v>
      </c>
      <c r="E319" s="88">
        <v>0</v>
      </c>
      <c r="F319" s="84">
        <f t="shared" si="64"/>
        <v>710000000</v>
      </c>
      <c r="G319" s="89"/>
    </row>
    <row r="320" spans="1:7" ht="20.100000000000001" hidden="1" customHeight="1">
      <c r="A320" s="146" t="s">
        <v>27</v>
      </c>
      <c r="B320" s="121" t="s">
        <v>50</v>
      </c>
      <c r="C320" s="88"/>
      <c r="D320" s="88"/>
      <c r="E320" s="88"/>
      <c r="F320" s="84">
        <f t="shared" si="64"/>
        <v>0</v>
      </c>
      <c r="G320" s="89"/>
    </row>
    <row r="321" spans="1:7" ht="68.25" hidden="1" customHeight="1">
      <c r="A321" s="115">
        <v>2</v>
      </c>
      <c r="B321" s="123" t="s">
        <v>181</v>
      </c>
      <c r="C321" s="88">
        <f>C322+C325</f>
        <v>0</v>
      </c>
      <c r="D321" s="88">
        <f t="shared" ref="D321:E321" si="79">D322+D325</f>
        <v>0</v>
      </c>
      <c r="E321" s="88">
        <f t="shared" si="79"/>
        <v>0</v>
      </c>
      <c r="F321" s="84">
        <f t="shared" si="64"/>
        <v>0</v>
      </c>
      <c r="G321" s="89"/>
    </row>
    <row r="322" spans="1:7" ht="20.100000000000001" hidden="1" customHeight="1">
      <c r="A322" s="115" t="s">
        <v>28</v>
      </c>
      <c r="B322" s="124" t="s">
        <v>182</v>
      </c>
      <c r="C322" s="88">
        <f>C323+C324</f>
        <v>0</v>
      </c>
      <c r="D322" s="88">
        <f t="shared" ref="D322:E322" si="80">D323+D324</f>
        <v>0</v>
      </c>
      <c r="E322" s="88">
        <f t="shared" si="80"/>
        <v>0</v>
      </c>
      <c r="F322" s="84">
        <f t="shared" si="64"/>
        <v>0</v>
      </c>
      <c r="G322" s="89"/>
    </row>
    <row r="323" spans="1:7" ht="20.100000000000001" hidden="1" customHeight="1">
      <c r="A323" s="143" t="s">
        <v>25</v>
      </c>
      <c r="B323" s="124" t="s">
        <v>39</v>
      </c>
      <c r="C323" s="88"/>
      <c r="D323" s="88"/>
      <c r="E323" s="88"/>
      <c r="F323" s="84">
        <f t="shared" si="64"/>
        <v>0</v>
      </c>
      <c r="G323" s="89"/>
    </row>
    <row r="324" spans="1:7" ht="20.100000000000001" hidden="1" customHeight="1">
      <c r="A324" s="143" t="s">
        <v>25</v>
      </c>
      <c r="B324" s="124" t="s">
        <v>183</v>
      </c>
      <c r="C324" s="88"/>
      <c r="D324" s="88"/>
      <c r="E324" s="88"/>
      <c r="F324" s="84">
        <f t="shared" si="64"/>
        <v>0</v>
      </c>
      <c r="G324" s="89"/>
    </row>
    <row r="325" spans="1:7" ht="20.100000000000001" hidden="1" customHeight="1">
      <c r="A325" s="115" t="s">
        <v>29</v>
      </c>
      <c r="B325" s="124" t="s">
        <v>141</v>
      </c>
      <c r="C325" s="88">
        <f>SUM(C326:C330)</f>
        <v>0</v>
      </c>
      <c r="D325" s="88">
        <f t="shared" ref="D325:E325" si="81">SUM(D326:D330)</f>
        <v>0</v>
      </c>
      <c r="E325" s="88">
        <f t="shared" si="81"/>
        <v>0</v>
      </c>
      <c r="F325" s="84">
        <f t="shared" si="64"/>
        <v>0</v>
      </c>
      <c r="G325" s="89"/>
    </row>
    <row r="326" spans="1:7" ht="20.100000000000001" hidden="1" customHeight="1">
      <c r="A326" s="156" t="s">
        <v>25</v>
      </c>
      <c r="B326" s="124" t="s">
        <v>56</v>
      </c>
      <c r="C326" s="88"/>
      <c r="D326" s="88"/>
      <c r="E326" s="88"/>
      <c r="F326" s="84">
        <f t="shared" ref="F326:F354" si="82">C326+D326-E326</f>
        <v>0</v>
      </c>
      <c r="G326" s="89"/>
    </row>
    <row r="327" spans="1:7" ht="20.100000000000001" hidden="1" customHeight="1">
      <c r="A327" s="156" t="s">
        <v>25</v>
      </c>
      <c r="B327" s="124" t="s">
        <v>55</v>
      </c>
      <c r="C327" s="88"/>
      <c r="D327" s="88"/>
      <c r="E327" s="88"/>
      <c r="F327" s="84">
        <f t="shared" si="82"/>
        <v>0</v>
      </c>
      <c r="G327" s="89"/>
    </row>
    <row r="328" spans="1:7" ht="20.100000000000001" hidden="1" customHeight="1">
      <c r="A328" s="156" t="s">
        <v>25</v>
      </c>
      <c r="B328" s="124" t="s">
        <v>57</v>
      </c>
      <c r="C328" s="88"/>
      <c r="D328" s="88"/>
      <c r="E328" s="88"/>
      <c r="F328" s="84">
        <f t="shared" si="82"/>
        <v>0</v>
      </c>
      <c r="G328" s="89"/>
    </row>
    <row r="329" spans="1:7" ht="20.100000000000001" hidden="1" customHeight="1">
      <c r="A329" s="156" t="s">
        <v>25</v>
      </c>
      <c r="B329" s="124" t="s">
        <v>59</v>
      </c>
      <c r="C329" s="88"/>
      <c r="D329" s="88"/>
      <c r="E329" s="88"/>
      <c r="F329" s="84">
        <f t="shared" si="82"/>
        <v>0</v>
      </c>
      <c r="G329" s="89"/>
    </row>
    <row r="330" spans="1:7" ht="20.100000000000001" hidden="1" customHeight="1">
      <c r="A330" s="156" t="s">
        <v>25</v>
      </c>
      <c r="B330" s="124" t="s">
        <v>50</v>
      </c>
      <c r="C330" s="88"/>
      <c r="D330" s="88"/>
      <c r="E330" s="88"/>
      <c r="F330" s="84">
        <f t="shared" si="82"/>
        <v>0</v>
      </c>
      <c r="G330" s="89"/>
    </row>
    <row r="331" spans="1:7" ht="38.25" customHeight="1">
      <c r="A331" s="115">
        <v>2</v>
      </c>
      <c r="B331" s="158" t="s">
        <v>184</v>
      </c>
      <c r="C331" s="88">
        <f>C332+C343</f>
        <v>40000000</v>
      </c>
      <c r="D331" s="88">
        <f t="shared" ref="D331:E331" si="83">D332+D343</f>
        <v>300000000</v>
      </c>
      <c r="E331" s="88">
        <f t="shared" si="83"/>
        <v>0</v>
      </c>
      <c r="F331" s="84">
        <f t="shared" si="82"/>
        <v>340000000</v>
      </c>
      <c r="G331" s="89"/>
    </row>
    <row r="332" spans="1:7" ht="20.100000000000001" hidden="1" customHeight="1">
      <c r="A332" s="150" t="s">
        <v>28</v>
      </c>
      <c r="B332" s="159" t="s">
        <v>147</v>
      </c>
      <c r="C332" s="88">
        <f>SUM(C333:C342)</f>
        <v>0</v>
      </c>
      <c r="D332" s="88">
        <f t="shared" ref="D332:E332" si="84">SUM(D333:D342)</f>
        <v>0</v>
      </c>
      <c r="E332" s="88">
        <f t="shared" si="84"/>
        <v>0</v>
      </c>
      <c r="F332" s="84">
        <f t="shared" si="82"/>
        <v>0</v>
      </c>
      <c r="G332" s="89"/>
    </row>
    <row r="333" spans="1:7" ht="20.100000000000001" hidden="1" customHeight="1">
      <c r="A333" s="115">
        <v>1</v>
      </c>
      <c r="B333" s="124" t="s">
        <v>157</v>
      </c>
      <c r="C333" s="88"/>
      <c r="D333" s="88"/>
      <c r="E333" s="88"/>
      <c r="F333" s="84">
        <f t="shared" si="82"/>
        <v>0</v>
      </c>
      <c r="G333" s="89"/>
    </row>
    <row r="334" spans="1:7" ht="20.100000000000001" hidden="1" customHeight="1">
      <c r="A334" s="115">
        <v>2</v>
      </c>
      <c r="B334" s="118" t="s">
        <v>96</v>
      </c>
      <c r="C334" s="88"/>
      <c r="D334" s="88"/>
      <c r="E334" s="88"/>
      <c r="F334" s="84">
        <f t="shared" si="82"/>
        <v>0</v>
      </c>
      <c r="G334" s="89"/>
    </row>
    <row r="335" spans="1:7" ht="20.100000000000001" hidden="1" customHeight="1">
      <c r="A335" s="115">
        <v>3</v>
      </c>
      <c r="B335" s="125" t="s">
        <v>226</v>
      </c>
      <c r="C335" s="88"/>
      <c r="D335" s="88"/>
      <c r="E335" s="88"/>
      <c r="F335" s="84">
        <f t="shared" si="82"/>
        <v>0</v>
      </c>
      <c r="G335" s="89"/>
    </row>
    <row r="336" spans="1:7" ht="20.100000000000001" hidden="1" customHeight="1">
      <c r="A336" s="115">
        <v>4</v>
      </c>
      <c r="B336" s="125" t="s">
        <v>185</v>
      </c>
      <c r="C336" s="88"/>
      <c r="D336" s="88"/>
      <c r="E336" s="88"/>
      <c r="F336" s="84">
        <f t="shared" si="82"/>
        <v>0</v>
      </c>
      <c r="G336" s="89"/>
    </row>
    <row r="337" spans="1:7" ht="20.100000000000001" hidden="1" customHeight="1">
      <c r="A337" s="115">
        <v>5</v>
      </c>
      <c r="B337" s="125" t="s">
        <v>220</v>
      </c>
      <c r="C337" s="88"/>
      <c r="D337" s="88"/>
      <c r="E337" s="88"/>
      <c r="F337" s="84">
        <f t="shared" si="82"/>
        <v>0</v>
      </c>
      <c r="G337" s="89"/>
    </row>
    <row r="338" spans="1:7" ht="20.100000000000001" hidden="1" customHeight="1">
      <c r="A338" s="115">
        <v>6</v>
      </c>
      <c r="B338" s="125" t="s">
        <v>186</v>
      </c>
      <c r="C338" s="88"/>
      <c r="D338" s="88"/>
      <c r="E338" s="88"/>
      <c r="F338" s="84">
        <f t="shared" si="82"/>
        <v>0</v>
      </c>
      <c r="G338" s="89"/>
    </row>
    <row r="339" spans="1:7" ht="20.100000000000001" hidden="1" customHeight="1">
      <c r="A339" s="115">
        <v>7</v>
      </c>
      <c r="B339" s="125" t="s">
        <v>187</v>
      </c>
      <c r="C339" s="88"/>
      <c r="D339" s="88"/>
      <c r="E339" s="88"/>
      <c r="F339" s="84">
        <f t="shared" si="82"/>
        <v>0</v>
      </c>
      <c r="G339" s="89"/>
    </row>
    <row r="340" spans="1:7" ht="20.100000000000001" hidden="1" customHeight="1">
      <c r="A340" s="115">
        <v>8</v>
      </c>
      <c r="B340" s="125" t="s">
        <v>188</v>
      </c>
      <c r="C340" s="88"/>
      <c r="D340" s="88"/>
      <c r="E340" s="88"/>
      <c r="F340" s="84">
        <f t="shared" si="82"/>
        <v>0</v>
      </c>
      <c r="G340" s="89"/>
    </row>
    <row r="341" spans="1:7" ht="20.100000000000001" hidden="1" customHeight="1">
      <c r="A341" s="115">
        <v>9</v>
      </c>
      <c r="B341" s="125" t="s">
        <v>227</v>
      </c>
      <c r="C341" s="88"/>
      <c r="D341" s="88"/>
      <c r="E341" s="88"/>
      <c r="F341" s="84">
        <f t="shared" si="82"/>
        <v>0</v>
      </c>
      <c r="G341" s="89"/>
    </row>
    <row r="342" spans="1:7" ht="20.100000000000001" hidden="1" customHeight="1">
      <c r="A342" s="115">
        <v>10</v>
      </c>
      <c r="B342" s="125" t="s">
        <v>43</v>
      </c>
      <c r="C342" s="88"/>
      <c r="D342" s="88"/>
      <c r="E342" s="88"/>
      <c r="F342" s="84">
        <f t="shared" si="82"/>
        <v>0</v>
      </c>
      <c r="G342" s="89"/>
    </row>
    <row r="343" spans="1:7" ht="20.100000000000001" hidden="1" customHeight="1">
      <c r="A343" s="150" t="s">
        <v>29</v>
      </c>
      <c r="B343" s="159" t="s">
        <v>141</v>
      </c>
      <c r="C343" s="88">
        <f>SUM(C344:C348)</f>
        <v>40000000</v>
      </c>
      <c r="D343" s="88">
        <f t="shared" ref="D343:E343" si="85">SUM(D344:D348)</f>
        <v>300000000</v>
      </c>
      <c r="E343" s="88">
        <f t="shared" si="85"/>
        <v>0</v>
      </c>
      <c r="F343" s="84">
        <f t="shared" si="82"/>
        <v>340000000</v>
      </c>
      <c r="G343" s="89"/>
    </row>
    <row r="344" spans="1:7" ht="20.100000000000001" hidden="1" customHeight="1">
      <c r="A344" s="157">
        <v>1</v>
      </c>
      <c r="B344" s="118" t="s">
        <v>56</v>
      </c>
      <c r="C344" s="88"/>
      <c r="D344" s="88"/>
      <c r="E344" s="88"/>
      <c r="F344" s="84">
        <f t="shared" si="82"/>
        <v>0</v>
      </c>
      <c r="G344" s="89"/>
    </row>
    <row r="345" spans="1:7" ht="20.100000000000001" hidden="1" customHeight="1">
      <c r="A345" s="157">
        <v>2</v>
      </c>
      <c r="B345" s="118" t="s">
        <v>55</v>
      </c>
      <c r="C345" s="88"/>
      <c r="D345" s="88"/>
      <c r="E345" s="88"/>
      <c r="F345" s="84">
        <f t="shared" si="82"/>
        <v>0</v>
      </c>
      <c r="G345" s="89"/>
    </row>
    <row r="346" spans="1:7" ht="22.5" customHeight="1">
      <c r="A346" s="157" t="s">
        <v>22</v>
      </c>
      <c r="B346" s="118" t="s">
        <v>399</v>
      </c>
      <c r="C346" s="88">
        <v>40000000</v>
      </c>
      <c r="D346" s="88">
        <v>300000000</v>
      </c>
      <c r="E346" s="88">
        <v>0</v>
      </c>
      <c r="F346" s="84">
        <f t="shared" si="82"/>
        <v>340000000</v>
      </c>
      <c r="G346" s="96"/>
    </row>
    <row r="347" spans="1:7" hidden="1">
      <c r="A347" s="157">
        <v>4</v>
      </c>
      <c r="B347" s="118" t="s">
        <v>59</v>
      </c>
      <c r="C347" s="95"/>
      <c r="D347" s="95"/>
      <c r="E347" s="95"/>
      <c r="F347" s="84"/>
      <c r="G347" s="89"/>
    </row>
    <row r="348" spans="1:7" hidden="1">
      <c r="A348" s="157">
        <v>5</v>
      </c>
      <c r="B348" s="118" t="s">
        <v>50</v>
      </c>
      <c r="C348" s="95"/>
      <c r="D348" s="95"/>
      <c r="E348" s="95"/>
      <c r="F348" s="84">
        <f t="shared" si="82"/>
        <v>0</v>
      </c>
      <c r="G348" s="89"/>
    </row>
    <row r="349" spans="1:7" hidden="1">
      <c r="A349" s="161" t="s">
        <v>189</v>
      </c>
      <c r="B349" s="161" t="s">
        <v>190</v>
      </c>
      <c r="C349" s="95">
        <f>SUM(C350:C354)</f>
        <v>0</v>
      </c>
      <c r="D349" s="95">
        <f t="shared" ref="D349:E349" si="86">SUM(D350:D354)</f>
        <v>0</v>
      </c>
      <c r="E349" s="95">
        <f t="shared" si="86"/>
        <v>0</v>
      </c>
      <c r="F349" s="84">
        <f t="shared" si="82"/>
        <v>0</v>
      </c>
      <c r="G349" s="89"/>
    </row>
    <row r="350" spans="1:7" hidden="1">
      <c r="A350" s="157">
        <v>1</v>
      </c>
      <c r="B350" s="124" t="s">
        <v>56</v>
      </c>
      <c r="C350" s="95"/>
      <c r="D350" s="95"/>
      <c r="E350" s="95"/>
      <c r="F350" s="84">
        <f t="shared" si="82"/>
        <v>0</v>
      </c>
      <c r="G350" s="89"/>
    </row>
    <row r="351" spans="1:7" hidden="1">
      <c r="A351" s="157">
        <v>2</v>
      </c>
      <c r="B351" s="125" t="s">
        <v>55</v>
      </c>
      <c r="C351" s="95"/>
      <c r="D351" s="95"/>
      <c r="E351" s="95"/>
      <c r="F351" s="84">
        <f t="shared" si="82"/>
        <v>0</v>
      </c>
      <c r="G351" s="89"/>
    </row>
    <row r="352" spans="1:7" hidden="1">
      <c r="A352" s="157">
        <v>3</v>
      </c>
      <c r="B352" s="121" t="s">
        <v>57</v>
      </c>
      <c r="C352" s="95"/>
      <c r="D352" s="95"/>
      <c r="E352" s="95"/>
      <c r="F352" s="84"/>
      <c r="G352" s="89"/>
    </row>
    <row r="353" spans="1:7" hidden="1">
      <c r="A353" s="157">
        <v>4</v>
      </c>
      <c r="B353" s="121" t="s">
        <v>59</v>
      </c>
      <c r="C353" s="95"/>
      <c r="D353" s="95"/>
      <c r="E353" s="95"/>
      <c r="F353" s="84">
        <f t="shared" si="82"/>
        <v>0</v>
      </c>
      <c r="G353" s="89"/>
    </row>
    <row r="354" spans="1:7" hidden="1">
      <c r="A354" s="115">
        <v>5</v>
      </c>
      <c r="B354" s="121" t="s">
        <v>50</v>
      </c>
      <c r="C354" s="95"/>
      <c r="D354" s="95"/>
      <c r="E354" s="95"/>
      <c r="F354" s="84">
        <f t="shared" si="82"/>
        <v>0</v>
      </c>
      <c r="G354" s="89"/>
    </row>
    <row r="355" spans="1:7" ht="23.25" customHeight="1">
      <c r="A355" s="113" t="s">
        <v>178</v>
      </c>
      <c r="B355" s="126" t="s">
        <v>484</v>
      </c>
      <c r="C355" s="168">
        <f>C356</f>
        <v>0</v>
      </c>
      <c r="D355" s="168">
        <f t="shared" ref="D355:F355" si="87">D356</f>
        <v>1400000000</v>
      </c>
      <c r="E355" s="168">
        <f t="shared" si="87"/>
        <v>0</v>
      </c>
      <c r="F355" s="168">
        <f t="shared" si="87"/>
        <v>1400000000</v>
      </c>
      <c r="G355" s="89"/>
    </row>
    <row r="356" spans="1:7" ht="18" customHeight="1">
      <c r="A356" s="115">
        <v>1</v>
      </c>
      <c r="B356" s="121" t="s">
        <v>422</v>
      </c>
      <c r="C356" s="95">
        <v>0</v>
      </c>
      <c r="D356" s="95">
        <v>1400000000</v>
      </c>
      <c r="E356" s="95">
        <v>0</v>
      </c>
      <c r="F356" s="84">
        <f>C356+D356-E356</f>
        <v>1400000000</v>
      </c>
      <c r="G356" s="89"/>
    </row>
    <row r="357" spans="1:7" ht="24.75" customHeight="1">
      <c r="A357" s="169"/>
      <c r="B357" s="170" t="s">
        <v>483</v>
      </c>
      <c r="C357" s="3">
        <f>C7+C192</f>
        <v>186817762230</v>
      </c>
      <c r="D357" s="3">
        <f t="shared" ref="D357:F357" si="88">D7+D192</f>
        <v>107458199068</v>
      </c>
      <c r="E357" s="3">
        <f t="shared" si="88"/>
        <v>107458199068</v>
      </c>
      <c r="F357" s="3">
        <f t="shared" si="88"/>
        <v>186817762230</v>
      </c>
      <c r="G357" s="1"/>
    </row>
  </sheetData>
  <mergeCells count="10">
    <mergeCell ref="A2:G2"/>
    <mergeCell ref="A1:I1"/>
    <mergeCell ref="A3:G3"/>
    <mergeCell ref="A4:I4"/>
    <mergeCell ref="G5:G6"/>
    <mergeCell ref="A5:A6"/>
    <mergeCell ref="B5:B6"/>
    <mergeCell ref="C5:C6"/>
    <mergeCell ref="D5:E5"/>
    <mergeCell ref="F5:F6"/>
  </mergeCells>
  <pageMargins left="1" right="0.5" top="0.7" bottom="0.7" header="0.3" footer="0.3"/>
  <pageSetup paperSize="9" orientation="landscape"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F52"/>
  <sheetViews>
    <sheetView topLeftCell="A10" workbookViewId="0">
      <selection activeCell="I23" sqref="I23"/>
    </sheetView>
  </sheetViews>
  <sheetFormatPr defaultColWidth="9" defaultRowHeight="15.75"/>
  <cols>
    <col min="1" max="1" width="5" style="47" customWidth="1"/>
    <col min="2" max="2" width="20.33203125" style="46" customWidth="1"/>
    <col min="3" max="3" width="47" style="46" customWidth="1"/>
    <col min="4" max="4" width="15.21875" style="48" customWidth="1"/>
    <col min="5" max="5" width="36.77734375" style="46" customWidth="1"/>
    <col min="6" max="6" width="14.21875" style="46" customWidth="1"/>
    <col min="7" max="16384" width="9" style="46"/>
  </cols>
  <sheetData>
    <row r="2" spans="1:6" ht="18.75">
      <c r="A2" s="227" t="s">
        <v>485</v>
      </c>
      <c r="B2" s="227"/>
      <c r="C2" s="227"/>
      <c r="D2" s="227"/>
      <c r="E2" s="227"/>
    </row>
    <row r="3" spans="1:6" ht="18.75">
      <c r="A3" s="171"/>
      <c r="B3" s="171"/>
      <c r="C3" s="171"/>
      <c r="D3" s="171"/>
      <c r="E3" s="171"/>
    </row>
    <row r="4" spans="1:6">
      <c r="A4" s="228"/>
      <c r="B4" s="228"/>
      <c r="C4" s="228"/>
      <c r="D4" s="228"/>
      <c r="E4" s="228"/>
    </row>
    <row r="5" spans="1:6" ht="37.5" customHeight="1">
      <c r="A5" s="172" t="s">
        <v>352</v>
      </c>
      <c r="B5" s="172" t="s">
        <v>354</v>
      </c>
      <c r="C5" s="172" t="s">
        <v>353</v>
      </c>
      <c r="D5" s="173" t="s">
        <v>486</v>
      </c>
      <c r="E5" s="172" t="s">
        <v>355</v>
      </c>
    </row>
    <row r="6" spans="1:6" ht="23.25" customHeight="1">
      <c r="A6" s="229" t="s">
        <v>476</v>
      </c>
      <c r="B6" s="229"/>
      <c r="C6" s="229"/>
      <c r="D6" s="174">
        <f>D7+D10</f>
        <v>2105732250</v>
      </c>
      <c r="E6" s="175"/>
      <c r="F6" s="48"/>
    </row>
    <row r="7" spans="1:6" ht="21.75" customHeight="1">
      <c r="A7" s="230" t="s">
        <v>465</v>
      </c>
      <c r="B7" s="230"/>
      <c r="C7" s="230"/>
      <c r="D7" s="80">
        <f>D8+D9</f>
        <v>1102007000</v>
      </c>
      <c r="E7" s="81"/>
      <c r="F7" s="48"/>
    </row>
    <row r="8" spans="1:6" ht="66.75" customHeight="1">
      <c r="A8" s="176">
        <v>1</v>
      </c>
      <c r="B8" s="177" t="s">
        <v>341</v>
      </c>
      <c r="C8" s="178" t="s">
        <v>463</v>
      </c>
      <c r="D8" s="179">
        <v>790447000</v>
      </c>
      <c r="E8" s="178" t="s">
        <v>444</v>
      </c>
    </row>
    <row r="9" spans="1:6" ht="57" customHeight="1">
      <c r="A9" s="176">
        <v>2</v>
      </c>
      <c r="B9" s="177" t="s">
        <v>344</v>
      </c>
      <c r="C9" s="178" t="s">
        <v>433</v>
      </c>
      <c r="D9" s="179">
        <v>311560000</v>
      </c>
      <c r="E9" s="178" t="s">
        <v>445</v>
      </c>
    </row>
    <row r="10" spans="1:6" ht="25.5" customHeight="1">
      <c r="A10" s="231" t="s">
        <v>487</v>
      </c>
      <c r="B10" s="232"/>
      <c r="C10" s="233"/>
      <c r="D10" s="180">
        <v>1003725250</v>
      </c>
      <c r="E10" s="181"/>
    </row>
    <row r="11" spans="1:6" ht="57" customHeight="1">
      <c r="A11" s="176">
        <v>1</v>
      </c>
      <c r="B11" s="178" t="s">
        <v>488</v>
      </c>
      <c r="C11" s="178" t="s">
        <v>489</v>
      </c>
      <c r="D11" s="179">
        <v>1003725250</v>
      </c>
      <c r="E11" s="178" t="s">
        <v>490</v>
      </c>
    </row>
    <row r="12" spans="1:6" ht="19.5" customHeight="1">
      <c r="A12" s="226" t="s">
        <v>477</v>
      </c>
      <c r="B12" s="226"/>
      <c r="C12" s="226"/>
      <c r="D12" s="182">
        <f>D13+D23</f>
        <v>15820277758</v>
      </c>
      <c r="E12" s="183"/>
      <c r="F12" s="48"/>
    </row>
    <row r="13" spans="1:6" ht="18.75" customHeight="1">
      <c r="A13" s="234" t="s">
        <v>465</v>
      </c>
      <c r="B13" s="234"/>
      <c r="C13" s="234"/>
      <c r="D13" s="180">
        <f>SUM(D14:D22)</f>
        <v>7195337758</v>
      </c>
      <c r="E13" s="184"/>
      <c r="F13" s="48"/>
    </row>
    <row r="14" spans="1:6" ht="23.25" customHeight="1">
      <c r="A14" s="176">
        <v>1</v>
      </c>
      <c r="B14" s="177" t="s">
        <v>289</v>
      </c>
      <c r="C14" s="177" t="s">
        <v>359</v>
      </c>
      <c r="D14" s="179">
        <v>740000000</v>
      </c>
      <c r="E14" s="177" t="s">
        <v>356</v>
      </c>
    </row>
    <row r="15" spans="1:6" ht="72.75" customHeight="1">
      <c r="A15" s="176">
        <v>2</v>
      </c>
      <c r="B15" s="177" t="s">
        <v>303</v>
      </c>
      <c r="C15" s="177" t="s">
        <v>359</v>
      </c>
      <c r="D15" s="179">
        <v>701000000</v>
      </c>
      <c r="E15" s="178" t="s">
        <v>446</v>
      </c>
    </row>
    <row r="16" spans="1:6" ht="40.5" customHeight="1">
      <c r="A16" s="176">
        <v>3</v>
      </c>
      <c r="B16" s="177" t="s">
        <v>340</v>
      </c>
      <c r="C16" s="177" t="s">
        <v>418</v>
      </c>
      <c r="D16" s="179">
        <v>400000000</v>
      </c>
      <c r="E16" s="178" t="s">
        <v>447</v>
      </c>
    </row>
    <row r="17" spans="1:5" ht="31.5">
      <c r="A17" s="176">
        <v>4</v>
      </c>
      <c r="B17" s="177" t="s">
        <v>55</v>
      </c>
      <c r="C17" s="178" t="s">
        <v>360</v>
      </c>
      <c r="D17" s="179">
        <v>559159000</v>
      </c>
      <c r="E17" s="177" t="s">
        <v>357</v>
      </c>
    </row>
    <row r="18" spans="1:5" ht="47.25">
      <c r="A18" s="176">
        <v>5</v>
      </c>
      <c r="B18" s="177" t="s">
        <v>341</v>
      </c>
      <c r="C18" s="178" t="s">
        <v>464</v>
      </c>
      <c r="D18" s="179">
        <v>1033118000</v>
      </c>
      <c r="E18" s="178" t="s">
        <v>448</v>
      </c>
    </row>
    <row r="19" spans="1:5" ht="31.5">
      <c r="A19" s="176">
        <v>6</v>
      </c>
      <c r="B19" s="177" t="s">
        <v>348</v>
      </c>
      <c r="C19" s="177" t="s">
        <v>358</v>
      </c>
      <c r="D19" s="179">
        <v>1951855638</v>
      </c>
      <c r="E19" s="178" t="s">
        <v>449</v>
      </c>
    </row>
    <row r="20" spans="1:5" ht="47.25">
      <c r="A20" s="176">
        <v>7</v>
      </c>
      <c r="B20" s="177" t="s">
        <v>371</v>
      </c>
      <c r="C20" s="177" t="s">
        <v>395</v>
      </c>
      <c r="D20" s="179">
        <v>223405120</v>
      </c>
      <c r="E20" s="178" t="s">
        <v>450</v>
      </c>
    </row>
    <row r="21" spans="1:5" ht="31.5">
      <c r="A21" s="176">
        <v>8</v>
      </c>
      <c r="B21" s="177" t="s">
        <v>386</v>
      </c>
      <c r="C21" s="177" t="s">
        <v>396</v>
      </c>
      <c r="D21" s="179">
        <v>1286800000</v>
      </c>
      <c r="E21" s="178" t="s">
        <v>451</v>
      </c>
    </row>
    <row r="22" spans="1:5" ht="63">
      <c r="A22" s="176">
        <v>9</v>
      </c>
      <c r="B22" s="177" t="s">
        <v>425</v>
      </c>
      <c r="C22" s="177" t="s">
        <v>426</v>
      </c>
      <c r="D22" s="179">
        <v>300000000</v>
      </c>
      <c r="E22" s="178" t="s">
        <v>452</v>
      </c>
    </row>
    <row r="23" spans="1:5" ht="18" customHeight="1">
      <c r="A23" s="231" t="s">
        <v>466</v>
      </c>
      <c r="B23" s="232"/>
      <c r="C23" s="233"/>
      <c r="D23" s="180">
        <f>SUM(D24:D33)</f>
        <v>8624940000</v>
      </c>
      <c r="E23" s="184"/>
    </row>
    <row r="24" spans="1:5" ht="47.25">
      <c r="A24" s="176">
        <v>1</v>
      </c>
      <c r="B24" s="177" t="s">
        <v>348</v>
      </c>
      <c r="C24" s="177" t="s">
        <v>366</v>
      </c>
      <c r="D24" s="179">
        <v>2150540000</v>
      </c>
      <c r="E24" s="178" t="s">
        <v>455</v>
      </c>
    </row>
    <row r="25" spans="1:5">
      <c r="A25" s="176">
        <v>2</v>
      </c>
      <c r="B25" s="177" t="s">
        <v>343</v>
      </c>
      <c r="C25" s="177" t="s">
        <v>367</v>
      </c>
      <c r="D25" s="179">
        <v>853000000</v>
      </c>
      <c r="E25" s="177" t="s">
        <v>431</v>
      </c>
    </row>
    <row r="26" spans="1:5" ht="63">
      <c r="A26" s="176">
        <v>3</v>
      </c>
      <c r="B26" s="177" t="s">
        <v>340</v>
      </c>
      <c r="C26" s="177" t="s">
        <v>428</v>
      </c>
      <c r="D26" s="179">
        <v>750000000</v>
      </c>
      <c r="E26" s="178" t="s">
        <v>458</v>
      </c>
    </row>
    <row r="27" spans="1:5" ht="47.25">
      <c r="A27" s="176">
        <v>4</v>
      </c>
      <c r="B27" s="177" t="s">
        <v>342</v>
      </c>
      <c r="C27" s="177" t="s">
        <v>368</v>
      </c>
      <c r="D27" s="179">
        <v>1498000000</v>
      </c>
      <c r="E27" s="178" t="s">
        <v>432</v>
      </c>
    </row>
    <row r="28" spans="1:5" ht="31.5">
      <c r="A28" s="176">
        <v>5</v>
      </c>
      <c r="B28" s="177" t="s">
        <v>344</v>
      </c>
      <c r="C28" s="177" t="s">
        <v>369</v>
      </c>
      <c r="D28" s="179">
        <v>1050400000</v>
      </c>
      <c r="E28" s="178" t="s">
        <v>453</v>
      </c>
    </row>
    <row r="29" spans="1:5" ht="47.25">
      <c r="A29" s="176">
        <v>6</v>
      </c>
      <c r="B29" s="177" t="s">
        <v>341</v>
      </c>
      <c r="C29" s="177" t="s">
        <v>367</v>
      </c>
      <c r="D29" s="179">
        <v>444000000</v>
      </c>
      <c r="E29" s="178" t="s">
        <v>448</v>
      </c>
    </row>
    <row r="30" spans="1:5" ht="31.5">
      <c r="A30" s="176">
        <v>7</v>
      </c>
      <c r="B30" s="177" t="s">
        <v>371</v>
      </c>
      <c r="C30" s="177" t="s">
        <v>395</v>
      </c>
      <c r="D30" s="179">
        <v>340000000</v>
      </c>
      <c r="E30" s="178" t="s">
        <v>453</v>
      </c>
    </row>
    <row r="31" spans="1:5" ht="47.25">
      <c r="A31" s="176">
        <v>8</v>
      </c>
      <c r="B31" s="177" t="s">
        <v>41</v>
      </c>
      <c r="C31" s="177" t="s">
        <v>373</v>
      </c>
      <c r="D31" s="179">
        <v>200000000</v>
      </c>
      <c r="E31" s="178" t="s">
        <v>459</v>
      </c>
    </row>
    <row r="32" spans="1:5" ht="47.25">
      <c r="A32" s="176">
        <v>9</v>
      </c>
      <c r="B32" s="177" t="s">
        <v>345</v>
      </c>
      <c r="C32" s="177" t="s">
        <v>372</v>
      </c>
      <c r="D32" s="179">
        <v>66000000</v>
      </c>
      <c r="E32" s="178" t="s">
        <v>460</v>
      </c>
    </row>
    <row r="33" spans="1:6" ht="31.5">
      <c r="A33" s="176">
        <v>10</v>
      </c>
      <c r="B33" s="177" t="s">
        <v>386</v>
      </c>
      <c r="C33" s="177" t="s">
        <v>394</v>
      </c>
      <c r="D33" s="179">
        <v>1273000000</v>
      </c>
      <c r="E33" s="178" t="s">
        <v>451</v>
      </c>
    </row>
    <row r="34" spans="1:6" ht="18.75" customHeight="1">
      <c r="A34" s="226" t="s">
        <v>478</v>
      </c>
      <c r="B34" s="226"/>
      <c r="C34" s="226"/>
      <c r="D34" s="182">
        <f>D35+D44</f>
        <v>107458199068</v>
      </c>
      <c r="E34" s="183"/>
      <c r="F34" s="48"/>
    </row>
    <row r="35" spans="1:6" ht="20.25" customHeight="1">
      <c r="A35" s="234" t="s">
        <v>465</v>
      </c>
      <c r="B35" s="234"/>
      <c r="C35" s="234"/>
      <c r="D35" s="180">
        <f>SUM(D36:D43)</f>
        <v>76286249917</v>
      </c>
      <c r="E35" s="184"/>
      <c r="F35" s="48"/>
    </row>
    <row r="36" spans="1:6" ht="42.75" customHeight="1">
      <c r="A36" s="176">
        <v>1</v>
      </c>
      <c r="B36" s="177" t="s">
        <v>343</v>
      </c>
      <c r="C36" s="178" t="s">
        <v>370</v>
      </c>
      <c r="D36" s="179">
        <v>24903393619</v>
      </c>
      <c r="E36" s="178" t="s">
        <v>453</v>
      </c>
    </row>
    <row r="37" spans="1:6" ht="49.5" customHeight="1">
      <c r="A37" s="176">
        <v>2</v>
      </c>
      <c r="B37" s="177" t="s">
        <v>341</v>
      </c>
      <c r="C37" s="177" t="s">
        <v>361</v>
      </c>
      <c r="D37" s="179">
        <v>22899707000</v>
      </c>
      <c r="E37" s="178" t="s">
        <v>454</v>
      </c>
    </row>
    <row r="38" spans="1:6" ht="104.25" customHeight="1">
      <c r="A38" s="176">
        <v>3</v>
      </c>
      <c r="B38" s="177" t="s">
        <v>340</v>
      </c>
      <c r="C38" s="177" t="s">
        <v>362</v>
      </c>
      <c r="D38" s="179">
        <v>5664000000</v>
      </c>
      <c r="E38" s="178" t="s">
        <v>430</v>
      </c>
    </row>
    <row r="39" spans="1:6" ht="55.5" customHeight="1">
      <c r="A39" s="176">
        <v>4</v>
      </c>
      <c r="B39" s="177" t="s">
        <v>348</v>
      </c>
      <c r="C39" s="177" t="s">
        <v>363</v>
      </c>
      <c r="D39" s="179">
        <v>16289142556</v>
      </c>
      <c r="E39" s="178" t="s">
        <v>455</v>
      </c>
    </row>
    <row r="40" spans="1:6" ht="45.75" customHeight="1">
      <c r="A40" s="176">
        <v>5</v>
      </c>
      <c r="B40" s="177" t="s">
        <v>364</v>
      </c>
      <c r="C40" s="178" t="s">
        <v>414</v>
      </c>
      <c r="D40" s="179">
        <v>936719000</v>
      </c>
      <c r="E40" s="178" t="s">
        <v>453</v>
      </c>
    </row>
    <row r="41" spans="1:6" ht="47.25" customHeight="1">
      <c r="A41" s="176">
        <v>6</v>
      </c>
      <c r="B41" s="177" t="s">
        <v>342</v>
      </c>
      <c r="C41" s="178" t="s">
        <v>419</v>
      </c>
      <c r="D41" s="179">
        <v>3139287742</v>
      </c>
      <c r="E41" s="178" t="s">
        <v>453</v>
      </c>
    </row>
    <row r="42" spans="1:6" ht="37.5" customHeight="1">
      <c r="A42" s="176">
        <v>7</v>
      </c>
      <c r="B42" s="177" t="s">
        <v>434</v>
      </c>
      <c r="C42" s="178" t="s">
        <v>410</v>
      </c>
      <c r="D42" s="179">
        <v>1400000000</v>
      </c>
      <c r="E42" s="178" t="s">
        <v>456</v>
      </c>
    </row>
    <row r="43" spans="1:6" ht="36" customHeight="1">
      <c r="A43" s="176">
        <v>8</v>
      </c>
      <c r="B43" s="177" t="s">
        <v>411</v>
      </c>
      <c r="C43" s="178" t="s">
        <v>413</v>
      </c>
      <c r="D43" s="179">
        <v>1054000000</v>
      </c>
      <c r="E43" s="178" t="s">
        <v>457</v>
      </c>
    </row>
    <row r="44" spans="1:6" ht="18.75" customHeight="1">
      <c r="A44" s="231" t="s">
        <v>466</v>
      </c>
      <c r="B44" s="232"/>
      <c r="C44" s="233"/>
      <c r="D44" s="180">
        <f>SUM(D45:D51)</f>
        <v>31171949151</v>
      </c>
      <c r="E44" s="184"/>
    </row>
    <row r="45" spans="1:6" ht="78.75">
      <c r="A45" s="176">
        <v>1</v>
      </c>
      <c r="B45" s="177" t="s">
        <v>341</v>
      </c>
      <c r="C45" s="177" t="s">
        <v>374</v>
      </c>
      <c r="D45" s="179">
        <v>17061257000</v>
      </c>
      <c r="E45" s="178" t="s">
        <v>461</v>
      </c>
    </row>
    <row r="46" spans="1:6" ht="149.25" customHeight="1">
      <c r="A46" s="176">
        <v>2</v>
      </c>
      <c r="B46" s="177" t="s">
        <v>340</v>
      </c>
      <c r="C46" s="177" t="s">
        <v>375</v>
      </c>
      <c r="D46" s="179">
        <v>4150000000</v>
      </c>
      <c r="E46" s="178" t="s">
        <v>429</v>
      </c>
    </row>
    <row r="47" spans="1:6" ht="38.25" customHeight="1">
      <c r="A47" s="176">
        <v>3</v>
      </c>
      <c r="B47" s="177" t="s">
        <v>365</v>
      </c>
      <c r="C47" s="177" t="s">
        <v>420</v>
      </c>
      <c r="D47" s="179">
        <v>795000000</v>
      </c>
      <c r="E47" s="178" t="s">
        <v>453</v>
      </c>
    </row>
    <row r="48" spans="1:6" ht="47.25">
      <c r="A48" s="176">
        <v>4</v>
      </c>
      <c r="B48" s="177" t="s">
        <v>349</v>
      </c>
      <c r="C48" s="177" t="s">
        <v>376</v>
      </c>
      <c r="D48" s="179">
        <v>4096062151</v>
      </c>
      <c r="E48" s="178" t="s">
        <v>455</v>
      </c>
    </row>
    <row r="49" spans="1:5" ht="31.5">
      <c r="A49" s="176">
        <v>5</v>
      </c>
      <c r="B49" s="177" t="s">
        <v>343</v>
      </c>
      <c r="C49" s="177" t="s">
        <v>377</v>
      </c>
      <c r="D49" s="179">
        <v>3580000000</v>
      </c>
      <c r="E49" s="178" t="s">
        <v>453</v>
      </c>
    </row>
    <row r="50" spans="1:5" ht="31.5">
      <c r="A50" s="176">
        <v>6</v>
      </c>
      <c r="B50" s="177" t="s">
        <v>423</v>
      </c>
      <c r="C50" s="177" t="s">
        <v>424</v>
      </c>
      <c r="D50" s="179">
        <v>1400000000</v>
      </c>
      <c r="E50" s="178" t="s">
        <v>462</v>
      </c>
    </row>
    <row r="51" spans="1:5" ht="31.5">
      <c r="A51" s="176">
        <v>7</v>
      </c>
      <c r="B51" s="177" t="s">
        <v>41</v>
      </c>
      <c r="C51" s="177" t="s">
        <v>421</v>
      </c>
      <c r="D51" s="179">
        <v>89630000</v>
      </c>
      <c r="E51" s="178" t="s">
        <v>453</v>
      </c>
    </row>
    <row r="52" spans="1:5" ht="22.5" customHeight="1">
      <c r="A52" s="183"/>
      <c r="B52" s="185" t="s">
        <v>491</v>
      </c>
      <c r="C52" s="183"/>
      <c r="D52" s="182">
        <f>D6+D12+D34</f>
        <v>125384209076</v>
      </c>
      <c r="E52" s="183"/>
    </row>
  </sheetData>
  <mergeCells count="11">
    <mergeCell ref="A13:C13"/>
    <mergeCell ref="A23:C23"/>
    <mergeCell ref="A34:C34"/>
    <mergeCell ref="A35:C35"/>
    <mergeCell ref="A44:C44"/>
    <mergeCell ref="A12:C12"/>
    <mergeCell ref="A2:E2"/>
    <mergeCell ref="A4:E4"/>
    <mergeCell ref="A6:C6"/>
    <mergeCell ref="A7:C7"/>
    <mergeCell ref="A10:C10"/>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PL 1- NTM</vt:lpstr>
      <vt:lpstr>PL 1-II</vt:lpstr>
      <vt:lpstr>PL 2-GNBV</vt:lpstr>
      <vt:lpstr>PL3-DTTS</vt:lpstr>
      <vt:lpstr>THUYẾT MINH</vt:lpstr>
      <vt:lpstr>'PL 1- NTM'!Print_Titles</vt:lpstr>
      <vt:lpstr>'PL 1-II'!Print_Titles</vt:lpstr>
      <vt:lpstr>'PL 2-GNBV'!Print_Titles</vt:lpstr>
      <vt:lpstr>'PL3-DTTS'!Print_Titles</vt:lpstr>
    </vt:vector>
  </TitlesOfParts>
  <Company>HOME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DELL</cp:lastModifiedBy>
  <cp:revision/>
  <cp:lastPrinted>2024-10-21T10:42:25Z</cp:lastPrinted>
  <dcterms:created xsi:type="dcterms:W3CDTF">2010-10-13T01:21:49Z</dcterms:created>
  <dcterms:modified xsi:type="dcterms:W3CDTF">2024-10-23T01:33:15Z</dcterms:modified>
</cp:coreProperties>
</file>