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NGAN SACH\DU TOAN\2025\DỰ TOÁN NHẬP TỈNH\"/>
    </mc:Choice>
  </mc:AlternateContent>
  <bookViews>
    <workbookView xWindow="-120" yWindow="-120" windowWidth="29040" windowHeight="15720" tabRatio="728" activeTab="13"/>
  </bookViews>
  <sheets>
    <sheet name="15" sheetId="1" r:id="rId1"/>
    <sheet name="16" sheetId="2" r:id="rId2"/>
    <sheet name="17" sheetId="3" r:id="rId3"/>
    <sheet name="18" sheetId="4" r:id="rId4"/>
    <sheet name=" 30 CĐ" sheetId="6" r:id="rId5"/>
    <sheet name="32 thu xã" sheetId="7" r:id="rId6"/>
    <sheet name="33 chi CĐ T+X" sheetId="8" r:id="rId7"/>
    <sheet name="34 chi sn" sheetId="9" r:id="rId8"/>
    <sheet name="35 chi sn" sheetId="10" r:id="rId9"/>
    <sheet name="37 chi tx sn" sheetId="5" r:id="rId10"/>
    <sheet name="38ctmtqg" sheetId="17" r:id="rId11"/>
    <sheet name="39 cđxã" sheetId="13" r:id="rId12"/>
    <sheet name="41 chi xã" sheetId="15" r:id="rId13"/>
    <sheet name="42bscmt xã" sheetId="16"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xlnm._FilterDatabase" localSheetId="9" hidden="1">'37 chi tx sn'!#REF!</definedName>
    <definedName name="_xlnm.Print_Area" localSheetId="4">' 30 CĐ'!$A$1:$E$37</definedName>
    <definedName name="_xlnm.Print_Area" localSheetId="0">'15'!$A$1:$K$42</definedName>
    <definedName name="_xlnm.Print_Area" localSheetId="1">'16'!$A$1:$X$77</definedName>
    <definedName name="_xlnm.Print_Area" localSheetId="2">'17'!$A$1:$I$49</definedName>
    <definedName name="_xlnm.Print_Area" localSheetId="5">'32 thu xã'!$A$1:$Z$92</definedName>
    <definedName name="_xlnm.Print_Area" localSheetId="6">'33 chi CĐ T+X'!$A$1:$E$47</definedName>
    <definedName name="_xlnm.Print_Area" localSheetId="7">'34 chi sn'!$A$1:$C$39</definedName>
    <definedName name="_xlnm.Print_Area" localSheetId="9">'37 chi tx sn'!$A$1:$AI$416</definedName>
    <definedName name="_xlnm.Print_Area" localSheetId="11">'39 cđxã'!$A$1:$L$94</definedName>
    <definedName name="_xlnm.Print_Area" localSheetId="12">'41 chi xã'!$A$1:$V$102</definedName>
    <definedName name="_xlnm.Print_Area" localSheetId="13">'42bscmt xã'!$A$1:$G$92</definedName>
    <definedName name="_xlnm.Print_Titles" localSheetId="0">'15'!$7:$9</definedName>
    <definedName name="_xlnm.Print_Titles" localSheetId="1">'16'!$6:$8</definedName>
    <definedName name="_xlnm.Print_Titles" localSheetId="2">'17'!$7:$9</definedName>
    <definedName name="_xlnm.Print_Titles" localSheetId="3">'18'!$7:$10</definedName>
    <definedName name="_xlnm.Print_Titles" localSheetId="5">'32 thu xã'!$A:$B,'32 thu xã'!$8:$9</definedName>
    <definedName name="_xlnm.Print_Titles" localSheetId="6">'33 chi CĐ T+X'!$8:$9</definedName>
    <definedName name="_xlnm.Print_Titles" localSheetId="8">'35 chi sn'!$7:$10</definedName>
    <definedName name="_xlnm.Print_Titles" localSheetId="9">'37 chi tx sn'!$7:$10</definedName>
    <definedName name="_xlnm.Print_Titles" localSheetId="10">'38ctmtqg'!$5:$8</definedName>
    <definedName name="_xlnm.Print_Titles" localSheetId="11">'39 cđxã'!$6:$9</definedName>
    <definedName name="_xlnm.Print_Titles" localSheetId="12">'41 chi xã'!$8:$19</definedName>
    <definedName name="_xlnm.Print_Titles" localSheetId="13">'42bscmt xã'!$9:$9</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1" l="1"/>
  <c r="A3" i="17" l="1"/>
  <c r="D9" i="2" l="1"/>
  <c r="F9" i="2"/>
  <c r="H61" i="16" l="1"/>
  <c r="H60" i="16"/>
  <c r="H62" i="16"/>
  <c r="H63" i="16"/>
  <c r="J89" i="16" l="1"/>
  <c r="J88" i="16"/>
  <c r="Q9" i="17" l="1"/>
  <c r="H90" i="16" l="1"/>
  <c r="I90" i="16" s="1"/>
  <c r="H75" i="16" l="1"/>
  <c r="H74" i="16"/>
  <c r="H73" i="16"/>
  <c r="H72" i="16"/>
  <c r="I89" i="16" l="1"/>
  <c r="H88" i="16"/>
  <c r="I88" i="16" s="1"/>
  <c r="I82" i="16" l="1"/>
  <c r="I81" i="16"/>
  <c r="I80" i="16"/>
  <c r="I79" i="16"/>
  <c r="I78" i="16"/>
  <c r="H59" i="16" l="1"/>
  <c r="I59" i="16" s="1"/>
  <c r="H56" i="16"/>
  <c r="I56" i="16" s="1"/>
  <c r="H58" i="16"/>
  <c r="I58" i="16" s="1"/>
  <c r="H57" i="16"/>
  <c r="I57" i="16" s="1"/>
  <c r="H55" i="16"/>
  <c r="I55" i="16" s="1"/>
  <c r="H64" i="16" l="1"/>
  <c r="I64" i="16" s="1"/>
  <c r="H65" i="16"/>
  <c r="I65" i="16" s="1"/>
  <c r="I61" i="16" l="1"/>
  <c r="I60" i="16"/>
  <c r="I62" i="16"/>
  <c r="I63" i="16"/>
  <c r="I75" i="16"/>
  <c r="I74" i="16"/>
  <c r="I73" i="16"/>
  <c r="I72" i="16"/>
  <c r="H71" i="16"/>
  <c r="I71" i="16" s="1"/>
  <c r="H77" i="16"/>
  <c r="I77" i="16" s="1"/>
  <c r="H76" i="16"/>
  <c r="I76" i="16" s="1"/>
  <c r="H87" i="16" l="1"/>
  <c r="I87" i="16" s="1"/>
  <c r="H86" i="16"/>
  <c r="I86" i="16" s="1"/>
  <c r="H85" i="16"/>
  <c r="I85" i="16" s="1"/>
  <c r="H83" i="16"/>
  <c r="I83" i="16" s="1"/>
  <c r="H84" i="16"/>
  <c r="I84" i="16" s="1"/>
  <c r="AB89" i="7" l="1"/>
  <c r="AB56" i="7"/>
  <c r="AB57" i="7"/>
  <c r="AB58" i="7"/>
  <c r="AB59" i="7"/>
  <c r="AB60" i="7"/>
  <c r="AB61" i="7"/>
  <c r="AB62" i="7"/>
  <c r="AB63" i="7"/>
  <c r="AB64" i="7"/>
  <c r="AB65" i="7"/>
  <c r="AB66" i="7"/>
  <c r="AB67" i="7"/>
  <c r="AB68" i="7"/>
  <c r="AB69" i="7"/>
  <c r="AB70" i="7"/>
  <c r="AB71" i="7"/>
  <c r="AB72" i="7"/>
  <c r="AB73" i="7"/>
  <c r="AB74" i="7"/>
  <c r="AB75" i="7"/>
  <c r="AB76" i="7"/>
  <c r="AB77" i="7"/>
  <c r="AB78" i="7"/>
  <c r="AB79" i="7"/>
  <c r="AB80" i="7"/>
  <c r="AB81" i="7"/>
  <c r="AB82" i="7"/>
  <c r="AB83" i="7"/>
  <c r="AB84" i="7"/>
  <c r="AB85" i="7"/>
  <c r="AB86" i="7"/>
  <c r="AB87" i="7"/>
  <c r="AB88" i="7"/>
  <c r="AB90" i="7"/>
  <c r="AB91" i="7"/>
  <c r="AB55" i="7"/>
  <c r="A4" i="15" l="1"/>
  <c r="A4" i="13"/>
  <c r="A3" i="10"/>
  <c r="A4" i="9"/>
  <c r="A5" i="8"/>
  <c r="A5" i="7"/>
  <c r="A5" i="6"/>
  <c r="A4" i="4"/>
  <c r="A4" i="5"/>
  <c r="G10" i="16" l="1"/>
  <c r="W32" i="15" l="1"/>
  <c r="W31" i="15"/>
  <c r="W30" i="15"/>
  <c r="W29" i="15"/>
  <c r="W28" i="15"/>
  <c r="W27" i="15"/>
  <c r="X26" i="15" l="1"/>
  <c r="W65" i="15" l="1"/>
  <c r="AC56" i="7" l="1"/>
  <c r="AC57" i="7"/>
  <c r="AC58" i="7"/>
  <c r="AC59" i="7"/>
  <c r="AC60" i="7"/>
  <c r="AC61" i="7"/>
  <c r="AC62" i="7"/>
  <c r="AC63" i="7"/>
  <c r="AC64" i="7"/>
  <c r="AC65" i="7"/>
  <c r="AC66" i="7"/>
  <c r="AC67" i="7"/>
  <c r="AC68" i="7"/>
  <c r="AC69" i="7"/>
  <c r="AC70" i="7"/>
  <c r="AC71" i="7"/>
  <c r="AC72" i="7"/>
  <c r="AC73" i="7"/>
  <c r="AC74" i="7"/>
  <c r="AC75" i="7"/>
  <c r="AC76" i="7"/>
  <c r="AC77" i="7"/>
  <c r="AC78" i="7"/>
  <c r="AC79" i="7"/>
  <c r="AC80" i="7"/>
  <c r="AC81" i="7"/>
  <c r="AC82" i="7"/>
  <c r="AC83" i="7"/>
  <c r="AC84" i="7"/>
  <c r="AC85" i="7"/>
  <c r="AC86" i="7"/>
  <c r="AC87" i="7"/>
  <c r="AC88" i="7"/>
  <c r="AC89" i="7"/>
  <c r="AC90" i="7"/>
  <c r="AC91" i="7"/>
  <c r="AC55" i="7"/>
  <c r="AA54" i="7"/>
  <c r="AA12" i="7"/>
  <c r="AA11" i="7" l="1"/>
  <c r="AC54" i="7"/>
  <c r="AB54" i="7"/>
  <c r="W50" i="15"/>
  <c r="W49" i="15"/>
  <c r="W36" i="15"/>
  <c r="V63" i="15"/>
  <c r="V21" i="15"/>
  <c r="V20" i="15" s="1"/>
  <c r="W62" i="15"/>
  <c r="W61" i="15"/>
  <c r="W60" i="15"/>
  <c r="W59" i="15"/>
  <c r="W58" i="15"/>
  <c r="W57" i="15"/>
  <c r="W56" i="15"/>
  <c r="W55" i="15"/>
  <c r="W54" i="15"/>
  <c r="W53" i="15"/>
  <c r="W52" i="15"/>
  <c r="W48" i="15"/>
  <c r="W47" i="15"/>
  <c r="W46" i="15"/>
  <c r="W45" i="15"/>
  <c r="W44" i="15"/>
  <c r="W42" i="15"/>
  <c r="W39" i="15"/>
  <c r="W38" i="15"/>
  <c r="W34" i="15"/>
  <c r="W33" i="15"/>
  <c r="W26" i="15"/>
  <c r="W25" i="15"/>
  <c r="W24" i="15"/>
  <c r="W23" i="15"/>
  <c r="W22" i="15"/>
  <c r="X56" i="15" l="1"/>
  <c r="W35" i="15"/>
  <c r="X52" i="15"/>
  <c r="W51" i="15"/>
  <c r="X49" i="15" s="1"/>
  <c r="W43" i="15"/>
  <c r="X42" i="15" s="1"/>
  <c r="W37" i="15"/>
  <c r="X33" i="15" s="1"/>
  <c r="W41" i="15"/>
  <c r="W40" i="15"/>
  <c r="X22" i="15"/>
  <c r="X38" i="15" l="1"/>
  <c r="W21" i="15" l="1"/>
  <c r="A5" i="16"/>
  <c r="Z38" i="2" l="1"/>
  <c r="W64" i="15" l="1"/>
  <c r="W66" i="15"/>
  <c r="W67" i="15"/>
  <c r="W68" i="15"/>
  <c r="W69" i="15"/>
  <c r="W70" i="15"/>
  <c r="W71" i="15"/>
  <c r="W72" i="15"/>
  <c r="W73" i="15"/>
  <c r="W74" i="15"/>
  <c r="W75" i="15"/>
  <c r="W76" i="15"/>
  <c r="W77" i="15"/>
  <c r="W78" i="15"/>
  <c r="W79" i="15"/>
  <c r="W80" i="15"/>
  <c r="W81" i="15"/>
  <c r="W82" i="15"/>
  <c r="W83" i="15"/>
  <c r="W84" i="15"/>
  <c r="W85" i="15"/>
  <c r="W86" i="15"/>
  <c r="W87" i="15"/>
  <c r="W88" i="15"/>
  <c r="W89" i="15"/>
  <c r="W90" i="15"/>
  <c r="W91" i="15"/>
  <c r="W92" i="15"/>
  <c r="W93" i="15"/>
  <c r="W94" i="15"/>
  <c r="W95" i="15"/>
  <c r="W96" i="15"/>
  <c r="W97" i="15"/>
  <c r="W98" i="15"/>
  <c r="W100" i="15"/>
  <c r="X69" i="15" l="1"/>
  <c r="X92" i="15"/>
  <c r="X73" i="15"/>
  <c r="W99" i="15"/>
  <c r="X97" i="15"/>
  <c r="X64" i="15"/>
  <c r="X87" i="15"/>
  <c r="X75" i="15"/>
  <c r="X80" i="15"/>
  <c r="W63" i="15"/>
  <c r="W20" i="15" s="1"/>
  <c r="AB23" i="7"/>
  <c r="AB19" i="7"/>
  <c r="AC28" i="7"/>
  <c r="AC29" i="7"/>
  <c r="AC30" i="7"/>
  <c r="AB14" i="7"/>
  <c r="AB15" i="7"/>
  <c r="AB16" i="7"/>
  <c r="AB17" i="7"/>
  <c r="AB18" i="7"/>
  <c r="AB20" i="7"/>
  <c r="AB21" i="7"/>
  <c r="AB22" i="7"/>
  <c r="AB24" i="7"/>
  <c r="AB25" i="7"/>
  <c r="AB26" i="7"/>
  <c r="AB27" i="7"/>
  <c r="AB28" i="7"/>
  <c r="AB29" i="7"/>
  <c r="AB30" i="7"/>
  <c r="AB31" i="7"/>
  <c r="AB32" i="7"/>
  <c r="AB33" i="7"/>
  <c r="AB34" i="7"/>
  <c r="AB35" i="7"/>
  <c r="AB36" i="7"/>
  <c r="AB37" i="7"/>
  <c r="AB38" i="7"/>
  <c r="AB39" i="7"/>
  <c r="AB40" i="7"/>
  <c r="AB41" i="7"/>
  <c r="AB42" i="7"/>
  <c r="AB43" i="7"/>
  <c r="AB44" i="7"/>
  <c r="AB45" i="7"/>
  <c r="AB46" i="7"/>
  <c r="AB47" i="7"/>
  <c r="AB53" i="7"/>
  <c r="AB52" i="7"/>
  <c r="AB50" i="7"/>
  <c r="AB51" i="7"/>
  <c r="AB48" i="7"/>
  <c r="AB49" i="7"/>
  <c r="AB13" i="7"/>
  <c r="XFB56" i="15" l="1"/>
  <c r="XFB52" i="15"/>
  <c r="AB12" i="7"/>
  <c r="AB11" i="7" s="1"/>
  <c r="AC14" i="7"/>
  <c r="AC15" i="7"/>
  <c r="AC16" i="7"/>
  <c r="AC49" i="7"/>
  <c r="AC13" i="7"/>
  <c r="AC48" i="7"/>
  <c r="AC40" i="7"/>
  <c r="AC35" i="7"/>
  <c r="AC36" i="7"/>
  <c r="AC41" i="7"/>
  <c r="AC37" i="7"/>
  <c r="AC32" i="7"/>
  <c r="AC42" i="7"/>
  <c r="AC39" i="7"/>
  <c r="AC38" i="7"/>
  <c r="AC34" i="7"/>
  <c r="AC31" i="7"/>
  <c r="AC51" i="7"/>
  <c r="AC50" i="7"/>
  <c r="AC24" i="7"/>
  <c r="AC53" i="7"/>
  <c r="AC47" i="7"/>
  <c r="AC27" i="7"/>
  <c r="AC23" i="7"/>
  <c r="AC26" i="7"/>
  <c r="AC25" i="7"/>
  <c r="AC52" i="7"/>
  <c r="AC22" i="7"/>
  <c r="AC21" i="7"/>
  <c r="AC46" i="7"/>
  <c r="AC20" i="7"/>
  <c r="AC45" i="7"/>
  <c r="AC19" i="7"/>
  <c r="AC44" i="7"/>
  <c r="AC18" i="7"/>
  <c r="AC43" i="7"/>
  <c r="AC17" i="7"/>
  <c r="Z59" i="2"/>
  <c r="Z50" i="2"/>
  <c r="Z36" i="2"/>
  <c r="Z35" i="2"/>
  <c r="Z33" i="2"/>
  <c r="Z32" i="2"/>
  <c r="Z31" i="2"/>
  <c r="Z29" i="2"/>
  <c r="Z27" i="2"/>
  <c r="Z26" i="2"/>
  <c r="Z25" i="2"/>
  <c r="Z24" i="2" s="1"/>
  <c r="Z23" i="2"/>
  <c r="Z21" i="2"/>
  <c r="Z20" i="2"/>
  <c r="Z19" i="2"/>
  <c r="Z17" i="2"/>
  <c r="Z15" i="2"/>
  <c r="Z14" i="2"/>
  <c r="Z13" i="2"/>
  <c r="Y64" i="2"/>
  <c r="Y45" i="2"/>
  <c r="Y44" i="2"/>
  <c r="Y43" i="2"/>
  <c r="Y42" i="2"/>
  <c r="Y54" i="2"/>
  <c r="Y65" i="2"/>
  <c r="Y66" i="2"/>
  <c r="Y40" i="2"/>
  <c r="Y55" i="2"/>
  <c r="Y52" i="2"/>
  <c r="Y53" i="2"/>
  <c r="Y51" i="2"/>
  <c r="Y34" i="2"/>
  <c r="Y30" i="2" s="1"/>
  <c r="Y28" i="2"/>
  <c r="Y24" i="2" s="1"/>
  <c r="Y22" i="2"/>
  <c r="Y18" i="2" s="1"/>
  <c r="Y16" i="2"/>
  <c r="Y69" i="2"/>
  <c r="Z69" i="2"/>
  <c r="Z30" i="2" l="1"/>
  <c r="Z18" i="2"/>
  <c r="Y11" i="2"/>
  <c r="Y10" i="2" s="1"/>
  <c r="Z56" i="2" l="1"/>
  <c r="Z60" i="2"/>
  <c r="Z37" i="2"/>
  <c r="Z12" i="2"/>
  <c r="Z41" i="2" l="1"/>
  <c r="Z11" i="2"/>
  <c r="Z10" i="2" s="1"/>
  <c r="AA10" i="2" l="1"/>
  <c r="O13" i="10" l="1"/>
  <c r="A3" i="2" l="1"/>
  <c r="A4" i="3" s="1"/>
  <c r="J9" i="2" l="1"/>
  <c r="Q9" i="2" s="1"/>
  <c r="R9" i="2" s="1"/>
  <c r="E10" i="16" l="1"/>
  <c r="G19" i="15"/>
  <c r="H19" i="15" s="1"/>
  <c r="I19" i="15" s="1"/>
  <c r="M19" i="15" s="1"/>
  <c r="N19" i="15" s="1"/>
  <c r="P19" i="15" s="1"/>
  <c r="F10" i="13"/>
  <c r="G10" i="13" s="1"/>
  <c r="I10" i="13" s="1"/>
  <c r="J10" i="13" s="1"/>
  <c r="K10" i="13" s="1"/>
  <c r="D11" i="5"/>
  <c r="S11" i="5" s="1"/>
  <c r="T11" i="5" s="1"/>
  <c r="U11" i="5" s="1"/>
  <c r="V11" i="5" s="1"/>
  <c r="W11" i="5" s="1"/>
  <c r="X11" i="5" s="1"/>
  <c r="Y11" i="5" s="1"/>
  <c r="Z11" i="5" s="1"/>
  <c r="AA11" i="5" s="1"/>
  <c r="AG11" i="5" s="1"/>
  <c r="AH11" i="5" s="1"/>
  <c r="AI11" i="5" s="1"/>
  <c r="D11" i="10"/>
  <c r="E11" i="10" s="1"/>
  <c r="F11" i="10" s="1"/>
  <c r="G11" i="10" s="1"/>
  <c r="H11" i="10" s="1"/>
  <c r="I11" i="10" s="1"/>
  <c r="J11" i="10" s="1"/>
  <c r="K11" i="10" s="1"/>
  <c r="L11" i="10" s="1"/>
  <c r="M11" i="10" s="1"/>
  <c r="A34" i="8"/>
  <c r="A31" i="6"/>
  <c r="A34" i="6" s="1"/>
  <c r="A35" i="6" s="1"/>
  <c r="A23" i="6"/>
  <c r="A26" i="6" s="1"/>
  <c r="D10" i="6"/>
  <c r="A42" i="4"/>
  <c r="A43" i="4" s="1"/>
  <c r="A19" i="4"/>
  <c r="A20" i="4" s="1"/>
  <c r="A34" i="3"/>
  <c r="A71" i="2"/>
  <c r="A72" i="2" s="1"/>
  <c r="A73" i="2" s="1"/>
  <c r="A74" i="2" s="1"/>
  <c r="A75" i="2" s="1"/>
  <c r="A18" i="2"/>
  <c r="A24" i="2" s="1"/>
  <c r="A30" i="2" s="1"/>
  <c r="A36" i="2" s="1"/>
  <c r="A37" i="2" s="1"/>
  <c r="A40" i="2" s="1"/>
  <c r="A41" i="2" s="1"/>
  <c r="A50" i="2" s="1"/>
  <c r="A51" i="2" s="1"/>
  <c r="A52" i="2" s="1"/>
  <c r="A53" i="2" s="1"/>
  <c r="A54" i="2" s="1"/>
  <c r="A55" i="2" s="1"/>
  <c r="A56" i="2" s="1"/>
  <c r="H9" i="2"/>
  <c r="M9" i="2" s="1"/>
  <c r="N9" i="2" s="1"/>
  <c r="U9" i="2" s="1"/>
  <c r="V9" i="2" s="1"/>
  <c r="A31" i="1"/>
  <c r="A24" i="1"/>
  <c r="A25" i="1" s="1"/>
  <c r="A26" i="1" s="1"/>
  <c r="A27" i="1" s="1"/>
  <c r="A28" i="1" s="1"/>
  <c r="A17" i="1"/>
  <c r="E10" i="6" l="1"/>
  <c r="AC33" i="7" l="1"/>
  <c r="AC12" i="7" l="1"/>
  <c r="AC11" i="7" s="1"/>
  <c r="X63" i="15" l="1"/>
  <c r="AJ15" i="5" l="1"/>
  <c r="AK13" i="5"/>
  <c r="AJ14" i="5" l="1"/>
  <c r="AK12" i="5"/>
  <c r="AJ13" i="5" l="1"/>
  <c r="N13" i="10"/>
  <c r="O15" i="10" l="1"/>
  <c r="O16" i="10" s="1"/>
  <c r="N11" i="10" l="1"/>
  <c r="O12" i="10" l="1"/>
  <c r="P12" i="10"/>
</calcChain>
</file>

<file path=xl/comments1.xml><?xml version="1.0" encoding="utf-8"?>
<comments xmlns="http://schemas.openxmlformats.org/spreadsheetml/2006/main">
  <authors>
    <author>HP</author>
  </authors>
  <commentList>
    <comment ref="F17" authorId="0" shapeId="0">
      <text>
        <r>
          <rPr>
            <b/>
            <sz val="9"/>
            <color indexed="81"/>
            <rFont val="Tahoma"/>
            <family val="2"/>
          </rPr>
          <t>HP:</t>
        </r>
        <r>
          <rPr>
            <sz val="9"/>
            <color indexed="81"/>
            <rFont val="Tahoma"/>
            <family val="2"/>
          </rPr>
          <t xml:space="preserve">
tăng ctmtqg, qlt, tăng thu tkc
</t>
        </r>
      </text>
    </comment>
    <comment ref="G17" authorId="0" shapeId="0">
      <text>
        <r>
          <rPr>
            <b/>
            <sz val="9"/>
            <color indexed="81"/>
            <rFont val="Tahoma"/>
            <family val="2"/>
          </rPr>
          <t>HP:</t>
        </r>
        <r>
          <rPr>
            <sz val="9"/>
            <color indexed="81"/>
            <rFont val="Tahoma"/>
            <family val="2"/>
          </rPr>
          <t xml:space="preserve">
tăng ctmtqg, qltt
</t>
        </r>
      </text>
    </comment>
    <comment ref="H17" authorId="0" shapeId="0">
      <text>
        <r>
          <rPr>
            <b/>
            <sz val="9"/>
            <color indexed="81"/>
            <rFont val="Tahoma"/>
            <family val="2"/>
          </rPr>
          <t>HP:</t>
        </r>
        <r>
          <rPr>
            <sz val="9"/>
            <color indexed="81"/>
            <rFont val="Tahoma"/>
            <family val="2"/>
          </rPr>
          <t xml:space="preserve">
tăng ctmtqg, qlt, tăng thu tkc
</t>
        </r>
      </text>
    </comment>
    <comment ref="I17" authorId="0" shapeId="0">
      <text>
        <r>
          <rPr>
            <b/>
            <sz val="9"/>
            <color indexed="81"/>
            <rFont val="Tahoma"/>
            <family val="2"/>
          </rPr>
          <t xml:space="preserve">HP:lưu ý tăng quản lý thị trường
</t>
        </r>
      </text>
    </comment>
  </commentList>
</comments>
</file>

<file path=xl/comments2.xml><?xml version="1.0" encoding="utf-8"?>
<comments xmlns="http://schemas.openxmlformats.org/spreadsheetml/2006/main">
  <authors>
    <author>HP</author>
  </authors>
  <commentList>
    <comment ref="E11" authorId="0" shapeId="0">
      <text>
        <r>
          <rPr>
            <b/>
            <sz val="9"/>
            <color indexed="81"/>
            <rFont val="Tahoma"/>
            <family val="2"/>
          </rPr>
          <t>HP:</t>
        </r>
        <r>
          <rPr>
            <sz val="9"/>
            <color indexed="81"/>
            <rFont val="Tahoma"/>
            <family val="2"/>
          </rPr>
          <t xml:space="preserve">
không gồm chi trả nợ gốc vay</t>
        </r>
      </text>
    </comment>
    <comment ref="E31" authorId="0" shapeId="0">
      <text>
        <r>
          <rPr>
            <b/>
            <sz val="9"/>
            <color indexed="81"/>
            <rFont val="Tahoma"/>
            <family val="2"/>
          </rPr>
          <t>HP:</t>
        </r>
        <r>
          <rPr>
            <sz val="9"/>
            <color indexed="81"/>
            <rFont val="Tahoma"/>
            <family val="2"/>
          </rPr>
          <t xml:space="preserve">
cộng chi QLTT, trừ 9033 để đủ trả lãi vay</t>
        </r>
      </text>
    </comment>
    <comment ref="F31" authorId="0" shapeId="0">
      <text>
        <r>
          <rPr>
            <b/>
            <sz val="9"/>
            <color indexed="81"/>
            <rFont val="Tahoma"/>
            <family val="2"/>
          </rPr>
          <t>HP:</t>
        </r>
        <r>
          <rPr>
            <sz val="9"/>
            <color indexed="81"/>
            <rFont val="Tahoma"/>
            <family val="2"/>
          </rPr>
          <t xml:space="preserve">
cộng qltt, chi mục tiêu tx đầu năm</t>
        </r>
      </text>
    </comment>
    <comment ref="F41" authorId="0" shapeId="0">
      <text>
        <r>
          <rPr>
            <b/>
            <sz val="9"/>
            <color indexed="81"/>
            <rFont val="Tahoma"/>
            <family val="2"/>
          </rPr>
          <t xml:space="preserve">HP: </t>
        </r>
        <r>
          <rPr>
            <sz val="9"/>
            <color indexed="81"/>
            <rFont val="Tahoma"/>
            <family val="2"/>
          </rPr>
          <t>cộng bscmt trong năm</t>
        </r>
      </text>
    </comment>
    <comment ref="F45" authorId="0" shapeId="0">
      <text>
        <r>
          <rPr>
            <b/>
            <sz val="9"/>
            <color indexed="81"/>
            <rFont val="Tahoma"/>
            <family val="2"/>
          </rPr>
          <t>HP:</t>
        </r>
        <r>
          <rPr>
            <sz val="9"/>
            <color indexed="81"/>
            <rFont val="Tahoma"/>
            <family val="2"/>
          </rPr>
          <t xml:space="preserve">
cộng TTTKC TW
</t>
        </r>
      </text>
    </comment>
    <comment ref="F48" authorId="0" shapeId="0">
      <text>
        <r>
          <rPr>
            <b/>
            <sz val="9"/>
            <color indexed="81"/>
            <rFont val="Tahoma"/>
            <family val="2"/>
          </rPr>
          <t>HP:</t>
        </r>
        <r>
          <rPr>
            <sz val="9"/>
            <color indexed="81"/>
            <rFont val="Tahoma"/>
            <family val="2"/>
          </rPr>
          <t xml:space="preserve">
cộng lên chi tx</t>
        </r>
      </text>
    </comment>
  </commentList>
</comments>
</file>

<file path=xl/comments3.xml><?xml version="1.0" encoding="utf-8"?>
<comments xmlns="http://schemas.openxmlformats.org/spreadsheetml/2006/main">
  <authors>
    <author>HP</author>
  </authors>
  <commentList>
    <comment ref="C24" authorId="0" shapeId="0">
      <text>
        <r>
          <rPr>
            <b/>
            <sz val="9"/>
            <color indexed="81"/>
            <rFont val="Tahoma"/>
            <family val="2"/>
          </rPr>
          <t>HP:</t>
        </r>
        <r>
          <rPr>
            <sz val="9"/>
            <color indexed="81"/>
            <rFont val="Tahoma"/>
            <family val="2"/>
          </rPr>
          <t xml:space="preserve">
tách chính sách an sinh ra bscmt</t>
        </r>
      </text>
    </comment>
  </commentList>
</comments>
</file>

<file path=xl/comments4.xml><?xml version="1.0" encoding="utf-8"?>
<comments xmlns="http://schemas.openxmlformats.org/spreadsheetml/2006/main">
  <authors>
    <author>HP</author>
  </authors>
  <commentList>
    <comment ref="E40" authorId="0" shapeId="0">
      <text>
        <r>
          <rPr>
            <b/>
            <sz val="9"/>
            <color indexed="81"/>
            <rFont val="Tahoma"/>
            <family val="2"/>
          </rPr>
          <t>HP:</t>
        </r>
        <r>
          <rPr>
            <sz val="9"/>
            <color indexed="81"/>
            <rFont val="Tahoma"/>
            <family val="2"/>
          </rPr>
          <t xml:space="preserve">
vốn sự nghiệp</t>
        </r>
      </text>
    </comment>
  </commentList>
</comments>
</file>

<file path=xl/comments5.xml><?xml version="1.0" encoding="utf-8"?>
<comments xmlns="http://schemas.openxmlformats.org/spreadsheetml/2006/main">
  <authors>
    <author>BICH HUONG</author>
  </authors>
  <commentList>
    <comment ref="G50" authorId="0" shapeId="0">
      <text>
        <r>
          <rPr>
            <b/>
            <sz val="9"/>
            <color indexed="81"/>
            <rFont val="Tahoma"/>
            <family val="2"/>
          </rPr>
          <t>BICH HUONG:</t>
        </r>
        <r>
          <rPr>
            <sz val="9"/>
            <color indexed="81"/>
            <rFont val="Tahoma"/>
            <family val="2"/>
          </rPr>
          <t xml:space="preserve">
DT HUYỆN: 62,466tr. Sau điều chỉnh: DT là  62,162 tr (55,876 tr + chuyển về tỉnh: 6,286), thiếu 304tr đối ứng NS Ba Đồn k phân vốn, trả lại NSTW và NS tỉnh.</t>
        </r>
      </text>
    </comment>
    <comment ref="K50" authorId="0" shapeId="0">
      <text>
        <r>
          <rPr>
            <b/>
            <sz val="9"/>
            <color indexed="81"/>
            <rFont val="Tahoma"/>
            <family val="2"/>
          </rPr>
          <t>BICH HUONG:</t>
        </r>
        <r>
          <rPr>
            <sz val="9"/>
            <color indexed="81"/>
            <rFont val="Tahoma"/>
            <family val="2"/>
          </rPr>
          <t xml:space="preserve">
DT: 176,751tr (TW: 159,431tr; NS tỉnh: 17,320tr). DT sau điều chỉnh: 137.528tr + 39,223 tr chuyển lại tỉnh</t>
        </r>
      </text>
    </comment>
    <comment ref="N50" authorId="0" shapeId="0">
      <text>
        <r>
          <rPr>
            <b/>
            <sz val="9"/>
            <color indexed="81"/>
            <rFont val="Tahoma"/>
            <family val="2"/>
          </rPr>
          <t>BICH HUONG:</t>
        </r>
        <r>
          <rPr>
            <sz val="9"/>
            <color indexed="81"/>
            <rFont val="Tahoma"/>
            <family val="2"/>
          </rPr>
          <t xml:space="preserve">
DT: 20,840 tr (các DA: 15,500 tr + chi khen thưởng 5,340). QĐ UB bố trí 6ty khen thường.</t>
        </r>
      </text>
    </comment>
  </commentList>
</comments>
</file>

<file path=xl/sharedStrings.xml><?xml version="1.0" encoding="utf-8"?>
<sst xmlns="http://schemas.openxmlformats.org/spreadsheetml/2006/main" count="1853" uniqueCount="1100">
  <si>
    <t>Đơn vị: Triệu đồng</t>
  </si>
  <si>
    <t>So sánh (3)</t>
  </si>
  <si>
    <t>Nội dung</t>
  </si>
  <si>
    <t>Tuyệt đối</t>
  </si>
  <si>
    <t>Tương đối (%)</t>
  </si>
  <si>
    <t>A</t>
  </si>
  <si>
    <t>B</t>
  </si>
  <si>
    <t>TỔNG NGUỒN THU NSĐP</t>
  </si>
  <si>
    <t>I</t>
  </si>
  <si>
    <t>Thu NSĐP được hưởng theo phân cấp</t>
  </si>
  <si>
    <t>-</t>
  </si>
  <si>
    <t>Thu NSĐP hưởng 100%</t>
  </si>
  <si>
    <t>Thu NSĐP hưởng từ các khoản thu phân chia</t>
  </si>
  <si>
    <t>II</t>
  </si>
  <si>
    <t>Thu bổ sung từ ngân sách cấp trên</t>
  </si>
  <si>
    <t>Thu bổ sung cân đối ngân sách</t>
  </si>
  <si>
    <t>Thu bổ sung có mục tiêu</t>
  </si>
  <si>
    <t>III</t>
  </si>
  <si>
    <t>IV</t>
  </si>
  <si>
    <t>Thu kết dư</t>
  </si>
  <si>
    <t>V</t>
  </si>
  <si>
    <t>Thu chuyển nguồn từ năm trước chuyển sang</t>
  </si>
  <si>
    <t>TỔNG CHI NSĐP</t>
  </si>
  <si>
    <t>Tổng chi cân đối NSĐP</t>
  </si>
  <si>
    <t>Chi đầu tư phát triển  (1)</t>
  </si>
  <si>
    <t>Chi thường xuyên</t>
  </si>
  <si>
    <t>Chi trả nợ lãi các khoản do chính quyền địa phương vay (2)</t>
  </si>
  <si>
    <t>Chi bổ sung quỹ dự trữ tài chính (2)</t>
  </si>
  <si>
    <t>Dự phòng ngân sách</t>
  </si>
  <si>
    <t>Chi tạo nguồn, điều chỉnh tiền lương</t>
  </si>
  <si>
    <t>Chi các chương trình mục tiêu</t>
  </si>
  <si>
    <t>Chi các chương trình mục tiêu quốc gia</t>
  </si>
  <si>
    <t>Chi các chương trình mục tiêu, nhiệm vụ</t>
  </si>
  <si>
    <t>Chi chuyển nguồn sang năm sau</t>
  </si>
  <si>
    <t>C</t>
  </si>
  <si>
    <t>BỘI CHI NSĐP/BỘI THU NSĐP (2)</t>
  </si>
  <si>
    <t>D</t>
  </si>
  <si>
    <t>CHI TRẢ NỢ GỐC CỦA NSĐP (2)</t>
  </si>
  <si>
    <t>Từ nguồn vay để trả nợ gốc</t>
  </si>
  <si>
    <t>Từ nguồn bội thu, tăng thu, tiết kiệm chi, kết dư ngân sách cấp tỉnh</t>
  </si>
  <si>
    <t>E</t>
  </si>
  <si>
    <t>TỔNG MỨC VAY CỦA NSĐP (2)</t>
  </si>
  <si>
    <t>Vay để bù đắp bội chi</t>
  </si>
  <si>
    <t>Vay để trả nợ gốc</t>
  </si>
  <si>
    <t>So sánh (%)</t>
  </si>
  <si>
    <t>Tổng thu</t>
  </si>
  <si>
    <t xml:space="preserve">Thu </t>
  </si>
  <si>
    <t>NSNN</t>
  </si>
  <si>
    <t>NSĐP</t>
  </si>
  <si>
    <t>5=3/1</t>
  </si>
  <si>
    <t>6=4/2</t>
  </si>
  <si>
    <t>TỔNG THU NSNN</t>
  </si>
  <si>
    <t>Thu nội địa</t>
  </si>
  <si>
    <t>Thu từ khu vực DNNN do trung ương quản lý (1)</t>
  </si>
  <si>
    <t>Thu từ khu vực DNNN do địa phương quản lý (2)</t>
  </si>
  <si>
    <t>Thu từ khu vực doanh nghiệp có vốn đầu tư nước ngoài (3)</t>
  </si>
  <si>
    <t>Thu từ khu vực kinh tế ngoài quốc doanh (4)</t>
  </si>
  <si>
    <t>Thuế thu nhập cá nhân</t>
  </si>
  <si>
    <t>Thuế bảo vệ môi trường</t>
  </si>
  <si>
    <t>Thuế  BVMT thu từ hàng hóa sản xuất, kinh doanh trong nước</t>
  </si>
  <si>
    <t>Thuế  BVMT thu từ hàng hóa nhập khẩu</t>
  </si>
  <si>
    <t>Lệ phí trước bạ</t>
  </si>
  <si>
    <t xml:space="preserve">Thu phí, lệ phí </t>
  </si>
  <si>
    <t xml:space="preserve"> Phí và lệ phí trung ương</t>
  </si>
  <si>
    <t xml:space="preserve"> Phí và lệ phí tỉnh</t>
  </si>
  <si>
    <t xml:space="preserve"> Phí và lệ phí huyện</t>
  </si>
  <si>
    <t xml:space="preserve"> Phí và lệ phí xã, phường</t>
  </si>
  <si>
    <t>Thuế sử dụng đất nông nghiệp</t>
  </si>
  <si>
    <t>Thuế sử dụng đất phi nông nghiệp</t>
  </si>
  <si>
    <t>Tiền cho thuê đất, thuê mặt nước</t>
  </si>
  <si>
    <t>Thu tiền sử dụng đất</t>
  </si>
  <si>
    <t>Tiền cho thuê và tiền bán nhà ở thuộc sở hữu nhà nước</t>
  </si>
  <si>
    <t>Thu từ hoạt động xổ số kiến thiết</t>
  </si>
  <si>
    <t>Thu tiền cấp quyền khai thác khoáng sản</t>
  </si>
  <si>
    <t>Thu khác ngân sách</t>
  </si>
  <si>
    <t>Thu từ quỹ đất công ích, hoa lợi công sản khác</t>
  </si>
  <si>
    <t>Thu hồi vốn, thu cổ tức (5)</t>
  </si>
  <si>
    <t>Lợi nhuận được chia của Nhà nước và lợi nhuận sau thuế còn lại sau khi trích lập các quỹ của doanh nghiệp nhà nước (5)</t>
  </si>
  <si>
    <t>Chênh lệch thu chi Ngân hàng Nhà nước (5)</t>
  </si>
  <si>
    <t>Thu từ dầu thô</t>
  </si>
  <si>
    <t>Thu từ hoạt động xuất, nhập khẩu</t>
  </si>
  <si>
    <t>Thuế GTGT thu từ hàng hóa nhập khẩu</t>
  </si>
  <si>
    <t>Thuế xuất khẩu</t>
  </si>
  <si>
    <t>Thuế nhập khẩu</t>
  </si>
  <si>
    <t>Thuế TTĐB thu từ hàng hóa nhập khẩu</t>
  </si>
  <si>
    <t>Thuế BVMT thu từ hàng hóa nhập khẩu</t>
  </si>
  <si>
    <t>Thu khác</t>
  </si>
  <si>
    <t>Thu viện trợ</t>
  </si>
  <si>
    <t>So sánh</t>
  </si>
  <si>
    <t>3=2-1</t>
  </si>
  <si>
    <t>4=2/1</t>
  </si>
  <si>
    <t>CHI CÂN ĐỐI NSĐP</t>
  </si>
  <si>
    <t>Chi đầu tư cho các dự án</t>
  </si>
  <si>
    <t>Trong đó: Chia theo lĩnh vực</t>
  </si>
  <si>
    <t xml:space="preserve"> Chi giáo dục - đào tạo và dạy nghề</t>
  </si>
  <si>
    <t xml:space="preserve"> Chi khoa học và công nghệ</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</si>
  <si>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</si>
  <si>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</si>
  <si>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</si>
  <si>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</si>
  <si>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</si>
  <si>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Trong đó:</t>
  </si>
  <si>
    <t xml:space="preserve">  Chi giáo dục - đào tạo và dạy nghề</t>
  </si>
  <si>
    <t xml:space="preserve">  Chi khoa học và công nghệ (2)</t>
  </si>
  <si>
    <t>VI</t>
  </si>
  <si>
    <t>CHI CÁC CHƯƠNG TRÌNH MỤC TIÊU</t>
  </si>
  <si>
    <t xml:space="preserve">CHI CHUYỂN NGUỒN SANG NĂM SAU </t>
  </si>
  <si>
    <t>a</t>
  </si>
  <si>
    <t>Vốn trong nước</t>
  </si>
  <si>
    <t>b</t>
  </si>
  <si>
    <t>Vốn ngoài nước</t>
  </si>
  <si>
    <t>Sự nghiệp giáo dục - đào tạo và dạy nghề</t>
  </si>
  <si>
    <t>Sự nghiệp khoa học và công nghệ</t>
  </si>
  <si>
    <t>Quốc phòng</t>
  </si>
  <si>
    <t>An ninh và trật tự an toàn xã hội</t>
  </si>
  <si>
    <t>Sự nghiệp y tế, dân số và gia đình</t>
  </si>
  <si>
    <t>Sự nghiệp văn hóa thông tin</t>
  </si>
  <si>
    <t>Sự nghiệp phát thanh, truyền hình</t>
  </si>
  <si>
    <t>Sự nghiệp thể dục thể thao</t>
  </si>
  <si>
    <t>Sự nghiệp bảo vệ môi trường</t>
  </si>
  <si>
    <t>Các hoạt động kinh tế</t>
  </si>
  <si>
    <t>Hoạt động của các cơ quan quản lý hành chính, tổ chức chính trị,…</t>
  </si>
  <si>
    <t>Chi đảm bảo xã hội</t>
  </si>
  <si>
    <t>Các khoản chi khác theo quy định của pháp luật</t>
  </si>
  <si>
    <t xml:space="preserve">So sánh </t>
  </si>
  <si>
    <t>Dự toán</t>
  </si>
  <si>
    <t>THU NSĐP</t>
  </si>
  <si>
    <t>BỘI CHI NSĐP/BỘI THU NSĐP</t>
  </si>
  <si>
    <t>HẠN MỨC DƯ NỢ VAY TỐI ĐA CỦA NSĐP THEO QUY ĐỊNH</t>
  </si>
  <si>
    <t>KẾ HOẠCH VAY, TRẢ NỢ GỐC</t>
  </si>
  <si>
    <t>Tổng dư nợ đầu năm</t>
  </si>
  <si>
    <t>Tỷ lệ mức dư nợ đầu kỳ so với mức dư nợ vay tối đa của ngân sách địa phương (%)</t>
  </si>
  <si>
    <t>Trái phiếu chính quyền địa phương</t>
  </si>
  <si>
    <t>Vay lại từ nguồn Chính phủ vay ngoài nước</t>
  </si>
  <si>
    <t>Vay trong nước khác</t>
  </si>
  <si>
    <t xml:space="preserve">Trả nợ gốc vay trong năm </t>
  </si>
  <si>
    <t>Theo nguồn vốn vay</t>
  </si>
  <si>
    <t>Vốn khác</t>
  </si>
  <si>
    <t>Theo nguồn trả nợ</t>
  </si>
  <si>
    <t xml:space="preserve"> Từ nguồn vay để trả nợ gốc</t>
  </si>
  <si>
    <t xml:space="preserve"> Bội thu NSĐP</t>
  </si>
  <si>
    <t xml:space="preserve"> Tăng thu, tiết kiệm chi</t>
  </si>
  <si>
    <t xml:space="preserve"> Kết dư ngân sách cấp tỉnh</t>
  </si>
  <si>
    <t>Tổng mức vay trong năm</t>
  </si>
  <si>
    <t>Theo mục đích vay</t>
  </si>
  <si>
    <t>Theo nguồn vay</t>
  </si>
  <si>
    <t>Vốn trong nước khác</t>
  </si>
  <si>
    <t>Tổng dư nợ cuối năm</t>
  </si>
  <si>
    <t>Tỷ lệ mức dư nợ cuối kỳ so với mức dư nợ vay tối đa của ngân sách địa phương (%)</t>
  </si>
  <si>
    <t>G</t>
  </si>
  <si>
    <t>TRẢ NỢ LÃI, PHÍ</t>
  </si>
  <si>
    <t>S
T
T</t>
  </si>
  <si>
    <t>Nguồn thu ngân sách</t>
  </si>
  <si>
    <t>Thu ngân sách được hưởng theo phân cấp</t>
  </si>
  <si>
    <t>Thu từ quỹ dự trữ tài chính (1)</t>
  </si>
  <si>
    <t>Chi ngân sách</t>
  </si>
  <si>
    <t>Chi bổ sung cho ngân sách cấp dưới</t>
  </si>
  <si>
    <t>Chi bổ sung cân đối ngân sách</t>
  </si>
  <si>
    <t>Chi bổ sung có mục tiêu</t>
  </si>
  <si>
    <t>Bội chi NSĐP/Bội thu NSĐP (1)</t>
  </si>
  <si>
    <t xml:space="preserve">DỰ TOÁN THU NGÂN SÁCH NHÀ NƯỚC TRÊN ĐỊA BÀN </t>
  </si>
  <si>
    <t xml:space="preserve">Bao gồm </t>
  </si>
  <si>
    <t>Bao gồm</t>
  </si>
  <si>
    <t>Tên đơn vị</t>
  </si>
  <si>
    <t>TỔNG SỐ</t>
  </si>
  <si>
    <t>1=2+3</t>
  </si>
  <si>
    <t xml:space="preserve">TỔNG CHI NSĐP </t>
  </si>
  <si>
    <t>Chi giáo dục - đào tạo và dạy nghề</t>
  </si>
  <si>
    <t>Chi khoa học và công nghệ</t>
  </si>
  <si>
    <t xml:space="preserve">Chi quốc phòng </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</si>
  <si>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</si>
  <si>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</si>
  <si>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</si>
  <si>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</si>
  <si>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</si>
  <si>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</si>
  <si>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</si>
  <si>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</si>
  <si>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</si>
  <si>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Chi thường xuyên khác</t>
  </si>
  <si>
    <t>Tổng số</t>
  </si>
  <si>
    <t xml:space="preserve">Chi dự phòng ngân sách </t>
  </si>
  <si>
    <t>Chi chương trình MTQG</t>
  </si>
  <si>
    <t>Chi chuyển nguồn sang ngân sách năm sau</t>
  </si>
  <si>
    <t>Chi đầu tư phát triển</t>
  </si>
  <si>
    <t>CÁC CƠ QUAN, TỔ CHỨC</t>
  </si>
  <si>
    <t>CHI TRẢ NỢ LÃI CÁC KHOẢN DO CHÍNH QUYỀN ĐỊA PHƯƠNG VAY (1)</t>
  </si>
  <si>
    <t>CHI BỔ SUNG QUỸ DỰ TRỮ TÀI CHÍNH (1)</t>
  </si>
  <si>
    <t>CHI DỰ PHÒNG NGÂN SÁCH</t>
  </si>
  <si>
    <t>CHI TẠO NGUỒN, ĐIỀU CHỈNH TIỀN LƯƠNG</t>
  </si>
  <si>
    <t>Trong đó</t>
  </si>
  <si>
    <t xml:space="preserve">DỰ TOÁN THU, CHI NGÂN SÁCH ĐỊA PHƯƠNG VÀ SỐ BỔ SUNG CÂN ĐỐI </t>
  </si>
  <si>
    <t>Tổng thu NSNN trên địa bàn</t>
  </si>
  <si>
    <t>Chia ra</t>
  </si>
  <si>
    <t>Số bổ sung cân đối từ ngân sách cấp trên</t>
  </si>
  <si>
    <t>Thu phân chia</t>
  </si>
  <si>
    <t>Tổng  số</t>
  </si>
  <si>
    <t>Trong đó: Phần NSĐP được hưởng</t>
  </si>
  <si>
    <t>2=3+5</t>
  </si>
  <si>
    <t>9=2+6+7+8</t>
  </si>
  <si>
    <t>Tổng chi cân đối ngân sách địa phương</t>
  </si>
  <si>
    <t>Chi chương trình mục tiêu</t>
  </si>
  <si>
    <t>Chi bổ sung quỹ dự trữ tài chính</t>
  </si>
  <si>
    <t>Bổ sung vốn đầu tư để thực hiện các chương trình mục tiêu, nhiệm vụ</t>
  </si>
  <si>
    <t>Bổ sung thực hiện các chương trình mục tiêu quốc gia</t>
  </si>
  <si>
    <t>Chi đầu tư từ nguồn vốn trong nước</t>
  </si>
  <si>
    <t>Chi giáo dục, đào tạo và dạy nghề</t>
  </si>
  <si>
    <t xml:space="preserve">DỰ TOÁN BỔ SUNG CÓ MỤC TIÊU TỪ NGÂN SÁCH CẤP TỈNH (HUYỆN) </t>
  </si>
  <si>
    <t>(Kèm theo Nghị quyết số           /NQ-HĐND ngày        tháng      năm 2025)</t>
  </si>
  <si>
    <t xml:space="preserve"> CÂN ĐỐI NGÂN SÁCH ĐỊA PHƯƠNG NĂM 2025</t>
  </si>
  <si>
    <t xml:space="preserve">Dự toán năm 2025 </t>
  </si>
  <si>
    <t>Quảng Bình</t>
  </si>
  <si>
    <t>Quảng Trị</t>
  </si>
  <si>
    <t xml:space="preserve">Dự toán năm 2024 </t>
  </si>
  <si>
    <t>DỰ TOÁN THU NGÂN SÁCH NHÀ NƯỚC THEO LĨNH VỰC NĂM 2025</t>
  </si>
  <si>
    <t>Dự toán năm 2025</t>
  </si>
  <si>
    <t>Thực hiện năm 2024 (Quảng Bình)</t>
  </si>
  <si>
    <t>Thực hiện năm 2024 (Quảng Trị)</t>
  </si>
  <si>
    <t>Dự toán năm 2025 sau sắp xếp</t>
  </si>
  <si>
    <t>- Thuế giá trị gia tăng</t>
  </si>
  <si>
    <t>- Thuế thu nhập doanh nghiệp</t>
  </si>
  <si>
    <t>- Thuế tiêu thụ đặc biệt</t>
  </si>
  <si>
    <t>- Thuế tài nguyên</t>
  </si>
  <si>
    <t>- Thu khác</t>
  </si>
  <si>
    <t>STT</t>
  </si>
  <si>
    <t>DỰ TOÁN CHI NGÂN SÁCH ĐỊA PHƯƠNG THEO CƠ CẤU CHI NĂM 2025</t>
  </si>
  <si>
    <t>Dự toán năm 2025 Quảng Trị sau sắp xếp</t>
  </si>
  <si>
    <t>BỘI CHI VÀ PHƯƠNG ÁN VAY - TRẢ NỢ NGÂN SÁCH ĐỊA PHƯƠNG  NĂM 2025</t>
  </si>
  <si>
    <t xml:space="preserve"> Quảng Bình</t>
  </si>
  <si>
    <t>Dự toán năm 2024</t>
  </si>
  <si>
    <t>Dự toán 2025 Quảng Trị mới</t>
  </si>
  <si>
    <t xml:space="preserve">CÂN ĐỐI NGUỒN THU, CHI DỰ TOÁN NGÂN SÁCH CẤP TỈNH </t>
  </si>
  <si>
    <t>VÀ NGÂN SÁCH CẤP XÃ NĂM 2025</t>
  </si>
  <si>
    <t xml:space="preserve">NGÂN SÁCH CẤP TỈNH </t>
  </si>
  <si>
    <t>NGÂN SÁCH CẤP XÃ</t>
  </si>
  <si>
    <t>TỪNG  XÃ, PHƯỜNG, ĐẶC KHU THEO LĨNH VỰC NĂM 2025</t>
  </si>
  <si>
    <t xml:space="preserve">DỰ TOÁN CHI NGÂN SÁCH ĐỊA PHƯƠNG, CHI NGÂN SÁCH CẤP TỈNH </t>
  </si>
  <si>
    <t>VÀ CHI NGÂN SÁCH CẤP XÃ THEO CƠ CẤU CHI NĂM 2025</t>
  </si>
  <si>
    <t>Dân Hóa</t>
  </si>
  <si>
    <t>Kim Phú</t>
  </si>
  <si>
    <t>DỰ TOÁN CHI NGÂN SÁCH CẤP TỈNH THEO LĨNH VỰC NĂM 2025</t>
  </si>
  <si>
    <t>DỰ TOÁN CHI THƯỜNG XUYÊN CỦA NGÂN SÁCH CẤP TỈNH</t>
  </si>
  <si>
    <t>CHO TỪNG CƠ QUAN, TỔ CHỨC THEO LĨNH VỰC NĂM 2025</t>
  </si>
  <si>
    <t>DỰ TOÁN CHI NGÂN SÁCH ĐỊA PHƯƠNG TỪNG XÃ, PHƯỜNG, ĐẶC KHU NĂM 2025</t>
  </si>
  <si>
    <t>I. Thu nội địa</t>
  </si>
  <si>
    <t>1. Thu từ khu vực DNNN do TW quản lý</t>
  </si>
  <si>
    <t>2. Thu từ khu vực DNNN do địa phương quản lý</t>
  </si>
  <si>
    <t>II- Thu từ dầu thô</t>
  </si>
  <si>
    <t>III- Thu từ hoạt động xuất nhập khẩu</t>
  </si>
  <si>
    <t>- Phí tham quan</t>
  </si>
  <si>
    <t>Trong đó: Thu khác NSTW</t>
  </si>
  <si>
    <t>Thu tiền và bảo vệ đất trồng lúa</t>
  </si>
  <si>
    <t>3.Thu DN có vốn ĐTNN</t>
  </si>
  <si>
    <t xml:space="preserve"> 4.Thuế  CTN &amp;DV NQD</t>
  </si>
  <si>
    <t>5.Lệ phí trước bạ</t>
  </si>
  <si>
    <t>6.Thuế sử dụng đất phi NN</t>
  </si>
  <si>
    <t>7.Thu tiền thuê đất</t>
  </si>
  <si>
    <t>8. Thuế thu nhập cá nhân</t>
  </si>
  <si>
    <t>9. Thu phí và lệ phí</t>
  </si>
  <si>
    <t>10.Thu tiền sử dụng đất</t>
  </si>
  <si>
    <t xml:space="preserve"> 11.Thu khác</t>
  </si>
  <si>
    <t>12.Thu cấp quyền khai thác khoáng sản</t>
  </si>
  <si>
    <t>13.Thu từ quỹ đất công ích và thu hoa lợi công sản khác</t>
  </si>
  <si>
    <t>14.Thu tiền cổ tức, lợi nhuận được chia và LNST NSĐP được hưởng 100%</t>
  </si>
  <si>
    <t>Thu NSĐP được hưởng</t>
  </si>
  <si>
    <t>Tổng cộng</t>
  </si>
  <si>
    <t>Hưởng 100%</t>
  </si>
  <si>
    <t>Minh Hóa</t>
  </si>
  <si>
    <t>Tân Thành</t>
  </si>
  <si>
    <t>Kim Điền</t>
  </si>
  <si>
    <t>Đồng Lê</t>
  </si>
  <si>
    <t>Tuyên Phú</t>
  </si>
  <si>
    <t>Tuyên Lâm</t>
  </si>
  <si>
    <t>Tuyên Bình</t>
  </si>
  <si>
    <t>Tuyên Hóa</t>
  </si>
  <si>
    <t>Tuyên Sơn</t>
  </si>
  <si>
    <t>Phú Trạch</t>
  </si>
  <si>
    <t>Trung Thuần</t>
  </si>
  <si>
    <t>Hòa Trạch</t>
  </si>
  <si>
    <t>Quảng Trạch</t>
  </si>
  <si>
    <t>Tân Gianh</t>
  </si>
  <si>
    <t>Ba Đồn</t>
  </si>
  <si>
    <t>Bắc Gianh</t>
  </si>
  <si>
    <t>Nam Gianh</t>
  </si>
  <si>
    <t>Nam Ba Đồn</t>
  </si>
  <si>
    <t>Hoàn Lão</t>
  </si>
  <si>
    <t>Thượng Trạch</t>
  </si>
  <si>
    <t>Phong Nha</t>
  </si>
  <si>
    <t>Đông Trạch</t>
  </si>
  <si>
    <t>Bố Trạch</t>
  </si>
  <si>
    <t>Bắc Trạch</t>
  </si>
  <si>
    <t>Nam Trạch</t>
  </si>
  <si>
    <t>Đồng Hới</t>
  </si>
  <si>
    <t>Đồng Sơn</t>
  </si>
  <si>
    <t>Đồng Thuận</t>
  </si>
  <si>
    <t>Quảng Ninh</t>
  </si>
  <si>
    <t>Ninh Châu</t>
  </si>
  <si>
    <t>Trường Ninh</t>
  </si>
  <si>
    <t>Trường Sơn</t>
  </si>
  <si>
    <t>Lệ Thủy</t>
  </si>
  <si>
    <t>Lệ Ninh</t>
  </si>
  <si>
    <t>Kim Ngân</t>
  </si>
  <si>
    <t>Tân Mỹ</t>
  </si>
  <si>
    <t>Trường Phú</t>
  </si>
  <si>
    <t>Cam Hồng</t>
  </si>
  <si>
    <t>Sen Ngư</t>
  </si>
  <si>
    <t>Vĩnh Linh</t>
  </si>
  <si>
    <t>Cửa Tùng</t>
  </si>
  <si>
    <t>Vĩnh Hoàng</t>
  </si>
  <si>
    <t>Vĩnh Thủy</t>
  </si>
  <si>
    <t>Bến Quan</t>
  </si>
  <si>
    <t>Cồn Tiên</t>
  </si>
  <si>
    <t>Cửa Việt</t>
  </si>
  <si>
    <t>Gio Linh</t>
  </si>
  <si>
    <t>Bến Hải</t>
  </si>
  <si>
    <t>Cam Lộ</t>
  </si>
  <si>
    <t>Hiếu Giang</t>
  </si>
  <si>
    <t>La Lay</t>
  </si>
  <si>
    <t>Tà Rụt</t>
  </si>
  <si>
    <t>Đakrông</t>
  </si>
  <si>
    <t>Ba Lòng</t>
  </si>
  <si>
    <t>Hướng Hiệp</t>
  </si>
  <si>
    <t>Hướng Lập</t>
  </si>
  <si>
    <t>Hướng Phùng</t>
  </si>
  <si>
    <t>Khe Sanh</t>
  </si>
  <si>
    <t>Tân Lập</t>
  </si>
  <si>
    <t>Lao Bảo</t>
  </si>
  <si>
    <t>Lìa</t>
  </si>
  <si>
    <t>A Dơi</t>
  </si>
  <si>
    <t>Triệu Phong</t>
  </si>
  <si>
    <t>Ái Tử</t>
  </si>
  <si>
    <t>Triệu Bình</t>
  </si>
  <si>
    <t>Triệu Cơ</t>
  </si>
  <si>
    <t>Nam Cửa Việt</t>
  </si>
  <si>
    <t>Diên Sanh</t>
  </si>
  <si>
    <t>Mỹ Thủy</t>
  </si>
  <si>
    <t>Hải Lăng</t>
  </si>
  <si>
    <t>Nam Hải Lăng</t>
  </si>
  <si>
    <t>Vĩnh Định</t>
  </si>
  <si>
    <t>Đông Hà</t>
  </si>
  <si>
    <t>Nam Đông Hà</t>
  </si>
  <si>
    <t>Cồn Cỏ</t>
  </si>
  <si>
    <t>Thu tiền sử dụng khu vực biển</t>
  </si>
  <si>
    <t>Chi đầu tư từ nguồn vay lại Chính phủ</t>
  </si>
  <si>
    <t>Vốn tập trung trong nước</t>
  </si>
  <si>
    <t>Vốn đầu tư hạ tầng khu kinh tế, khu công nghiệp</t>
  </si>
  <si>
    <t>CTMTQG giảm nghèo bền vững</t>
  </si>
  <si>
    <t>CTMTQG về Dân tộc thiểu số</t>
  </si>
  <si>
    <t>CTMTQG về Xây dựng nông thôn mới</t>
  </si>
  <si>
    <t>Bổ sung vốn đầu tư để thực hiện các dự án, nhiệm vụ</t>
  </si>
  <si>
    <t>CHI TRẢ NỢ GỐC VAY</t>
  </si>
  <si>
    <t>GHI THU GHI CHI VỐN VIỆN TRỢ KHÔNG HOÀN LẠI CÁC TỔ CHỨC PHI CHÍNH PHỦ</t>
  </si>
  <si>
    <t>thu 100%</t>
  </si>
  <si>
    <t>thu điều tiết</t>
  </si>
  <si>
    <t>Dự toán năm 2025
 Quảng Bình</t>
  </si>
  <si>
    <t>Dự toán năm 2025
 Quảng Trị</t>
  </si>
  <si>
    <t>Tổng chi NSĐP</t>
  </si>
  <si>
    <r>
      <t xml:space="preserve">Chi đầu tư từ nguồn thu XSKT </t>
    </r>
    <r>
      <rPr>
        <sz val="12"/>
        <rFont val="Times New Roman"/>
        <family val="1"/>
      </rPr>
      <t>(nếu có)</t>
    </r>
  </si>
  <si>
    <t xml:space="preserve">STT
</t>
  </si>
  <si>
    <t>Thu từ nguồn viện trợ</t>
  </si>
  <si>
    <t>Chi từ nguồn viện trợ</t>
  </si>
  <si>
    <t>Phí BVMT đối với nước thải</t>
  </si>
  <si>
    <t>Thu phí hạ tầng cửa khẩu</t>
  </si>
  <si>
    <t>Phí BVMT đối với khai thác khoáng sản</t>
  </si>
  <si>
    <t>Thu từ giấy phép do TW cấp</t>
  </si>
  <si>
    <t>Thu từ giấy phep do ĐP cấp</t>
  </si>
  <si>
    <t>Thu khác NSTW</t>
  </si>
  <si>
    <t>Thu tiền bảo vệ và phát triển đất trồng lúa</t>
  </si>
  <si>
    <t>Thu khác NSĐP</t>
  </si>
  <si>
    <t>Chương trình MTQG xây dựng nông thôn mới</t>
  </si>
  <si>
    <t>Chi hỗ trợ 02 tỉnh Savanakhet, Salanvan</t>
  </si>
  <si>
    <t>Chi thực hiện chính sách ưu đãi đầu tư theo Nghị quyết số 105/2021/NQ-HĐND ngày 30/8/2021 của HĐND tỉnh</t>
  </si>
  <si>
    <t>Bổ sung nguồn vốn ủy thác qua NHCSXH</t>
  </si>
  <si>
    <t>Bổ sung nguồn vốn cho quỹ phát triển đất tỉnh</t>
  </si>
  <si>
    <t>F</t>
  </si>
  <si>
    <t>CHI BỔ SUNG CÓ MỤC TIÊU THỰC HIỆN CÁC CHẾ ĐỘ, CHÍNH SÁCH, NHIỆM VỤ</t>
  </si>
  <si>
    <t xml:space="preserve">Chi thuộc nhiệm vụ của ngân sách cấp tỉnh </t>
  </si>
  <si>
    <t>Ngân sách cấp tỉnh</t>
  </si>
  <si>
    <t>Ngân sách cấp xã</t>
  </si>
  <si>
    <t>Ngân sách địa phương</t>
  </si>
  <si>
    <t>GTGC VỐN VIỆN TRỢ</t>
  </si>
  <si>
    <t>CHO NGÂN SÁCH TỪNG XÃ NĂM 2025</t>
  </si>
  <si>
    <t>Phân chia từ các khoản thu do tỉnh quản lý</t>
  </si>
  <si>
    <t>Chi phí đầu tư hạ tầng tạo quỹ đất các dự án tại ngân sách cấp tỉnh</t>
  </si>
  <si>
    <t>- Phí BVMT đối với KTKS</t>
  </si>
  <si>
    <t>Chi thực hiện các chính sách an sinh xã hội</t>
  </si>
  <si>
    <t>Tổng chi</t>
  </si>
  <si>
    <t xml:space="preserve">Chi trả nợ lãi do chính quyền địa phương vay </t>
  </si>
  <si>
    <t xml:space="preserve">Chi bổ sung quỹ dự trữ tài chính </t>
  </si>
  <si>
    <t>DỰ TOÁN CHI NGÂN SÁCH CẤP TỈNH CHO TỪNG CƠ QUAN, TỔ CHỨC THEO LĨNH VỰC NĂM 2025</t>
  </si>
  <si>
    <t xml:space="preserve">CHI BỔ SUNG CÓ MỤC TIÊU CHO NGÂN SÁCH CẤP DƯỚI </t>
  </si>
  <si>
    <t xml:space="preserve">CHI BỔ SUNG CÂN ĐỐI CHO NGÂN SÁCH CẤP DƯỚI </t>
  </si>
  <si>
    <t xml:space="preserve">Chi đầu tư phát triển </t>
  </si>
  <si>
    <t>Chi trả nợ lãi các khoản do chính quyền địa phương vay</t>
  </si>
  <si>
    <t>CHI NGÂN SÁCH CẤP TỈNH THEO LĨNH VỰC</t>
  </si>
  <si>
    <t>Chi hoạt động của cơ quan QLNN, đảng, đoàn thể</t>
  </si>
  <si>
    <t>Thực hiện năm 2024</t>
  </si>
  <si>
    <t>1 = 2+3+4+5</t>
  </si>
  <si>
    <t>Ủy ban Mặt trận Tổ quốc Việt Nam tỉnh</t>
  </si>
  <si>
    <t>Văn phòng Đoàn Đại biểu quốc hội và Hội đồng nhân dân tỉnh</t>
  </si>
  <si>
    <t>Sở Nội vụ</t>
  </si>
  <si>
    <t>Sở Tài chính</t>
  </si>
  <si>
    <t>Sở Xây dựng</t>
  </si>
  <si>
    <t>Sở Nông nghiệp - Môi trường</t>
  </si>
  <si>
    <t>Sở Công thương</t>
  </si>
  <si>
    <t>Sở Tư pháp</t>
  </si>
  <si>
    <t>Sở Dân tộc - Tôn giáo</t>
  </si>
  <si>
    <t>Đảng ủy UBND tỉnh</t>
  </si>
  <si>
    <t>Đảng ủy các cơ quan Đảng tỉnh</t>
  </si>
  <si>
    <t>Trường Chính trị Lê Duẩn</t>
  </si>
  <si>
    <t>Khối chính quyền</t>
  </si>
  <si>
    <t>Sở Khoa học và Công nghệ</t>
  </si>
  <si>
    <t>Sở Văn hóa, Thể thao, Du lịch</t>
  </si>
  <si>
    <t>Sở Y tế</t>
  </si>
  <si>
    <t>Sở Giáo dục và Đào tạo</t>
  </si>
  <si>
    <t>Sở Ngoại vụ</t>
  </si>
  <si>
    <t>Thanh tra tỉnh</t>
  </si>
  <si>
    <t>Ban quản lý khu kinh tế</t>
  </si>
  <si>
    <t>Khối đơn vị sự nghiệp công lập thuộc UBND tỉnh</t>
  </si>
  <si>
    <t>Ban quản lý Vườn Quốc gia Phong Nha - Kẻ Bàng</t>
  </si>
  <si>
    <t>Trường Cao đẳng Sư phạm tỉnh Quảng Trị</t>
  </si>
  <si>
    <t>Mua xe</t>
  </si>
  <si>
    <t>Đoàn ra, đoàn vào</t>
  </si>
  <si>
    <t>Đại hội, ngày lễ, kinh phí Đại hội Đảng các cấp, Đại hội thể dục thể thao</t>
  </si>
  <si>
    <t>Chi đột xuất hành chính khác</t>
  </si>
  <si>
    <t xml:space="preserve">SN giáo dục khác </t>
  </si>
  <si>
    <t>Kinh phí thực hiện các chính sách an sinh xã hội thuộc sự nghiệp giáo dục</t>
  </si>
  <si>
    <t xml:space="preserve">Kinh phí mua sắm, nâng cấp, cải tạo, xây mới cải tạo tài sản công </t>
  </si>
  <si>
    <t>Kinh phí hợp đồng lao động theo NĐ 111</t>
  </si>
  <si>
    <t>Đào tạo lại</t>
  </si>
  <si>
    <t>Đào tạo cán bộ quân sự cơ sở và các đối tượng, đào tạo cán bộ quân sự cấp xã</t>
  </si>
  <si>
    <t>Đào tạo nhân lực các DN vừa và nhỏ</t>
  </si>
  <si>
    <t>Kinh phí thực hiện chương trình đổi mới sách giáo khoa giáo dục phổ thông</t>
  </si>
  <si>
    <t>Đề án Nâng cao năng lực dạy và học ngoại ngữ</t>
  </si>
  <si>
    <t>Kinh phí đào tạo chinh sách ngành Tài chính</t>
  </si>
  <si>
    <t>Đào tạo huấn luyện dự bị động viên</t>
  </si>
  <si>
    <t>Vốn đối ứng các Dự án y tế</t>
  </si>
  <si>
    <t>Kinh phí y tế quân dân y kết hợp</t>
  </si>
  <si>
    <t xml:space="preserve">Sự nghiệp Văn hóa  - Thể thao </t>
  </si>
  <si>
    <t>Chương trình Du lịch</t>
  </si>
  <si>
    <t>Sở Văn hóa Thể thao (Công tác gia đình + Nghị quyết hỗ trợ nghệ nhân)</t>
  </si>
  <si>
    <t>Kinh phí thực hiện Chương trình bảo tồn và phát huy bền vững giá trị di sản văn hóa Việt Nam, giai đoạn 2021-2025</t>
  </si>
  <si>
    <t>Chi văn hóa, thông tin, du lịch</t>
  </si>
  <si>
    <t>Các chương trình, chính sách của ngành nông nghiệp</t>
  </si>
  <si>
    <t>Chương trình lâm nghiệp</t>
  </si>
  <si>
    <t>Hỗ trợ sửa chữa kết cấu Công trình Thủy lợi</t>
  </si>
  <si>
    <t>Vốn đối ứng nước ngoài và đối ứng khác</t>
  </si>
  <si>
    <t>Vốn uỷ thác qua NHCSXH tỉnh cho vay hộ nghèo và đối tượng chính sách khác</t>
  </si>
  <si>
    <t>Kinh phí miễn giảm thủy lợi phí</t>
  </si>
  <si>
    <t xml:space="preserve">Vốn đối ứng CTMTQG xây dựng NTM </t>
  </si>
  <si>
    <t>Vốn đối ứng CTMTQG giảm nghèo bền vững giai đoạn 2021-2025</t>
  </si>
  <si>
    <t>Vốn đối ứng CTMTQG phát triển kinh tế - xã hội vùng đồng bào DTTS&amp;MN giai đoạn 2021-2025</t>
  </si>
  <si>
    <t>Chương trình bố trí dân cư</t>
  </si>
  <si>
    <t>Kp thực hiện NQ hỗ trợ cước thuê bao dịch vụ Giám sát hành trình</t>
  </si>
  <si>
    <t xml:space="preserve">Kp thực hiện NQ duy tu, bảo dưỡng và xử lý cấp bách sự cố đê điều </t>
  </si>
  <si>
    <t>Kinh phí thực hiện Quyết định 48/QĐ-TTg</t>
  </si>
  <si>
    <t>Kinh phí thực hiện chuyển đổi số</t>
  </si>
  <si>
    <t>Kinh phí thực hiện Chương trình hỗ trợ phát triển kinh tế tập thể, hợp tác xã giai đoạn 2021-2025</t>
  </si>
  <si>
    <t>Vốn quy hoạch; cấp giấy chứng nhận quyền sử dụng đất; kinh phí xác định chi phí hạ tầng các dự án; kinh phí thực hiện các thủ tục đấu giá quyền sử dụng đất,…</t>
  </si>
  <si>
    <t>Chế độ bảo trợ xã hội</t>
  </si>
  <si>
    <t>Đột xuất khác</t>
  </si>
  <si>
    <t>Kinh phí thực hiện Đề án 1371</t>
  </si>
  <si>
    <t>Kinh phí thực hiện Đề án nâng cao hiệu quả công tác phòng, chống và kiểm soát ma tuý trên địa bàn tỉnh Quảng Bình giai đoạn 2024-2026 và Nghị quyết hỗ trợ đối với người cai nghiện ma tuý</t>
  </si>
  <si>
    <t>Hỗ trợ Làng trẻ SOS</t>
  </si>
  <si>
    <t>Hỗ trợ BCĐ thi hành án dân sự</t>
  </si>
  <si>
    <t>Hỗ trợ Tòa án tỉnh (công tác hội thẩm, bồi dưỡng nghiệp vụ và các hoạt động khác của Tòa án tỉnh)</t>
  </si>
  <si>
    <t>Hỗ trợ các đơn vị và đột xuất khác</t>
  </si>
  <si>
    <t>Đào tạo cán bộ Lào</t>
  </si>
  <si>
    <t>Đào tạo, bồi dưỡng cán bộ, công chức cấp xã người dân tộc thiểu số theo Nghị quyết số 09/2018/NQ-HĐND của HĐND tỉnh</t>
  </si>
  <si>
    <t>Chi chính sách, chế độ, sửa chữa, mua sắm tài sản và các nhiệm vụ phân bổ sau ngành y tế</t>
  </si>
  <si>
    <t>Kinh phí mua thẻ BHYT cho các đối tượng</t>
  </si>
  <si>
    <t>Kinh phí thực hiện chính sách trợ giúp xã hội thường xuyên theo Nghị định số 20/2021/NĐ-CP ngày 15/3/2021 của Chính phủ</t>
  </si>
  <si>
    <t>Hỗ trợ bảo hiểm xã hội tự nguyện (phần NSTW hỗ trợ)</t>
  </si>
  <si>
    <t>Kinh phí thực hiện các nhiệm vụ đảm bảo xã hội; kinh phí thực hiện chính sách an sinh xã hội, nhiệm vụ khác do ngân sách địa phương đảm bảo</t>
  </si>
  <si>
    <t>Hỗ trợ tiền điện cho hộ nghèo, hộ chính sách xã hội</t>
  </si>
  <si>
    <t>Kinh phí thực hiện nhiệm vụ đo đạc, đăng ký đất đai, cấp giấy chứng nhận, xây dựng cơ sở dữ liệu đất đai và đăng ký biến động, chỉnh lý hồ sơ địa chính</t>
  </si>
  <si>
    <t>Kinh phí hỗ trợ sử dụng sản phẩm, dịch vụ công ích thủy lợi (phân bổ sau)</t>
  </si>
  <si>
    <t>Kinh phí thực hiện chính sách hỗ trợ để bảo vệ và phát triển đất trồng lúa</t>
  </si>
  <si>
    <t>Hỗ trợ khai thác, nuôi trồng hải sản và dịch vụ khai thác hải sản trên các vùng biển xa</t>
  </si>
  <si>
    <t>Kinh phí thực hiện công tác quan hệ biên giới Việt - Lào</t>
  </si>
  <si>
    <t>Kinh phí mua xe ô tô theo chế độ</t>
  </si>
  <si>
    <t>Phục vụ hoạt động HĐND các cấp và hoạt động đột xuất của UBND tỉnh</t>
  </si>
  <si>
    <t>Chi các hoạt động lễ, kỷ niệm</t>
  </si>
  <si>
    <t>Kinh phí đại hội Đảng</t>
  </si>
  <si>
    <t>Chi thực hiện một số nhiệm vụ khác của địa phương</t>
  </si>
  <si>
    <t>Kinh phí thực hiện Đề án Nâng cao chất lượng, hiệu quả phong trào toàn dân tham gia bảo vệ chủ quyền, lãnh thổ, an ninh biên giới quốc gia giai đoạn 2019-2029</t>
  </si>
  <si>
    <t>Kinh phí thực hiện Đề án nâng cao năng lực cho lực lượng bảo vệ biên giới 2 tỉnh Savannakhet, Salavan (CHDCND Lào) giai đoạn 2023-2027</t>
  </si>
  <si>
    <t>Kinh phí thực hiện Kế hoạch phòng ngừa, kiểm soát, đấu tranh ngăn chặn tội phạm và tệ nạn ma tuý, làm trong sạch địa bàn khu vực biên giới đất liền tỉnh Quảng Trị</t>
  </si>
  <si>
    <t>Hỗ trợ cho cán bộ, chiến sĩ lực lượng chuyên trách phòng, chống ma túy theo Nghị quyết số 59/2024/ND-HĐND ngày 11/7/2024 của HĐND tỉnh</t>
  </si>
  <si>
    <t>Kinh phí thực hiện nhiệm vụ quốc phòng - an ninh, chính trị, đảm bảo an toàn xã hội  một số vùng trọng điểm và một số nhiệm vụ khác của địa phương; các Nghị quyết của HĐND tỉnh; hỗ trợ các hoạt động diễn tập</t>
  </si>
  <si>
    <t xml:space="preserve">Kinh phí thực hiện chính sách hỗ trợ phát triển kinh tế tập thể </t>
  </si>
  <si>
    <t>Dự toán chi các Nghị quyết của HĐND tỉnh, Đề án của UBND tỉnh và nhiệm vụ khác của địa phương</t>
  </si>
  <si>
    <t>Hoạt động xúc tiến Đầu tư, Thương mại, Du lịch</t>
  </si>
  <si>
    <t>Kinh phí thực hiện đề án chuyển đổi số và hoạt động ứng dụng công nghệ thông tin</t>
  </si>
  <si>
    <t xml:space="preserve">Kinh phí thực hiện định giá đất cụ thể </t>
  </si>
  <si>
    <t>Quy hoạch kỹ thuật, chuyên ngành</t>
  </si>
  <si>
    <t>Dự toán bảo dưỡng, sửa chữa, mua sắm tài sản công</t>
  </si>
  <si>
    <t>Chi phối hợp các đơn vị</t>
  </si>
  <si>
    <t>Sự nghiệp đào tạo (phân bổ sau)</t>
  </si>
  <si>
    <t>Sự nghiệp Văn hoá - Thông tin (phân bổ sau)</t>
  </si>
  <si>
    <t>Dự phòng biên chế chưa tuyển dụng</t>
  </si>
  <si>
    <t>CÁC NHIỆM VỤ CHI NGÂN SÁCH CẤP TỈNH</t>
  </si>
  <si>
    <t>NS XÃ</t>
  </si>
  <si>
    <t>Hỗ trợ các Hội văn học nghệ thuật địa phương</t>
  </si>
  <si>
    <t>Hỗ trợ các Hội nhà báo địa phương</t>
  </si>
  <si>
    <t>Kinh phí hỗ trợ địa phương sản xuất lúa</t>
  </si>
  <si>
    <t>Hỗ trợ Doanh nghiệp nhỏ và vừa</t>
  </si>
  <si>
    <t>Kinh phí thực hiện Chương trình Phát triển lâm nghiệp bền vững</t>
  </si>
  <si>
    <t>Phí sử dụng đường bộ</t>
  </si>
  <si>
    <t>Vốn dự bị động viên</t>
  </si>
  <si>
    <t>Bổ sung kinh phí thực hiện nhiệm vụ đảm bảo trật tự an toàn giao thông</t>
  </si>
  <si>
    <t>Đơn vị tính: triệu đồng</t>
  </si>
  <si>
    <t>Chi cục trồng trọt và Bảo vệ thực vật</t>
  </si>
  <si>
    <t>Chi cục Kinh tế hợp tác và Quản lý chất lượng tỉnh Quảng Trị</t>
  </si>
  <si>
    <t>Văn phòng Điều phối nông thôn mới</t>
  </si>
  <si>
    <t>Chi cục Kiểm lâm</t>
  </si>
  <si>
    <t>Chi cục Thủy sản và Kiểm ngư</t>
  </si>
  <si>
    <t xml:space="preserve">Chi cục Dân số </t>
  </si>
  <si>
    <t>Văn phòng UBND tỉnh</t>
  </si>
  <si>
    <t>Chi cục Quản lý thị trường</t>
  </si>
  <si>
    <t>Công an tỉnh</t>
  </si>
  <si>
    <t>Báo và Đài PTTH</t>
  </si>
  <si>
    <t>Đoàn TNCS HCM</t>
  </si>
  <si>
    <t>Hội Nông dân</t>
  </si>
  <si>
    <t>Đoàn TNCS HCM các cơ quan Đảng tỉnh</t>
  </si>
  <si>
    <t>Liên minh hợp tác xã</t>
  </si>
  <si>
    <t>Hội Luật gia</t>
  </si>
  <si>
    <t>Hội Khuyến học</t>
  </si>
  <si>
    <t>Liên hiệp hội KHKT</t>
  </si>
  <si>
    <t>Liên hiệp các tổ chức hữu nghị</t>
  </si>
  <si>
    <t>Hội chữ thập đỏ</t>
  </si>
  <si>
    <t>Hội nạn nhân chất độc da cam</t>
  </si>
  <si>
    <t>Hội bảo trợ người tàn tật &amp; TE mồ côi</t>
  </si>
  <si>
    <t>Đoàn Luật sư</t>
  </si>
  <si>
    <t>Hội Khoa học Lịch sử tỉnh Quảng Trị</t>
  </si>
  <si>
    <t>Hội Y dược và Kế hoạch hóa gia đình</t>
  </si>
  <si>
    <t>Hội Chiến sĩ cách mạng bị địch bắt tù đày</t>
  </si>
  <si>
    <t>Hội Người khuyết tật, nạn nhân da cam, bảo trợ người khuyết tật và bảo vệ quyền trẻ em</t>
  </si>
  <si>
    <t>Trường THPT Lê Hồng Phong</t>
  </si>
  <si>
    <t>Trường THPT Phan Đình Phùng</t>
  </si>
  <si>
    <t>Trường THPT Chuyên Võ Nguyên Giáp</t>
  </si>
  <si>
    <t>Trường THPT Lê Quý Đôn</t>
  </si>
  <si>
    <t>Trường THPT Nguyễn Trãi</t>
  </si>
  <si>
    <t>Trường THPT Minh Hóa</t>
  </si>
  <si>
    <t>Trường THPT Lệ Thủy</t>
  </si>
  <si>
    <t>Trường THPT Hùng Vương</t>
  </si>
  <si>
    <t>Trường THPT Hoàng Hoa Thám</t>
  </si>
  <si>
    <t>Trường THPT Đồng Hới</t>
  </si>
  <si>
    <t>Trường THPT Lương Thế Vinh</t>
  </si>
  <si>
    <t>Trung tâm Giáo dục thường xuyên tỉnh</t>
  </si>
  <si>
    <t>Trường THPT Trần Phú</t>
  </si>
  <si>
    <t>4.1</t>
  </si>
  <si>
    <t>Trường Phổ thông Dân tộc nội trú tỉnh</t>
  </si>
  <si>
    <t>4.2</t>
  </si>
  <si>
    <t>4.3</t>
  </si>
  <si>
    <t>Trường THPT Tuyên Hóa</t>
  </si>
  <si>
    <t>4.4</t>
  </si>
  <si>
    <t>Trường THPT Lê Trực</t>
  </si>
  <si>
    <t>4.5</t>
  </si>
  <si>
    <t>Trường THPT Phan Bội Châu</t>
  </si>
  <si>
    <t>4.6</t>
  </si>
  <si>
    <t>4.7</t>
  </si>
  <si>
    <t xml:space="preserve">Trường THPT Quang Trung </t>
  </si>
  <si>
    <t xml:space="preserve">Trường THPT Nguyễn Bỉnh Khiêm </t>
  </si>
  <si>
    <t xml:space="preserve">Trường THPT số 2 Lê Lợi </t>
  </si>
  <si>
    <t>Trường THPT Ngô Quyền</t>
  </si>
  <si>
    <t>Trường THPT Đào Duy Từ</t>
  </si>
  <si>
    <t>Trường THPT Ninh Châu</t>
  </si>
  <si>
    <t xml:space="preserve">Trường THPT Quảng Ninh </t>
  </si>
  <si>
    <t>Trường THPT Nguyễn Hữu Cảnh</t>
  </si>
  <si>
    <t>Trường THPT Trần Hưng Đạo</t>
  </si>
  <si>
    <t>Trường THPT Nguyễn Chí Thanh</t>
  </si>
  <si>
    <t>Trường THPT &amp; THCS  Hóa Tiến</t>
  </si>
  <si>
    <t>Trường THPT &amp; THCS  Bắc Sơn</t>
  </si>
  <si>
    <t>Trường THPT &amp; THCS  Việt Trung</t>
  </si>
  <si>
    <t>Trường THPT &amp; THCS  Trung Hóa</t>
  </si>
  <si>
    <t>Trường THPT &amp; THCS  Dương Văn An</t>
  </si>
  <si>
    <t>5.1</t>
  </si>
  <si>
    <t>5.2</t>
  </si>
  <si>
    <t>Kinh phí thực hiện dạy thêm học thêm ôn thi tốt nghiệp</t>
  </si>
  <si>
    <t>6.1</t>
  </si>
  <si>
    <t>Trường THCS và THPT Bến Hải</t>
  </si>
  <si>
    <t>6.2</t>
  </si>
  <si>
    <t>Trường THCS và THPT Bến Quan</t>
  </si>
  <si>
    <t>6.3</t>
  </si>
  <si>
    <t>Trường THCS và THPT Cồn Tiên</t>
  </si>
  <si>
    <t>6.4</t>
  </si>
  <si>
    <t>Trường THCS và THPT Cửa Việt</t>
  </si>
  <si>
    <t>6.5</t>
  </si>
  <si>
    <t>Trường THCS và THPT Đakrông</t>
  </si>
  <si>
    <t>Trường THPT A Túc</t>
  </si>
  <si>
    <t>Trường THPT Bùi Dục Tài</t>
  </si>
  <si>
    <t>Trường THPT Cam Lộ</t>
  </si>
  <si>
    <t>Trường THPT Chế Lan Viên</t>
  </si>
  <si>
    <t>Trường THPT Chu Văn An</t>
  </si>
  <si>
    <t>Trường THPT Chuyên Lê Quý Đôn</t>
  </si>
  <si>
    <t>Chính sách hỗ trợ tiếp cận giáo dục cho học sinh khuyết tật theo Nghị quyết 106/2021/NQ-HĐND của HĐND tỉnh</t>
  </si>
  <si>
    <t>7.1</t>
  </si>
  <si>
    <t>Trường Trẻ em khuyết tật tỉnh</t>
  </si>
  <si>
    <t>7.2</t>
  </si>
  <si>
    <t>7.3</t>
  </si>
  <si>
    <t>Trường THPT Cửa Tùng</t>
  </si>
  <si>
    <t>Trường THPT Đakrông</t>
  </si>
  <si>
    <t>Trường THPT Đông Hà</t>
  </si>
  <si>
    <t>Trường THPT Gio Linh</t>
  </si>
  <si>
    <t>Trường THPT Hải Lăng</t>
  </si>
  <si>
    <t>Trường THPT Hướng Hóa</t>
  </si>
  <si>
    <t>Trường THPT Hướng Phùng</t>
  </si>
  <si>
    <t>Trường THPT Lao Bảo</t>
  </si>
  <si>
    <t>Trường THPT Lê Lợi</t>
  </si>
  <si>
    <t>Trường THPT số 1 Lê Lợi</t>
  </si>
  <si>
    <t>Trường THPT Nguyễn Huệ</t>
  </si>
  <si>
    <t>Trường THPT Nguyễn Hữu Thận</t>
  </si>
  <si>
    <t>Trường THPT Trần Thị Tâm</t>
  </si>
  <si>
    <t>Trường THPT Triệu Phong</t>
  </si>
  <si>
    <t>Trường THPT TX Quảng Trị</t>
  </si>
  <si>
    <t>Trường THPT Vĩnh Định</t>
  </si>
  <si>
    <t>Trường THPT Vĩnh Linh</t>
  </si>
  <si>
    <t>Chính sách phát triển trường chuyên Lê Quý Đôn và khen thưởng học sinh theo Nghị quyết 05/2019/NQ-HĐND của HĐND tỉnh</t>
  </si>
  <si>
    <t>Trợ cấp tiền mua và vận chuyển nước ngọt và sạch theo Nghị quyết 111/2020/NQ-HĐND của HĐND tỉnh</t>
  </si>
  <si>
    <t>Hợp đồng Nghị định số 111/2022/NĐ-CP</t>
  </si>
  <si>
    <t>Trường PTDT Nội trú Nam Quảng Trị</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</si>
  <si>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</si>
  <si>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</si>
  <si>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</si>
  <si>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</si>
  <si>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</si>
  <si>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</si>
  <si>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</si>
  <si>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</si>
  <si>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</si>
  <si>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</si>
  <si>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</si>
  <si>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</si>
  <si>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</si>
  <si>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</si>
  <si>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</si>
  <si>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</si>
  <si>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</si>
  <si>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</si>
  <si>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</si>
  <si>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</si>
  <si>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</si>
  <si>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</si>
  <si>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</si>
  <si>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</si>
  <si>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</si>
  <si>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Trường THPT Lê Thế Hiếu</t>
  </si>
  <si>
    <t>11.26</t>
  </si>
  <si>
    <t>11.27</t>
  </si>
  <si>
    <t>11.28</t>
  </si>
  <si>
    <t>11.29</t>
  </si>
  <si>
    <t>11.30</t>
  </si>
  <si>
    <t>11.31</t>
  </si>
  <si>
    <t>11.32</t>
  </si>
  <si>
    <t>Kinh phí thực hiện chính sách miễn giảm học phí, hỗ trợ chi phí học tập theo NĐ số 81/2021/NĐ-CP</t>
  </si>
  <si>
    <t>12.1</t>
  </si>
  <si>
    <t>12.2</t>
  </si>
  <si>
    <t>12.3</t>
  </si>
  <si>
    <t>Hỗ trợ học sinh và trường phổ thông ở xã, thôn ĐBKK theo NĐ số 116/2016/NĐ-CP</t>
  </si>
  <si>
    <t>13.1</t>
  </si>
  <si>
    <t>13.2</t>
  </si>
  <si>
    <t>13.3</t>
  </si>
  <si>
    <t>13.4</t>
  </si>
  <si>
    <t>Học bổng và hỗ trợ phương tiện học tập theo
TTLT số 42/2013/TTLT-BGDĐT-BLĐTBXH-BTC</t>
  </si>
  <si>
    <t>Học bổng cho học sinh dân tộc nội trú theo Nghị định 84/2020/NĐ-CP và Thông tư 109/2009/TTLT/BTC-BGDĐT</t>
  </si>
  <si>
    <t>Phụ cấp ưu đãi dạy người khuyết tật theo phương thức giáo dục hòa nhập theo NĐ số 28/2012/NĐ-CP</t>
  </si>
  <si>
    <t>16.1</t>
  </si>
  <si>
    <t>16.2</t>
  </si>
  <si>
    <t>16.3</t>
  </si>
  <si>
    <t>16.4</t>
  </si>
  <si>
    <t>Trường Cao đẳng sư phạm</t>
  </si>
  <si>
    <t>Trung tâm GDNN-GDTX khu vực Gio Linh</t>
  </si>
  <si>
    <t>Trung tâm GDNN-GDTX khu vực Đông Hà</t>
  </si>
  <si>
    <t>Trung tâm GDNN-GDTX khu vực Quảng Trị</t>
  </si>
  <si>
    <t>Trung tâm GDNN-GDTX khu vực Cam Lộ</t>
  </si>
  <si>
    <t>Trung tâm GDNN-GDTX khu vực Hướng Hóa</t>
  </si>
  <si>
    <t>Trường Đại học Quảng Bình</t>
  </si>
  <si>
    <t>Trung tâm GDNN-GDTX Minh Hóa</t>
  </si>
  <si>
    <t>Trung tâm GDNN-GDTX Tuyên Hóa</t>
  </si>
  <si>
    <t>Trung tâm GDNN-GDTX Quảng Trạch</t>
  </si>
  <si>
    <t>Trung tâm GDNN-GDTX Ba Đồn</t>
  </si>
  <si>
    <t>Trung tâm GDNN-GDTX Bố Trạch</t>
  </si>
  <si>
    <t>Trung tâm GDNN-GDTX Quảng Ninh</t>
  </si>
  <si>
    <t>Trung tâm GDNN-GDTX TP Đồng Hới</t>
  </si>
  <si>
    <t>Trung tâm GDNN-GDTX Lệ Thủy</t>
  </si>
  <si>
    <t>Trung tâm GDNN-GDTX khu vực Vĩnh Linh</t>
  </si>
  <si>
    <t>Trung tâm GDNN-GDTX khu vực Hải Lăng</t>
  </si>
  <si>
    <t>Trung tâm GDNN-GDTX Đakrông</t>
  </si>
  <si>
    <t>Trung tâm GDNN-GDTX Triệu Phong</t>
  </si>
  <si>
    <t xml:space="preserve">Trường cao đẳng nghề </t>
  </si>
  <si>
    <t>Liên minh HTX</t>
  </si>
  <si>
    <t>Tỉnh Đoàn</t>
  </si>
  <si>
    <t>Hội Liên hiệp phụ nữ tỉnh</t>
  </si>
  <si>
    <t xml:space="preserve">Trường Cao đẳng KT Công - Nông nghiệp </t>
  </si>
  <si>
    <t>Trường Cao đẳng Kỹ thuật</t>
  </si>
  <si>
    <t>Trường Cao đẳng Sư phạm</t>
  </si>
  <si>
    <t>Kinh phí thực hiện chính sách thu hút, hỗ trợ đào tạo, bồi dưỡng theo Nghị quyết số 166/2021/NQ-HĐND ngày 09/12/2021 của HĐND tỉnh</t>
  </si>
  <si>
    <t>Trung tâm hoạt động thanh thiếu nhi Nam Quảng Trị</t>
  </si>
  <si>
    <t>Bệnh viện Y học cổ truyền và phục hồi chức năng Bắc Quảng Trị</t>
  </si>
  <si>
    <t>Bệnh viện Mắt Bắc Quảng Trị</t>
  </si>
  <si>
    <t>Bệnh viện đa khoa khu vực Lệ Thủy</t>
  </si>
  <si>
    <t>Bệnh viện đa khoa khu vực Quảng Ninh</t>
  </si>
  <si>
    <t>Bệnh viện đa khoa khu vực Tuyên Hóa</t>
  </si>
  <si>
    <t>Bệnh viện đa khoa khu vực Minh Hóa</t>
  </si>
  <si>
    <t>Trung tâm Y tế khu vực Lệ Thủy</t>
  </si>
  <si>
    <t>Trung tâm Y tế khu vực Quảng Ninh</t>
  </si>
  <si>
    <t>Trung tâm Y tế khu vực Đồng Hới</t>
  </si>
  <si>
    <t>Trung tâm Y tế khu vực Bố Trạch</t>
  </si>
  <si>
    <t>Trung tâm Y tế khu vực Ba Đồn</t>
  </si>
  <si>
    <t>Trung tâm Y tế khu vực Quảng Trạch</t>
  </si>
  <si>
    <t>Trung tâm Y tế khu vực Tuyên Hóa</t>
  </si>
  <si>
    <t>Trung tâm Y tế khu vực Minh Hóa</t>
  </si>
  <si>
    <t>Sở Y tế (Chưa phân bổ)</t>
  </si>
  <si>
    <t>Trung tâm Giám định Y khoa</t>
  </si>
  <si>
    <t>Bệnh viện đa khoa tỉnh Quảng Trị</t>
  </si>
  <si>
    <t>Bệnh viện đa khoa khu vực Triệu Hải</t>
  </si>
  <si>
    <t>Bệnh viện đa khoa khu vực Vĩnh Linh</t>
  </si>
  <si>
    <t>Bệnh viện đa khoa khu vực Hướng Hóa</t>
  </si>
  <si>
    <t>Bệnh viện Mắt Nam Quảng Trị</t>
  </si>
  <si>
    <t>Trung tâm Y tế khu vực Cam Lộ</t>
  </si>
  <si>
    <t>Trung tâm Y tế khu vực Đakrông</t>
  </si>
  <si>
    <t>Trung tâm Y tế khu vực Đông Hà</t>
  </si>
  <si>
    <t>Trung tâm Y tế khu vực Gio Linh</t>
  </si>
  <si>
    <t>Trung tâm Y tế khu vực Hải Lăng</t>
  </si>
  <si>
    <t>Trung tâm Y tế khu vực Hướng Hóa</t>
  </si>
  <si>
    <t>Trung tâm Y tế khu vực Thạch Hãn</t>
  </si>
  <si>
    <t>Trung tâm Y tế khu vực Triệu Phong</t>
  </si>
  <si>
    <t>Trung tâm Y tế khu vực Vĩnh Linh</t>
  </si>
  <si>
    <t>Trung tâm Y tế Quân dân y đặc khu Cồn Cỏ</t>
  </si>
  <si>
    <t>Sự nghiệp dân số (Chi cục Dân số QT mới)</t>
  </si>
  <si>
    <t xml:space="preserve">Đoàn Nghệ thuật truyền thống </t>
  </si>
  <si>
    <t>Tạp chí Nhật Lệ</t>
  </si>
  <si>
    <t>Tạp chí Cửa Việt</t>
  </si>
  <si>
    <t>Quỹ Phát triển KH&amp;CN</t>
  </si>
  <si>
    <t>Liên hiệp các hội khoa học và kỹ thuật</t>
  </si>
  <si>
    <t>Sự nghiệp khoa học công nghệ</t>
  </si>
  <si>
    <t>Báo và phát thanh truyền hình Quảng Trị</t>
  </si>
  <si>
    <t>Trung tâm Nước sạch và Vệ sinh môi trường nông thôn</t>
  </si>
  <si>
    <t>BQL khu dự trữ thiên nhiên Động Châu - Khe nước trong</t>
  </si>
  <si>
    <t>BQL rừng phòng hộ Đồng Hới và ven biển tỉnh Quảng Trị</t>
  </si>
  <si>
    <t>BQL Rừng phòng hộ Tuyên Hóa</t>
  </si>
  <si>
    <t>BQL Rừng phòng hộ Minh Hóa</t>
  </si>
  <si>
    <t>BQL Rừng phòng hộ Quảng Ninh</t>
  </si>
  <si>
    <t>BQL Rừng phòng hộ Quảng Trạch</t>
  </si>
  <si>
    <t>Trung tâm dịch vụ nông nghiệp Lệ Thủy</t>
  </si>
  <si>
    <t>Ban quản lý RPH Hướng Hóa - Đakrông</t>
  </si>
  <si>
    <t>Ban quản lý rừng đặc dụng tỉnh Quảng Trị</t>
  </si>
  <si>
    <t>Ban quản lý Khu bảo tồn biển đảo Cồn cỏ</t>
  </si>
  <si>
    <t>Trung tâm Khuyến công &amp; XTTM</t>
  </si>
  <si>
    <t>Sự nghiệp phòng chống lụt bão</t>
  </si>
  <si>
    <t>Ban Quản lý, bảo trì giao thông Quảng Trị</t>
  </si>
  <si>
    <t>Trung tâm quản lý hạ tầng các khu công nghiệp, khu kinh tế và cửa khẩu Bắc Quảng Trị</t>
  </si>
  <si>
    <t>Tổng đội TNXP xây dựng kinh tế</t>
  </si>
  <si>
    <t>Trung tâm Lưu trữ lịch sử Nam Quảng Trị</t>
  </si>
  <si>
    <t>Trung tâm Điều hành thông tin tỉnh</t>
  </si>
  <si>
    <t>Trung tâm trợ giúp pháp lý nhà nước số 2</t>
  </si>
  <si>
    <t>Sở Văn hóa, Thể thao và Du lịch</t>
  </si>
  <si>
    <t>Công ty TNHH MTV Quản lý Khai thác công trình thuỷ lợi Quảng Trị</t>
  </si>
  <si>
    <t>Trung tâm phát triển quỹ đất tỉnh</t>
  </si>
  <si>
    <t>Chương trình CN TTCN &amp; XTTM</t>
  </si>
  <si>
    <t>Dự án phát triển thương mại điện tử, Chương trình hành động quốc gia về sản xuất và tiêu dùng bền vững</t>
  </si>
  <si>
    <t>BQL dự án FMCR</t>
  </si>
  <si>
    <t>Ban Quản lý Dự án “Phát triển cơ sở hạ tầng du lịch hỗ trợ tăng trưởng toàn diện khu vực tiểu vùng Mê Công mở rộng, giai đoạn 2” tiểu dự án tại tỉnh Quảng Bình</t>
  </si>
  <si>
    <t>Bệnh viện đa khoa khu vực Đồng Hới</t>
  </si>
  <si>
    <t>Hội Nhà báo</t>
  </si>
  <si>
    <t>Trung tâm DV&amp;QL bến xe khách phía Bắc</t>
  </si>
  <si>
    <t>Ban Quản lý dự án đầu tư xây dựng Khu vực Khu kinh tế</t>
  </si>
  <si>
    <t>Công ty TNHH LCN Long Đại</t>
  </si>
  <si>
    <t>Công ty THH MTV Khai thác công trình Thủy Lợi Quảng Bình</t>
  </si>
  <si>
    <t>Viện kiểm sát ND tỉnh</t>
  </si>
  <si>
    <t>Trung tâm Văn hóa và Điện ảnh tỉnh</t>
  </si>
  <si>
    <t>H</t>
  </si>
  <si>
    <t>TT cứu hộ, bảo tồn &amp; PT sinh vật</t>
  </si>
  <si>
    <t>Văn phòng Đăng ký đất đai</t>
  </si>
  <si>
    <t>Đột xuất ANQP</t>
  </si>
  <si>
    <t>Kinh phí ứng dụng dữ liệu về dân cư, định danh và xác thực điện tử phục vụ chuyển đổi số quốc gia</t>
  </si>
  <si>
    <t>Công ty CP Đường Sắt</t>
  </si>
  <si>
    <t xml:space="preserve">Đoàn TNCS HCM UBND tỉnh </t>
  </si>
  <si>
    <t>Hỗ trợ Liên đoàn lao động</t>
  </si>
  <si>
    <t xml:space="preserve">Chi cục An toàn thực phẩm </t>
  </si>
  <si>
    <t>Chi lương, hoạt động</t>
  </si>
  <si>
    <t>Chi chung ngành</t>
  </si>
  <si>
    <t>Kinh phí thực hiện các chinh sách cho TW ban hàn</t>
  </si>
  <si>
    <t>Kinh phí thực hiện các chính sách an sinh  xã hội Trung ương ban hành do NSĐP đảm bảo; tiền lương, các khoản phụ cấp; thực hiện các Đề án, Nghị quyết, chương trình, nhiệm vụ của địa phương</t>
  </si>
  <si>
    <t>Chương trình hành động số 04</t>
  </si>
  <si>
    <t>Bảo tàng tỉnh Quảng Trị</t>
  </si>
  <si>
    <t>Thư viện tỉnh Quảng Trị</t>
  </si>
  <si>
    <t>SN kinh tế khác</t>
  </si>
  <si>
    <t>KPMSSC nâng cấp tài sản công</t>
  </si>
  <si>
    <t>SN nông lâm ngư</t>
  </si>
  <si>
    <t>SN giao thông</t>
  </si>
  <si>
    <t>Trung tâm Giống Nông nghiệp</t>
  </si>
  <si>
    <t>BQL Cảng cá và đăng kiểm tàu cá</t>
  </si>
  <si>
    <r>
      <t>Chi đối ứng các chương trình, dự án thuộc nhiệm vụ bố trí vốn của địa phương</t>
    </r>
    <r>
      <rPr>
        <i/>
        <sz val="10"/>
        <rFont val="Times New Roman"/>
        <family val="1"/>
      </rPr>
      <t xml:space="preserve"> </t>
    </r>
  </si>
  <si>
    <t>Sự nghiệp tài nguyên môi trường</t>
  </si>
  <si>
    <t xml:space="preserve">Trung tâm Pháp y </t>
  </si>
  <si>
    <t xml:space="preserve">Trung tâm Khám bệnh, chữa bệnh và Chăm sóc sức khỏe cán bộ tỉnh </t>
  </si>
  <si>
    <t>Bệnh viện Đa khoa Khu vực Bắc Quảng Trị</t>
  </si>
  <si>
    <t>Trung tâm CNTT - Truyền thông Nông nghiệp và Môi trường</t>
  </si>
  <si>
    <t>Bộ Chỉ huy quân sự tỉnh</t>
  </si>
  <si>
    <t>Ban chỉ huy biên phòng tỉnh</t>
  </si>
  <si>
    <t>Hỗ trợ Kho bạc nhà nước</t>
  </si>
  <si>
    <t>Cục thống kê</t>
  </si>
  <si>
    <t>Chi cân đối</t>
  </si>
  <si>
    <t>Trường Cao đẳng Y tế Quảng Trị</t>
  </si>
  <si>
    <t>Trường cao đẳng y tế Quảng Bình</t>
  </si>
  <si>
    <t>Trường Trung cấp Du lịch - Công nghệ số 9</t>
  </si>
  <si>
    <t>Sự nghiệp dân số</t>
  </si>
  <si>
    <t>Chi cục Thủy lợi và Phòng chống thiên tai Quảng Trị</t>
  </si>
  <si>
    <t>Hỗ trợ các đơn vị trung ương, doanh nghiệp nhà nước</t>
  </si>
  <si>
    <t>8.1</t>
  </si>
  <si>
    <t>8.2</t>
  </si>
  <si>
    <t>8.3</t>
  </si>
  <si>
    <t>8.4</t>
  </si>
  <si>
    <t>8.6</t>
  </si>
  <si>
    <t>9.1</t>
  </si>
  <si>
    <t>9.2</t>
  </si>
  <si>
    <t>9.4</t>
  </si>
  <si>
    <t>9.3</t>
  </si>
  <si>
    <t>9.5</t>
  </si>
  <si>
    <t>9.6</t>
  </si>
  <si>
    <t>9.7</t>
  </si>
  <si>
    <t>9.8</t>
  </si>
  <si>
    <t>9.9</t>
  </si>
  <si>
    <t>9.10</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</si>
  <si>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</si>
  <si>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</si>
  <si>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</si>
  <si>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</si>
  <si>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</si>
  <si>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</si>
  <si>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</si>
  <si>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</si>
  <si>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</si>
  <si>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</si>
  <si>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</si>
  <si>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</si>
  <si>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</si>
  <si>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</si>
  <si>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</si>
  <si>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</si>
  <si>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</si>
  <si>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</si>
  <si>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</si>
  <si>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</si>
  <si>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</si>
  <si>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</si>
  <si>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</si>
  <si>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</si>
  <si>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</si>
  <si>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</si>
  <si>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</si>
  <si>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</si>
  <si>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</si>
  <si>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</si>
  <si>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</si>
  <si>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</si>
  <si>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</si>
  <si>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</si>
  <si>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</si>
  <si>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</si>
  <si>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</si>
  <si>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</si>
  <si>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</si>
  <si>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</si>
  <si>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</si>
  <si>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</si>
  <si>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</si>
  <si>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</si>
  <si>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</si>
  <si>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</si>
  <si>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</si>
  <si>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</si>
  <si>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</si>
  <si>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</si>
  <si>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</si>
  <si>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</si>
  <si>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</si>
  <si>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</si>
  <si>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</si>
  <si>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</si>
  <si>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</si>
  <si>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</si>
  <si>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</si>
  <si>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</si>
  <si>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</si>
  <si>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</si>
  <si>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</si>
  <si>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</si>
  <si>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</si>
  <si>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</si>
  <si>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</si>
  <si>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</si>
  <si>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</si>
  <si>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</si>
  <si>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</si>
  <si>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</si>
  <si>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</si>
  <si>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</si>
  <si>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</si>
  <si>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</si>
  <si>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</si>
  <si>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</si>
  <si>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</si>
  <si>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</si>
  <si>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</si>
  <si>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</si>
  <si>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</si>
  <si>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</si>
  <si>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</si>
  <si>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</si>
  <si>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</si>
  <si>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</si>
  <si>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</si>
  <si>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</si>
  <si>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</si>
  <si>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</si>
  <si>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</si>
  <si>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10.45</t>
  </si>
  <si>
    <t>10.46</t>
  </si>
  <si>
    <t>10.47</t>
  </si>
  <si>
    <t>10.48</t>
  </si>
  <si>
    <t>10.49</t>
  </si>
  <si>
    <t>Trung tâm Kiểm nghiệm thuốc, mỹ phẩm, thực phẩm</t>
  </si>
  <si>
    <t>Bệnh viện Y học cổ truyền và phục hồi chức năng Nam Quảng Trị</t>
  </si>
  <si>
    <t>Trung tâm trợ giúp pháp lý số 1</t>
  </si>
  <si>
    <t>Trung tâm dịch vụ đấu giá tài sản</t>
  </si>
  <si>
    <t>Trung tâm bảo vệ rừng và di sản thế giới</t>
  </si>
  <si>
    <t>Trung tâm Quy hoạch thiết kế nông, lâm, thủy sản</t>
  </si>
  <si>
    <t>Kinh phí thu hồi các đơn vị giải thể</t>
  </si>
  <si>
    <t>Ban Quản lý Khu kinh tế (phân bổ Trung tâm CSHT…)</t>
  </si>
  <si>
    <t>Bố sung kinh phí thực hiện các chính sách an sinh xã hội</t>
  </si>
  <si>
    <t>TỪ NGÂN SÁCH CẤP TRÊN CHO NGÂN SÁCH CẤP DƯỚI NĂM 2025</t>
  </si>
  <si>
    <t>8.5</t>
  </si>
  <si>
    <t>8.7</t>
  </si>
  <si>
    <t>8.8</t>
  </si>
  <si>
    <t>8.9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</si>
  <si>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</si>
  <si>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</si>
  <si>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</si>
  <si>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</si>
  <si>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</si>
  <si>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</si>
  <si>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</si>
  <si>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</si>
  <si>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</si>
  <si>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</si>
  <si>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</si>
  <si>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</si>
  <si>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</si>
  <si>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</si>
  <si>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</si>
  <si>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</si>
  <si>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</si>
  <si>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</si>
  <si>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</si>
  <si>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</si>
  <si>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</si>
  <si>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</si>
  <si>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</si>
  <si>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</si>
  <si>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</si>
  <si>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Khối Đảng, Mặt trận, Đoàn thể cấp tỉnh, các hội</t>
  </si>
  <si>
    <r>
      <t>Chi đầu tư phát triển</t>
    </r>
    <r>
      <rPr>
        <sz val="10"/>
        <rFont val="Times New Roman"/>
        <family val="1"/>
      </rPr>
      <t xml:space="preserve"> </t>
    </r>
  </si>
  <si>
    <r>
      <t>Chi thường xuyên</t>
    </r>
    <r>
      <rPr>
        <sz val="10"/>
        <rFont val="Times New Roman"/>
        <family val="1"/>
      </rPr>
      <t xml:space="preserve"> </t>
    </r>
  </si>
  <si>
    <r>
      <rPr>
        <b/>
        <i/>
        <sz val="10"/>
        <rFont val="Times New Roman"/>
        <family val="1"/>
      </rPr>
      <t>Ghi chú</t>
    </r>
    <r>
      <rPr>
        <i/>
        <sz val="10"/>
        <rFont val="Times New Roman"/>
        <family val="1"/>
      </rPr>
      <t>: Chi đầu tư phát triển có nghị quyết riêng</t>
    </r>
  </si>
  <si>
    <t>Ban Quản lý Dự án Cải thiện thu nhập và nguồn nhân lực nông thôn tỉnh Quảng Trị (KOICA Quảng Trị)</t>
  </si>
  <si>
    <t>GTGC vốn viện trợ Dự án cải thiện thu nhập bền vững và nâng cao chất lượng nguồn nhân lực vì cộng đồng nông thôn hòa bình tỉnh Quảng Trị - viện trợ KOICA</t>
  </si>
  <si>
    <t>10.50</t>
  </si>
  <si>
    <t>Dự toán năm 2025 (Quảng Bình- TTCP giao)</t>
  </si>
  <si>
    <t>Dự toán năm 2025 (Quảng Trị-TTCP giao)</t>
  </si>
  <si>
    <t>Dự toán năm 2025 sau sắp xếp (TTCP giao)</t>
  </si>
  <si>
    <t>Phí tham quan du lịch, di sản thế giới</t>
  </si>
  <si>
    <t>Dự toán năm 2025 (Quảng Bình)</t>
  </si>
  <si>
    <t>Dự toán năm 2025 (Quảng Trị)</t>
  </si>
  <si>
    <t xml:space="preserve">Dự toán năm 2025 sau sắp xếp </t>
  </si>
  <si>
    <t>DỰ TOÁN CHI CHƯƠNG TRÌNH MỤC TIÊU QUỐC GIA NGÂN SÁCH CẤP TỈNH NĂM 2025</t>
  </si>
  <si>
    <t>Số  TT</t>
  </si>
  <si>
    <t xml:space="preserve">TÊN ĐƠN VỊ </t>
  </si>
  <si>
    <t>CHƯƠNG TRÌNH MTQG GIẢM NGHÈO BỀN VỮNG</t>
  </si>
  <si>
    <t xml:space="preserve"> CHƯƠNG TRÌNH MTQG PHÁT TRIỂN KTXH VÙNG ĐỒNG BÀO DTTS&amp;MN</t>
  </si>
  <si>
    <t>CHƯƠNG TRÌNH MTQG XÂY DỰNG NÔNG THÔN MỚI</t>
  </si>
  <si>
    <t>NSTW</t>
  </si>
  <si>
    <t>NST</t>
  </si>
  <si>
    <t>1=2+3+4</t>
  </si>
  <si>
    <t>5=6+7+8</t>
  </si>
  <si>
    <t>9=10+11</t>
  </si>
  <si>
    <t>12=13+14</t>
  </si>
  <si>
    <t>TỔNG CỘNG</t>
  </si>
  <si>
    <t>CẤP TỈNH</t>
  </si>
  <si>
    <t>Đơn vị cấp tỉnh</t>
  </si>
  <si>
    <t xml:space="preserve"> Sở Nông nghiệp và Môi trường</t>
  </si>
  <si>
    <t>Sở Dân tộc và Tôn giáo</t>
  </si>
  <si>
    <t xml:space="preserve"> Sở  Y tế</t>
  </si>
  <si>
    <t xml:space="preserve"> Sở Xây dựng</t>
  </si>
  <si>
    <t xml:space="preserve"> Sở Giáo dục - Đào tạo</t>
  </si>
  <si>
    <t xml:space="preserve"> Uỷ ban Mặt trận Tổ quốc</t>
  </si>
  <si>
    <t xml:space="preserve"> Sở Tư Pháp (Trung tâm trợ giúp pháp lý)</t>
  </si>
  <si>
    <t>Sở Khoa học Công nghệ</t>
  </si>
  <si>
    <t xml:space="preserve"> Sở Tài chính</t>
  </si>
  <si>
    <t>Trường Cao đẳng kĩ thuật nghề</t>
  </si>
  <si>
    <t>Trường Cao đẳng kỹ thuật</t>
  </si>
  <si>
    <t>Trường Cao đẳng y tế</t>
  </si>
  <si>
    <t>Trung tâm Dịch vụ việc làm tỉnh</t>
  </si>
  <si>
    <t>Hội Cựu chiến binh</t>
  </si>
  <si>
    <t>BQL Vườn Quốc gia Phong nha - Kẻ Bàng</t>
  </si>
  <si>
    <t>BQL Rừng phòng hộ Hướng Hóa - Đakrông</t>
  </si>
  <si>
    <t>BQL Rừng phòng hộ Lưu vực sông Bến Hải</t>
  </si>
  <si>
    <t>Chi cục Kinh tế hợp tác và Quản lý chất lượng</t>
  </si>
  <si>
    <t>Trung tâm Xúc tiến đầu tư, thương mại và du lịch</t>
  </si>
  <si>
    <t>Cục Thống kê</t>
  </si>
  <si>
    <t>Trung tâm Nước sạch và vệ sinh môi trường nông thôn</t>
  </si>
  <si>
    <t>Văn phòng Điều phối NTM tỉnh</t>
  </si>
  <si>
    <t>Trung tâm Khuyến nông</t>
  </si>
  <si>
    <t xml:space="preserve">Chương trình MTQG các huyện nộp trả trước sáp nhập nộp trả NS tỉnh chưa phân bổ </t>
  </si>
  <si>
    <t>Quảng Bình cũ</t>
  </si>
  <si>
    <t>Quảng Trị cũ</t>
  </si>
  <si>
    <t>KHỐI XÃ</t>
  </si>
  <si>
    <t>Thực hiện 2024</t>
  </si>
  <si>
    <t>IV. Thu phân chia từ các khoản thu do tỉnh quản lý</t>
  </si>
  <si>
    <t>Nhiệm vụ chi Quảng Bình cũ</t>
  </si>
  <si>
    <t>BCH Bộ đội Biên phòng</t>
  </si>
  <si>
    <t>Trung tâm khuyến công và xúc tiến thương mại</t>
  </si>
  <si>
    <t>CHI TỪ NGUỒN VIỆN TRỢ</t>
  </si>
  <si>
    <t>Kinh phí bổ sung có mục tiêu (Quảng Trị cũ)</t>
  </si>
  <si>
    <t>Dự toán năm 2024 (Quảng Bình)</t>
  </si>
  <si>
    <t>Dự toán năm 2024 (Quảng Trị)</t>
  </si>
  <si>
    <t>Bổ sung vốn sự nghiệp thực hiện các chế độ, chính sách (2)</t>
  </si>
  <si>
    <t xml:space="preserve">      (2) Chi BSCMT thực hiện các chính sách giao theo số huyện giao xã theo dự toán đầu năm</t>
  </si>
  <si>
    <t>Số bổ sung có mục tiêu (1)</t>
  </si>
  <si>
    <t>(1): Số bscmt tổng hợp theo số dự toán cấp huyện giao từ đầu năm và số phát sinh ngoài dự toán đến 30/6/2025</t>
  </si>
  <si>
    <t>Bổ sung vốn sự nghiệp thực hiện các chế độ, chính sách, nhiệm vụ (1)</t>
  </si>
  <si>
    <t>(Kèm theo Công văn số           -CV/ĐU ngày        tháng 8 năm 2025 của Đảng ủy UBND tỉnh)</t>
  </si>
  <si>
    <t>Dự toán năm 2025 sau 
sắp xếp</t>
  </si>
  <si>
    <t>Phụ lục 04</t>
  </si>
  <si>
    <t>Phụ lục 03</t>
  </si>
  <si>
    <t>Phụ lục 02</t>
  </si>
  <si>
    <t>Phụ lục 01</t>
  </si>
  <si>
    <t>Phụ lục 05</t>
  </si>
  <si>
    <t>Phụ lục 06</t>
  </si>
  <si>
    <r>
      <rPr>
        <b/>
        <i/>
        <sz val="12"/>
        <rFont val="Times New Roman"/>
        <family val="1"/>
      </rPr>
      <t>Ghi chú</t>
    </r>
    <r>
      <rPr>
        <i/>
        <sz val="12"/>
        <rFont val="Times New Roman"/>
        <family val="1"/>
      </rPr>
      <t>:  (1) Thu ngân sách nhà nước trên địa bàn tỉnh chi tiết đến từng huyện; thu ngân sách nhà nước trên địa bàn huyện chi tiết đến từng xã.</t>
    </r>
  </si>
  <si>
    <t xml:space="preserve">      (2) Thu nội địa chi tiết từng khu vực thu, khoản thu.</t>
  </si>
  <si>
    <t xml:space="preserve">     (3) Thu NSNN trên địa bàn huyện, xã không có thu từ dầu thô, thu từ hoạt động xuất, nhập khẩu. Các chỉ tiêu cột 6, 7, 8, 9, 10, 11, 12, 13 chỉ ghi dòng tổng số.</t>
  </si>
  <si>
    <t>Phụ lục số 07</t>
  </si>
  <si>
    <t>Phụ lục 08</t>
  </si>
  <si>
    <t>Phụ lục 09</t>
  </si>
  <si>
    <t>Phụ lục số 10</t>
  </si>
  <si>
    <t>Văn phòng Tỉnh ủy và các ban Đảng</t>
  </si>
  <si>
    <t>Trung tâm Hỗ trợ nông dân</t>
  </si>
  <si>
    <t>Trung tâm Giáo dục nghề nghiệp và Hỗ trợ nông dân - phụ nữ Quảng Bình</t>
  </si>
  <si>
    <t xml:space="preserve">Hội Liên hiệp Phụ nữ </t>
  </si>
  <si>
    <t>Trung tâm Dịch vụ việc làm thanh niên</t>
  </si>
  <si>
    <t>Nhà Văn hóa thiếu nhi tỉnh Quảng Trị mới</t>
  </si>
  <si>
    <t>Hội Văn học nghệ thuật</t>
  </si>
  <si>
    <t>Hội Liên hiệp thanh niên</t>
  </si>
  <si>
    <t>Hội Làm vườn</t>
  </si>
  <si>
    <t>Hội Đông y</t>
  </si>
  <si>
    <t>Hội Doanh nghiệp tỉnh Quảng bình</t>
  </si>
  <si>
    <t>Hội Người cao tuổi</t>
  </si>
  <si>
    <t>Hội Người mù</t>
  </si>
  <si>
    <t>Hội Cựu thanh niên xung phong</t>
  </si>
  <si>
    <t>Trung tâm Phục vụ hành chính công</t>
  </si>
  <si>
    <t>Trung tâm Xúc tiến Đầu tư, thương mại và Du lịch tỉnh (thuộc VPUBND tỉnh)</t>
  </si>
  <si>
    <t>Ban Thi đua khen thưởng</t>
  </si>
  <si>
    <t xml:space="preserve">Trung tâm Dịch vụ việc làm tỉnh </t>
  </si>
  <si>
    <t xml:space="preserve">Trung tâm Điều dưỡng luân phiên người có công </t>
  </si>
  <si>
    <t>Trung tâm Điều dưỡng người có công và Quản lý nghĩa trang liệt sỹ tỉnh Quảng Trị</t>
  </si>
  <si>
    <t xml:space="preserve">Trung tâm Lưu trữ lịch sử </t>
  </si>
  <si>
    <t>Trung tâm Dịch vụ tài chính công và xúc tiến đầu tư</t>
  </si>
  <si>
    <t>Trạm Kiểm soát trọng tải xe lưu động</t>
  </si>
  <si>
    <t>Trung tâm Kiểm định chất lượng công trình xây dựng</t>
  </si>
  <si>
    <t xml:space="preserve">Chi cục Chăn nuôi và Thú y </t>
  </si>
  <si>
    <t>Trung tâm Kỹ thuật Nông nghiệp và Môi trường</t>
  </si>
  <si>
    <t xml:space="preserve">Trung tâm Khuyến nông </t>
  </si>
  <si>
    <t>Trung tâm Dịch vụ nông nghiệp Minh Hóa</t>
  </si>
  <si>
    <t>Trung tâm Dịch vụ nông nghiệp Tuyên Hóa</t>
  </si>
  <si>
    <t>Trung tâm Dịch vụ nông nghiệp Quảng Trạch</t>
  </si>
  <si>
    <t>Trung tâm Dịch vụ nông nghiệp Ba Đồn</t>
  </si>
  <si>
    <t>Trung tâm Dịch vụ nông nghiệp Bố Trạch</t>
  </si>
  <si>
    <t>Trung tâm Dịch vụ nông nghiệp Đồng Hới</t>
  </si>
  <si>
    <t>Trung tâm Dịch vụ nông nghiệp Quảng Ninh</t>
  </si>
  <si>
    <t>Trung tâm Kỹ thuật tiêu chuẩn đo lường chất lượng</t>
  </si>
  <si>
    <t xml:space="preserve">Trung tâm Chuyển đổi số và CNTT </t>
  </si>
  <si>
    <t xml:space="preserve">Trung tâm Nghiên cứu, chuyển giao công nghệ và đổi mới sáng tạo </t>
  </si>
  <si>
    <t>Trung tâm Huấn luyện và thi đấu thể thao</t>
  </si>
  <si>
    <t>Trung tâm Xúc tiến Du lịch</t>
  </si>
  <si>
    <t>Trung tâm Huấn luyện &amp; thi đấu thể thao tỉnh</t>
  </si>
  <si>
    <t>Trung tâm Công tác xã hội Bắc Quảng Trị</t>
  </si>
  <si>
    <t>Trung tâm Nuôi dưỡng người tâm thần Bắc Quảng Trị</t>
  </si>
  <si>
    <t>Trung tâm Công tác xã hội Nam Quảng Trị</t>
  </si>
  <si>
    <t>Trung tâm Nuôi dưỡng người tâm thần Nam Quảng Trị</t>
  </si>
  <si>
    <t>Trung tâm Kiểm soát bệnh tật</t>
  </si>
  <si>
    <t>Bệnh viện Phổi</t>
  </si>
  <si>
    <t>Nhiệm vụ chi Quảng Tri cũ</t>
  </si>
  <si>
    <t>Phụ lục số 11</t>
  </si>
  <si>
    <t>Phụ lục số 12</t>
  </si>
  <si>
    <t>Phụ lục số 13</t>
  </si>
  <si>
    <t>Phụ lục số 14</t>
  </si>
  <si>
    <r>
      <rPr>
        <b/>
        <i/>
        <sz val="12"/>
        <rFont val="Times New Roman"/>
        <family val="1"/>
      </rPr>
      <t>Ghi chú</t>
    </r>
    <r>
      <rPr>
        <i/>
        <sz val="12"/>
        <rFont val="Times New Roman"/>
        <family val="1"/>
      </rPr>
      <t>: (1) Chi ngân sách tỉnh chi tiết đến từng xã.</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</si>
</sst>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_(* \(#,##0\);_(* &quot;-&quot;_);_(@_)"/>
    <numFmt numFmtId="43" formatCode="_(* #,##0.00_);_(* \(#,##0.00\);_(* &quot;-&quot;??_);_(@_)"/>
    <numFmt numFmtId="164" formatCode="###,###"/>
    <numFmt numFmtId="165" formatCode="###,###,###"/>
    <numFmt numFmtId="166" formatCode="_(* #,##0_);_(* \(#,##0\);_(* &quot;-&quot;??_);_(@_)"/>
  </numFmts>
  <fonts count="56">
    <font>
      <sz val="11"/>
      <color theme="1"/>
      <name val="Aptos Narrow"/>
      <family val="2"/>
      <scheme val="minor"/>
    </font>
    <font>
      <sz val="11"/>
      <color theme="1"/>
      <name val="Aptos Narrow"/>
      <family val="2"/>
      <scheme val="minor"/>
    </font>
    <font>
      <b/>
      <sz val="12"/>
      <name val="Times New Roman"/>
      <family val="1"/>
    </font>
    <font>
      <sz val="12"/>
      <name val="Times New Roman"/>
      <family val="1"/>
    </font>
    <font>
      <b/>
      <sz val="14"/>
      <name val="Times New Roman"/>
      <family val="1"/>
    </font>
    <font>
      <i/>
      <sz val="14"/>
      <name val="Times New Roman"/>
      <family val="1"/>
    </font>
    <font>
      <sz val="14"/>
      <name val="Times New Roman"/>
      <family val="1"/>
    </font>
    <font>
      <sz val="13"/>
      <name val="Times New Roman"/>
      <family val="1"/>
    </font>
    <font>
      <b/>
      <sz val="11"/>
      <name val="Times New Roman"/>
      <family val="1"/>
    </font>
    <font>
      <i/>
      <sz val="12"/>
      <name val="Times New Roman"/>
      <family val="1"/>
    </font>
    <font>
      <sz val="12"/>
      <name val=".VnTime"/>
      <family val="2"/>
    </font>
    <font>
      <sz val="13"/>
      <name val="VnTime"/>
    </font>
    <font>
      <sz val="14"/>
      <name val=".VnTime"/>
      <family val="2"/>
    </font>
    <font>
      <sz val="12"/>
      <name val=".VnArial Narrow"/>
      <family val="2"/>
    </font>
    <font>
      <b/>
      <i/>
      <sz val="12"/>
      <name val="Times New Roman"/>
      <family val="1"/>
    </font>
    <font>
      <sz val="12"/>
      <color theme="1"/>
      <name val="Aptos Narrow"/>
      <family val="2"/>
      <scheme val="minor"/>
    </font>
    <font>
      <b/>
      <u/>
      <sz val="12"/>
      <name val="Times New Roman"/>
      <family val="1"/>
    </font>
    <font>
      <b/>
      <sz val="12"/>
      <name val="Times New Roman h"/>
    </font>
    <font>
      <sz val="12"/>
      <color theme="1"/>
      <name val="Times New Roman"/>
      <family val="1"/>
    </font>
    <font>
      <b/>
      <sz val="12"/>
      <color indexed="8"/>
      <name val="Times New Roman"/>
      <family val="1"/>
    </font>
    <font>
      <b/>
      <i/>
      <sz val="12"/>
      <color indexed="8"/>
      <name val="Times New Roman"/>
      <family val="1"/>
    </font>
    <font>
      <b/>
      <sz val="12"/>
      <name val="Times New Romanh"/>
    </font>
    <font>
      <sz val="9"/>
      <color indexed="81"/>
      <name val="Tahoma"/>
      <family val="2"/>
    </font>
    <font>
      <b/>
      <sz val="9"/>
      <color indexed="81"/>
      <name val="Tahoma"/>
      <family val="2"/>
    </font>
    <font>
      <b/>
      <sz val="12"/>
      <color theme="1"/>
      <name val="Times New Roman"/>
      <family val="1"/>
    </font>
    <font>
      <b/>
      <sz val="10"/>
      <name val="Times New Roman"/>
      <family val="1"/>
    </font>
    <font>
      <sz val="10"/>
      <color theme="1"/>
      <name val="Aptos Narrow"/>
      <family val="2"/>
      <scheme val="minor"/>
    </font>
    <font>
      <i/>
      <sz val="10"/>
      <name val="Times New Roman"/>
      <family val="1"/>
    </font>
    <font>
      <sz val="10"/>
      <name val="Times New Roman"/>
      <family val="1"/>
    </font>
    <font>
      <i/>
      <sz val="12"/>
      <color theme="1"/>
      <name val="Times New Roman"/>
      <family val="1"/>
    </font>
    <font>
      <sz val="10"/>
      <color theme="1"/>
      <name val="Times New Roman"/>
      <family val="1"/>
    </font>
    <font>
      <sz val="10"/>
      <color rgb="FFFF0000"/>
      <name val="Times New Roman"/>
      <family val="1"/>
    </font>
    <font>
      <i/>
      <sz val="10"/>
      <color theme="1"/>
      <name val="Times New Roman"/>
      <family val="1"/>
    </font>
    <font>
      <b/>
      <sz val="10"/>
      <color theme="1"/>
      <name val="Times New Roman"/>
      <family val="1"/>
    </font>
    <font>
      <sz val="10"/>
      <color rgb="FF000000"/>
      <name val="Times New Roman"/>
      <family val="1"/>
    </font>
    <font>
      <sz val="8"/>
      <name val="Times New Roman"/>
      <family val="1"/>
    </font>
    <font>
      <b/>
      <i/>
      <sz val="10"/>
      <name val="Times New Roman"/>
      <family val="1"/>
    </font>
    <font>
      <b/>
      <sz val="12"/>
      <color rgb="FFFF0000"/>
      <name val="Times New Roman"/>
      <family val="1"/>
    </font>
    <font>
      <sz val="10"/>
      <color rgb="FF000000"/>
      <name val=".VnArial"/>
      <family val="2"/>
    </font>
    <font>
      <b/>
      <sz val="12"/>
      <color rgb="FFFFFFFF"/>
      <name val="Times New Roman"/>
      <family val="1"/>
    </font>
    <font>
      <sz val="12"/>
      <color rgb="FFFFFFFF"/>
      <name val="Times New Roman"/>
      <family val="1"/>
    </font>
    <font>
      <sz val="10"/>
      <color rgb="FFFFFFFF"/>
      <name val="Times New Roman"/>
      <family val="1"/>
    </font>
    <font>
      <b/>
      <sz val="10.5"/>
      <name val="Times New Roman"/>
      <family val="1"/>
    </font>
    <font>
      <sz val="10.5"/>
      <color rgb="FF000000"/>
      <name val="Times New Roman"/>
      <family val="1"/>
    </font>
    <font>
      <sz val="10.5"/>
      <name val="Times New Roman"/>
      <family val="1"/>
    </font>
    <font>
      <b/>
      <sz val="10"/>
      <color rgb="FFFF0000"/>
      <name val="Times New Roman"/>
      <family val="1"/>
    </font>
    <font>
      <sz val="9"/>
      <name val="Times New Roman"/>
      <family val="1"/>
    </font>
    <font>
      <sz val="11"/>
      <name val="Times New Roman"/>
      <family val="1"/>
    </font>
    <font>
      <b/>
      <sz val="10"/>
      <color rgb="FF000000"/>
      <name val="Times New Roman"/>
      <family val="1"/>
    </font>
    <font>
      <b/>
      <sz val="12"/>
      <color rgb="FF000000"/>
      <name val="Times New Roman"/>
      <family val="1"/>
    </font>
    <font>
      <sz val="12"/>
      <color rgb="FF000000"/>
      <name val="Times New Roman"/>
      <family val="1"/>
    </font>
    <font>
      <sz val="14"/>
      <color theme="1"/>
      <name val="Times New Roman"/>
      <family val="1"/>
    </font>
    <font>
      <sz val="12"/>
      <color theme="1" tint="0.249977111117893"/>
      <name val="Times New Roman"/>
      <family val="1"/>
    </font>
    <font>
      <i/>
      <sz val="11"/>
      <name val="Times New Roman"/>
      <family val="1"/>
    </font>
    <font>
      <b/>
      <sz val="13"/>
      <name val="Times New Roman"/>
      <family val="1"/>
    </font>
    <font>
      <i/>
      <sz val="13"/>
      <name val="Times New Roman"/>
      <family val="1"/>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33">
    <border>
      <left/>
      <right/>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medium">
        <color indexed="64"/>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style="thin">
        <color rgb="FF000000"/>
      </left>
      <right style="thin">
        <color rgb="FF000000"/>
      </right>
      <top/>
      <bottom/>
      <diagonal/>
    </border>
    <border>
      <left style="thin">
        <color rgb="FF000000"/>
      </left>
      <right style="thin">
        <color rgb="FF000000"/>
      </right>
      <top style="hair">
        <color rgb="FF000000"/>
      </top>
      <bottom style="hair">
        <color rgb="FF000000"/>
      </bottom>
      <diagonal/>
    </border>
    <border>
      <left/>
      <right/>
      <top/>
      <bottom style="thin">
        <color indexed="64"/>
      </bottom>
      <diagonal/>
    </border>
    <border>
      <left style="thin">
        <color rgb="FF000000"/>
      </left>
      <right style="thin">
        <color rgb="FF000000"/>
      </right>
      <top style="thin">
        <color indexed="64"/>
      </top>
      <bottom/>
      <diagonal/>
    </border>
    <border>
      <left style="thin">
        <color indexed="64"/>
      </left>
      <right style="thin">
        <color indexed="64"/>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style="thin">
        <color rgb="FF000000"/>
      </right>
      <top style="hair">
        <color rgb="FF000000"/>
      </top>
      <bottom style="thin">
        <color indexed="64"/>
      </bottom>
      <diagonal/>
    </border>
    <border>
      <left style="thin">
        <color indexed="64"/>
      </left>
      <right style="thin">
        <color indexed="64"/>
      </right>
      <top style="hair">
        <color rgb="FF000000"/>
      </top>
      <bottom style="thin">
        <color indexed="64"/>
      </bottom>
      <diagonal/>
    </border>
  </borders>
  <cellStyleXfs count="9">
    <xf numFmtId="0" fontId="0" fillId="0" borderId="0"/>
    <xf numFmtId="0" fontId="10" fillId="0" borderId="0"/>
    <xf numFmtId="0" fontId="11" fillId="0" borderId="0"/>
    <xf numFmtId="0" fontId="12" fillId="0" borderId="0" applyProtection="0"/>
    <xf numFmtId="0" fontId="1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38" fillId="0" borderId="0"/>
  </cellStyleXfs>
  <cellXfs count="538">
    <xf numFmtId="0" fontId="0" fillId="0" borderId="0" xfId="0"/>
    <xf numFmtId="0" fontId="3" fillId="0" borderId="0" xfId="0" applyFont="1" applyAlignment="1">
      <alignment horizontal="centerContinuous"/>
    </xf>
    <xf numFmtId="0" fontId="3" fillId="0" borderId="0" xfId="0" applyFont="1"/>
    <xf numFmtId="0" fontId="9" fillId="0" borderId="0" xfId="0" applyFont="1"/>
    <xf numFmtId="0" fontId="2" fillId="0" borderId="0" xfId="0" applyFont="1"/>
    <xf numFmtId="0" fontId="3" fillId="0" borderId="0" xfId="0" applyFont="1" applyAlignment="1">
      <alignment horizontal="right"/>
    </xf>
    <xf numFmtId="0" fontId="9" fillId="0" borderId="0" xfId="0" applyFont="1" applyAlignment="1">
      <alignment vertical="center" wrapText="1"/>
    </xf>
    <xf numFmtId="0" fontId="3" fillId="0" borderId="0" xfId="0" applyFont="1" applyAlignment="1">
      <alignment vertical="center" wrapText="1"/>
    </xf>
    <xf numFmtId="0" fontId="3" fillId="3" borderId="15" xfId="0" applyFont="1" applyFill="1" applyBorder="1" applyAlignment="1">
      <alignment vertical="center" wrapText="1"/>
    </xf>
    <xf numFmtId="0" fontId="3" fillId="3" borderId="15" xfId="0" quotePrefix="1" applyFont="1" applyFill="1" applyBorder="1" applyAlignment="1">
      <alignment vertical="center" wrapText="1"/>
    </xf>
    <xf numFmtId="0" fontId="2" fillId="0" borderId="0" xfId="0" quotePrefix="1" applyFont="1" applyAlignment="1">
      <alignment horizontal="centerContinuous"/>
    </xf>
    <xf numFmtId="0" fontId="2" fillId="0" borderId="0" xfId="0" applyFont="1" applyAlignment="1">
      <alignment vertical="center"/>
    </xf>
    <xf numFmtId="0" fontId="2" fillId="0" borderId="21" xfId="0" applyFont="1" applyBorder="1" applyAlignment="1">
      <alignment horizontal="center" vertical="center" wrapText="1"/>
    </xf>
    <xf numFmtId="0" fontId="2" fillId="0" borderId="21" xfId="0" applyFont="1" applyBorder="1" applyAlignment="1">
      <alignment vertical="center" wrapText="1"/>
    </xf>
    <xf numFmtId="0" fontId="2" fillId="0" borderId="15" xfId="0" applyFont="1" applyBorder="1" applyAlignment="1">
      <alignment horizontal="center" vertical="center" wrapText="1"/>
    </xf>
    <xf numFmtId="0" fontId="2" fillId="0" borderId="15" xfId="0" applyFont="1" applyBorder="1" applyAlignment="1">
      <alignment vertical="center" wrapText="1"/>
    </xf>
    <xf numFmtId="0" fontId="3" fillId="0" borderId="15" xfId="0" applyFont="1" applyBorder="1" applyAlignment="1">
      <alignment horizontal="center" vertical="center" wrapText="1"/>
    </xf>
    <xf numFmtId="0" fontId="3" fillId="0" borderId="15" xfId="0" applyFont="1" applyBorder="1" applyAlignment="1">
      <alignment vertical="center" wrapText="1"/>
    </xf>
    <xf numFmtId="3" fontId="3" fillId="0" borderId="15" xfId="0" applyNumberFormat="1" applyFont="1" applyBorder="1" applyAlignment="1">
      <alignment vertical="center" wrapText="1"/>
    </xf>
    <xf numFmtId="0" fontId="9" fillId="0" borderId="15" xfId="0" quotePrefix="1" applyFont="1" applyBorder="1" applyAlignment="1">
      <alignment horizontal="center" vertical="center" wrapText="1"/>
    </xf>
    <xf numFmtId="0" fontId="9" fillId="0" borderId="15" xfId="0" applyFont="1" applyBorder="1" applyAlignment="1">
      <alignment vertical="center" wrapText="1"/>
    </xf>
    <xf numFmtId="0" fontId="3" fillId="0" borderId="20" xfId="0" applyFont="1" applyBorder="1" applyAlignment="1">
      <alignment vertical="center" wrapText="1"/>
    </xf>
    <xf numFmtId="0" fontId="9" fillId="0" borderId="0" xfId="0" applyFont="1" applyAlignment="1">
      <alignment horizontal="left"/>
    </xf>
    <xf numFmtId="0" fontId="2" fillId="0" borderId="0" xfId="0" applyFont="1" applyAlignment="1">
      <alignment horizontal="left"/>
    </xf>
    <xf numFmtId="0" fontId="2" fillId="0" borderId="8" xfId="0" applyFont="1" applyBorder="1" applyAlignment="1">
      <alignment vertical="center" wrapText="1"/>
    </xf>
    <xf numFmtId="3" fontId="9" fillId="0" borderId="15" xfId="0" applyNumberFormat="1" applyFont="1" applyBorder="1" applyAlignment="1">
      <alignment vertical="center" wrapText="1"/>
    </xf>
    <xf numFmtId="0" fontId="9" fillId="0" borderId="15" xfId="0" applyFont="1" applyBorder="1" applyAlignment="1">
      <alignment horizontal="center" vertical="center" wrapText="1"/>
    </xf>
    <xf numFmtId="0" fontId="3" fillId="0" borderId="15" xfId="0" applyFont="1" applyBorder="1" applyAlignment="1">
      <alignment horizontal="left" vertical="center" wrapText="1"/>
    </xf>
    <xf numFmtId="0" fontId="17" fillId="0" borderId="15" xfId="0" applyFont="1" applyBorder="1" applyAlignment="1">
      <alignment vertical="center" wrapText="1"/>
    </xf>
    <xf numFmtId="0" fontId="2" fillId="0" borderId="8" xfId="0" applyFont="1" applyBorder="1" applyAlignment="1">
      <alignment horizontal="center" vertical="center" wrapText="1"/>
    </xf>
    <xf numFmtId="0" fontId="9" fillId="0" borderId="0" xfId="0" applyFont="1" applyAlignment="1">
      <alignment horizontal="center"/>
    </xf>
    <xf numFmtId="0" fontId="2" fillId="0" borderId="8" xfId="0" applyFont="1" applyBorder="1" applyAlignment="1">
      <alignment horizontal="center" vertical="center" wrapText="1"/>
    </xf>
    <xf numFmtId="0" fontId="3" fillId="0" borderId="0" xfId="0" applyFont="1" applyAlignment="1">
      <alignment horizontal="centerContinuous" vertical="center"/>
    </xf>
    <xf numFmtId="0" fontId="3" fillId="0" borderId="0" xfId="0" applyFont="1" applyAlignment="1">
      <alignment vertical="center"/>
    </xf>
    <xf numFmtId="0" fontId="9" fillId="0" borderId="0" xfId="0" applyFont="1" applyAlignment="1">
      <alignment vertical="center"/>
    </xf>
    <xf numFmtId="0" fontId="9" fillId="0" borderId="0" xfId="0" quotePrefix="1" applyFont="1" applyAlignment="1">
      <alignment vertical="center"/>
    </xf>
    <xf numFmtId="0" fontId="2" fillId="0" borderId="0" xfId="0" quotePrefix="1" applyFont="1" applyAlignment="1">
      <alignment horizontal="centerContinuous" vertical="center"/>
    </xf>
    <xf numFmtId="0" fontId="9" fillId="0" borderId="0" xfId="0" applyFont="1" applyAlignment="1">
      <alignment horizontal="left" vertical="center"/>
    </xf>
    <xf numFmtId="0" fontId="9" fillId="0" borderId="0" xfId="0" quotePrefix="1" applyFont="1" applyAlignment="1">
      <alignment horizontal="left" vertical="center"/>
    </xf>
    <xf numFmtId="0" fontId="3" fillId="0" borderId="0" xfId="1" applyFont="1" applyAlignment="1">
      <alignment vertical="center"/>
    </xf>
    <xf numFmtId="0" fontId="9" fillId="0" borderId="8" xfId="0" applyFont="1" applyBorder="1" applyAlignment="1">
      <alignment horizontal="center" vertical="center"/>
    </xf>
    <xf numFmtId="3" fontId="3" fillId="0" borderId="20" xfId="0" applyNumberFormat="1" applyFont="1" applyBorder="1" applyAlignment="1">
      <alignment vertical="center" wrapText="1"/>
    </xf>
    <xf numFmtId="0" fontId="3" fillId="0" borderId="1" xfId="0" applyFont="1" applyBorder="1" applyAlignment="1">
      <alignment horizontal="center" vertical="center"/>
    </xf>
    <xf numFmtId="0" fontId="9" fillId="0" borderId="2" xfId="0" applyFont="1" applyBorder="1" applyAlignment="1">
      <alignment vertical="center"/>
    </xf>
    <xf numFmtId="3" fontId="9" fillId="0" borderId="3" xfId="0" applyNumberFormat="1" applyFont="1" applyBorder="1" applyAlignment="1">
      <alignment vertical="center"/>
    </xf>
    <xf numFmtId="0" fontId="3" fillId="0" borderId="1" xfId="0" quotePrefix="1" applyFont="1" applyBorder="1" applyAlignment="1">
      <alignment horizontal="center" vertical="center"/>
    </xf>
    <xf numFmtId="0" fontId="3" fillId="0" borderId="2" xfId="0" applyFont="1" applyBorder="1" applyAlignment="1">
      <alignment vertical="center"/>
    </xf>
    <xf numFmtId="0" fontId="2" fillId="0" borderId="1" xfId="0" applyFont="1" applyBorder="1" applyAlignment="1">
      <alignment vertical="center"/>
    </xf>
    <xf numFmtId="0" fontId="9" fillId="0" borderId="1" xfId="0" applyFont="1" applyBorder="1" applyAlignment="1">
      <alignment vertical="center"/>
    </xf>
    <xf numFmtId="0" fontId="3" fillId="0" borderId="1" xfId="0" applyFont="1" applyBorder="1" applyAlignment="1">
      <alignment vertical="center"/>
    </xf>
    <xf numFmtId="0" fontId="9" fillId="0" borderId="21" xfId="0" applyFont="1" applyBorder="1" applyAlignment="1">
      <alignment horizontal="center" vertical="center"/>
    </xf>
    <xf numFmtId="0" fontId="9" fillId="0" borderId="17" xfId="0" applyFont="1" applyBorder="1" applyAlignment="1">
      <alignment vertical="center"/>
    </xf>
    <xf numFmtId="0" fontId="9" fillId="0" borderId="0" xfId="0" applyFont="1" applyBorder="1" applyAlignment="1">
      <alignment vertical="center"/>
    </xf>
    <xf numFmtId="0" fontId="2" fillId="0" borderId="15" xfId="0" applyFont="1" applyBorder="1" applyAlignment="1">
      <alignment horizontal="center" vertical="center"/>
    </xf>
    <xf numFmtId="0" fontId="16" fillId="0" borderId="15" xfId="0" applyFont="1" applyBorder="1" applyAlignment="1">
      <alignment vertical="center"/>
    </xf>
    <xf numFmtId="3" fontId="3" fillId="0" borderId="15" xfId="0" applyNumberFormat="1" applyFont="1" applyBorder="1" applyAlignment="1">
      <alignment vertical="center"/>
    </xf>
    <xf numFmtId="0" fontId="3" fillId="0" borderId="15" xfId="0" applyFont="1" applyBorder="1" applyAlignment="1">
      <alignment horizontal="center" vertical="center"/>
    </xf>
    <xf numFmtId="0" fontId="3" fillId="0" borderId="20" xfId="0" applyFont="1" applyBorder="1" applyAlignment="1">
      <alignment vertical="center"/>
    </xf>
    <xf numFmtId="3" fontId="3" fillId="0" borderId="20" xfId="0" applyNumberFormat="1" applyFont="1" applyBorder="1" applyAlignment="1">
      <alignment vertical="center"/>
    </xf>
    <xf numFmtId="3" fontId="3" fillId="0" borderId="0" xfId="0" applyNumberFormat="1" applyFont="1" applyAlignment="1">
      <alignment vertical="center"/>
    </xf>
    <xf numFmtId="3" fontId="2" fillId="0" borderId="15" xfId="0" applyNumberFormat="1" applyFont="1" applyBorder="1" applyAlignment="1">
      <alignment vertical="center" wrapText="1"/>
    </xf>
    <xf numFmtId="0" fontId="2" fillId="0" borderId="0" xfId="0" applyFont="1" applyAlignment="1">
      <alignment vertical="center" wrapText="1"/>
    </xf>
    <xf numFmtId="3" fontId="2" fillId="0" borderId="21" xfId="0" applyNumberFormat="1" applyFont="1" applyBorder="1" applyAlignment="1">
      <alignment vertical="center" wrapText="1"/>
    </xf>
    <xf numFmtId="3" fontId="2" fillId="0" borderId="0" xfId="0" applyNumberFormat="1" applyFont="1" applyAlignment="1">
      <alignment vertical="center" wrapText="1"/>
    </xf>
    <xf numFmtId="3" fontId="3" fillId="0" borderId="0" xfId="0" applyNumberFormat="1" applyFont="1" applyAlignment="1">
      <alignment vertical="center" wrapText="1"/>
    </xf>
    <xf numFmtId="0" fontId="2" fillId="0" borderId="20" xfId="0" applyFont="1" applyBorder="1" applyAlignment="1">
      <alignment vertical="center" wrapText="1"/>
    </xf>
    <xf numFmtId="3" fontId="2" fillId="0" borderId="20" xfId="0" applyNumberFormat="1" applyFont="1" applyBorder="1" applyAlignment="1">
      <alignment vertical="center" wrapText="1"/>
    </xf>
    <xf numFmtId="3" fontId="2" fillId="0" borderId="15" xfId="0" applyNumberFormat="1" applyFont="1" applyBorder="1" applyAlignment="1">
      <alignment vertical="center"/>
    </xf>
    <xf numFmtId="3" fontId="19" fillId="0" borderId="8" xfId="0" applyNumberFormat="1" applyFont="1" applyFill="1" applyBorder="1" applyAlignment="1">
      <alignment horizontal="center" vertical="center" wrapText="1"/>
    </xf>
    <xf numFmtId="0" fontId="19" fillId="0" borderId="8" xfId="0" applyFont="1" applyFill="1" applyBorder="1" applyAlignment="1">
      <alignment horizontal="center" vertical="center" wrapText="1"/>
    </xf>
    <xf numFmtId="0" fontId="20" fillId="0" borderId="8" xfId="0" quotePrefix="1" applyFont="1" applyFill="1" applyBorder="1" applyAlignment="1">
      <alignment horizontal="center" vertical="center" wrapText="1"/>
    </xf>
    <xf numFmtId="3" fontId="20" fillId="0" borderId="8" xfId="0" applyNumberFormat="1" applyFont="1" applyFill="1" applyBorder="1" applyAlignment="1">
      <alignment horizontal="center" vertical="center" wrapText="1"/>
    </xf>
    <xf numFmtId="0" fontId="9" fillId="0" borderId="0" xfId="0" applyFont="1" applyAlignment="1">
      <alignment horizontal="centerContinuous" vertical="center"/>
    </xf>
    <xf numFmtId="3" fontId="9" fillId="0" borderId="15" xfId="0" applyNumberFormat="1" applyFont="1" applyBorder="1" applyAlignment="1">
      <alignment vertical="center"/>
    </xf>
    <xf numFmtId="3" fontId="9" fillId="0" borderId="20" xfId="0" applyNumberFormat="1" applyFont="1" applyBorder="1" applyAlignment="1">
      <alignment vertical="center"/>
    </xf>
    <xf numFmtId="0" fontId="9" fillId="0" borderId="23" xfId="0" applyFont="1" applyBorder="1" applyAlignment="1">
      <alignment horizontal="center" vertical="center"/>
    </xf>
    <xf numFmtId="0" fontId="18" fillId="0" borderId="15" xfId="0" applyFont="1" applyBorder="1" applyAlignment="1">
      <alignment vertical="center" wrapText="1"/>
    </xf>
    <xf numFmtId="0" fontId="3" fillId="0" borderId="15" xfId="0" applyFont="1" applyFill="1" applyBorder="1" applyAlignment="1">
      <alignment horizontal="center" vertical="center"/>
    </xf>
    <xf numFmtId="0" fontId="18" fillId="0" borderId="15" xfId="0" applyFont="1" applyFill="1" applyBorder="1" applyAlignment="1">
      <alignment vertical="center" wrapText="1"/>
    </xf>
    <xf numFmtId="3" fontId="3" fillId="0" borderId="15" xfId="0" applyNumberFormat="1" applyFont="1" applyFill="1" applyBorder="1" applyAlignment="1">
      <alignment vertical="center"/>
    </xf>
    <xf numFmtId="3" fontId="9" fillId="0" borderId="15" xfId="0" applyNumberFormat="1" applyFont="1" applyFill="1" applyBorder="1" applyAlignment="1">
      <alignment vertical="center"/>
    </xf>
    <xf numFmtId="0" fontId="3" fillId="0" borderId="0" xfId="0" applyFont="1" applyFill="1" applyAlignment="1">
      <alignment vertical="center"/>
    </xf>
    <xf numFmtId="4" fontId="18" fillId="0" borderId="15" xfId="0" applyNumberFormat="1" applyFont="1" applyFill="1" applyBorder="1" applyAlignment="1">
      <alignment vertical="center" wrapText="1"/>
    </xf>
    <xf numFmtId="0" fontId="9" fillId="0" borderId="0" xfId="0" applyFont="1" applyAlignment="1">
      <alignment horizontal="left" vertical="center" wrapText="1"/>
    </xf>
    <xf numFmtId="0" fontId="2" fillId="0" borderId="8" xfId="0" applyFont="1" applyBorder="1" applyAlignment="1">
      <alignment horizontal="center" vertical="center" wrapText="1"/>
    </xf>
    <xf numFmtId="0" fontId="9" fillId="0" borderId="0" xfId="0" applyFont="1" applyAlignment="1">
      <alignment horizontal="left" vertical="center"/>
    </xf>
    <xf numFmtId="0" fontId="2" fillId="0" borderId="15" xfId="0" applyFont="1" applyBorder="1" applyAlignment="1">
      <alignment horizontal="center"/>
    </xf>
    <xf numFmtId="3" fontId="2" fillId="0" borderId="15" xfId="0" applyNumberFormat="1" applyFont="1" applyBorder="1"/>
    <xf numFmtId="0" fontId="3" fillId="0" borderId="15" xfId="0" applyFont="1" applyBorder="1" applyAlignment="1">
      <alignment horizontal="center"/>
    </xf>
    <xf numFmtId="3" fontId="3" fillId="0" borderId="15" xfId="0" applyNumberFormat="1" applyFont="1" applyBorder="1"/>
    <xf numFmtId="0" fontId="3" fillId="0" borderId="20" xfId="0" applyFont="1" applyBorder="1"/>
    <xf numFmtId="0" fontId="2" fillId="0" borderId="21" xfId="0" applyFont="1" applyBorder="1" applyAlignment="1">
      <alignment horizontal="center"/>
    </xf>
    <xf numFmtId="3" fontId="3" fillId="0" borderId="21" xfId="0" applyNumberFormat="1" applyFont="1" applyBorder="1"/>
    <xf numFmtId="0" fontId="2" fillId="0" borderId="15" xfId="0" applyFont="1" applyBorder="1"/>
    <xf numFmtId="0" fontId="2" fillId="0" borderId="21" xfId="0" applyFont="1" applyBorder="1"/>
    <xf numFmtId="0" fontId="2" fillId="0" borderId="20" xfId="0" applyFont="1" applyBorder="1" applyAlignment="1">
      <alignment horizontal="center" vertical="center" wrapText="1"/>
    </xf>
    <xf numFmtId="0" fontId="3" fillId="0" borderId="0" xfId="0" applyFont="1" applyFill="1" applyAlignment="1">
      <alignment horizontal="centerContinuous" vertical="center"/>
    </xf>
    <xf numFmtId="166" fontId="3" fillId="0" borderId="0" xfId="6" applyNumberFormat="1" applyFont="1" applyFill="1" applyAlignment="1">
      <alignment vertical="center"/>
    </xf>
    <xf numFmtId="166" fontId="9" fillId="0" borderId="21" xfId="6" applyNumberFormat="1" applyFont="1" applyFill="1" applyBorder="1" applyAlignment="1">
      <alignment vertical="center"/>
    </xf>
    <xf numFmtId="0" fontId="9" fillId="0" borderId="21" xfId="0" applyFont="1" applyFill="1" applyBorder="1" applyAlignment="1">
      <alignment horizontal="center" vertical="center"/>
    </xf>
    <xf numFmtId="0" fontId="21" fillId="0" borderId="15" xfId="0" applyFont="1" applyBorder="1" applyAlignment="1">
      <alignment vertical="center" wrapText="1"/>
    </xf>
    <xf numFmtId="3" fontId="2" fillId="0" borderId="15" xfId="0" applyNumberFormat="1" applyFont="1" applyFill="1" applyBorder="1" applyAlignment="1">
      <alignment vertical="center" wrapText="1"/>
    </xf>
    <xf numFmtId="9" fontId="2" fillId="0" borderId="15" xfId="7" applyFont="1" applyFill="1" applyBorder="1" applyAlignment="1">
      <alignment vertical="center" wrapText="1"/>
    </xf>
    <xf numFmtId="0" fontId="3" fillId="0" borderId="15" xfId="0" quotePrefix="1" applyFont="1" applyBorder="1" applyAlignment="1">
      <alignment horizontal="center" vertical="center" wrapText="1"/>
    </xf>
    <xf numFmtId="166" fontId="3" fillId="0" borderId="15" xfId="6" applyNumberFormat="1" applyFont="1" applyFill="1" applyBorder="1" applyAlignment="1">
      <alignment vertical="center" wrapText="1"/>
    </xf>
    <xf numFmtId="9" fontId="3" fillId="0" borderId="15" xfId="7" applyFont="1" applyFill="1" applyBorder="1" applyAlignment="1">
      <alignment vertical="center" wrapText="1"/>
    </xf>
    <xf numFmtId="166" fontId="2" fillId="0" borderId="15" xfId="6" applyNumberFormat="1" applyFont="1" applyFill="1" applyBorder="1" applyAlignment="1">
      <alignment vertical="center" wrapText="1"/>
    </xf>
    <xf numFmtId="166" fontId="3" fillId="0" borderId="20" xfId="6" applyNumberFormat="1" applyFont="1" applyFill="1" applyBorder="1" applyAlignment="1">
      <alignment vertical="center"/>
    </xf>
    <xf numFmtId="4" fontId="3" fillId="0" borderId="20" xfId="0" applyNumberFormat="1" applyFont="1" applyFill="1" applyBorder="1" applyAlignment="1">
      <alignment vertical="center"/>
    </xf>
    <xf numFmtId="3" fontId="9" fillId="0" borderId="0" xfId="0" applyNumberFormat="1" applyFont="1" applyAlignment="1">
      <alignment vertical="center" wrapText="1"/>
    </xf>
    <xf numFmtId="0" fontId="9" fillId="0" borderId="0" xfId="0" applyFont="1" applyAlignment="1">
      <alignment horizontal="left" vertical="center"/>
    </xf>
    <xf numFmtId="4" fontId="24" fillId="0" borderId="15" xfId="0" applyNumberFormat="1" applyFont="1" applyFill="1" applyBorder="1" applyAlignment="1">
      <alignment vertical="center" wrapText="1"/>
    </xf>
    <xf numFmtId="0" fontId="3" fillId="0" borderId="15" xfId="0" applyFont="1" applyBorder="1"/>
    <xf numFmtId="0" fontId="9" fillId="0" borderId="15" xfId="0" applyFont="1" applyBorder="1"/>
    <xf numFmtId="0" fontId="3" fillId="0" borderId="15" xfId="0" quotePrefix="1" applyFont="1" applyBorder="1" applyAlignment="1">
      <alignment horizontal="center"/>
    </xf>
    <xf numFmtId="0" fontId="17" fillId="0" borderId="15" xfId="0" applyFont="1" applyBorder="1"/>
    <xf numFmtId="0" fontId="2" fillId="0" borderId="20" xfId="0" applyFont="1" applyBorder="1" applyAlignment="1">
      <alignment horizontal="center"/>
    </xf>
    <xf numFmtId="0" fontId="2" fillId="0" borderId="20" xfId="0" applyFont="1" applyBorder="1" applyAlignment="1">
      <alignment horizontal="left"/>
    </xf>
    <xf numFmtId="3" fontId="3" fillId="0" borderId="0" xfId="0" applyNumberFormat="1" applyFont="1"/>
    <xf numFmtId="4" fontId="24" fillId="0" borderId="15" xfId="0" applyNumberFormat="1" applyFont="1" applyBorder="1" applyAlignment="1">
      <alignment vertical="center" wrapText="1"/>
    </xf>
    <xf numFmtId="3" fontId="3" fillId="0" borderId="15" xfId="0" applyNumberFormat="1" applyFont="1" applyFill="1" applyBorder="1"/>
    <xf numFmtId="0" fontId="3" fillId="0" borderId="0" xfId="0" applyFont="1" applyFill="1" applyAlignment="1">
      <alignment horizontal="centerContinuous"/>
    </xf>
    <xf numFmtId="0" fontId="3" fillId="0" borderId="0" xfId="0" applyFont="1" applyFill="1"/>
    <xf numFmtId="3" fontId="2" fillId="0" borderId="8" xfId="0" applyNumberFormat="1" applyFont="1" applyFill="1" applyBorder="1"/>
    <xf numFmtId="3" fontId="2" fillId="0" borderId="3" xfId="0" applyNumberFormat="1" applyFont="1" applyFill="1" applyBorder="1"/>
    <xf numFmtId="3" fontId="3" fillId="0" borderId="21" xfId="0" applyNumberFormat="1" applyFont="1" applyFill="1" applyBorder="1"/>
    <xf numFmtId="3" fontId="2" fillId="0" borderId="21" xfId="0" applyNumberFormat="1" applyFont="1" applyFill="1" applyBorder="1"/>
    <xf numFmtId="0" fontId="9" fillId="0" borderId="0" xfId="0" applyFont="1" applyFill="1" applyAlignment="1">
      <alignment horizontal="center"/>
    </xf>
    <xf numFmtId="0" fontId="2" fillId="0" borderId="8" xfId="0" applyFont="1" applyBorder="1" applyAlignment="1">
      <alignment horizontal="center" vertical="center"/>
    </xf>
    <xf numFmtId="0" fontId="9" fillId="0" borderId="0" xfId="0" applyFont="1" applyBorder="1" applyAlignment="1">
      <alignment horizontal="right"/>
    </xf>
    <xf numFmtId="0" fontId="2" fillId="0" borderId="8" xfId="0" applyFont="1" applyBorder="1" applyAlignment="1">
      <alignment horizontal="center" vertical="center" wrapText="1"/>
    </xf>
    <xf numFmtId="0" fontId="2" fillId="0" borderId="8" xfId="0" applyFont="1" applyBorder="1" applyAlignment="1">
      <alignment horizontal="center" vertical="center"/>
    </xf>
    <xf numFmtId="0" fontId="2" fillId="0" borderId="0" xfId="0" applyFont="1" applyAlignment="1">
      <alignment horizontal="center"/>
    </xf>
    <xf numFmtId="0" fontId="3" fillId="0" borderId="15" xfId="0" applyFont="1" applyFill="1" applyBorder="1" applyAlignment="1">
      <alignment horizontal="center"/>
    </xf>
    <xf numFmtId="3" fontId="3" fillId="0" borderId="0" xfId="0" applyNumberFormat="1" applyFont="1" applyBorder="1" applyAlignment="1">
      <alignment vertical="center" wrapText="1"/>
    </xf>
    <xf numFmtId="9" fontId="3" fillId="0" borderId="0" xfId="7" applyFont="1" applyFill="1" applyAlignment="1">
      <alignment horizontal="centerContinuous" vertical="center"/>
    </xf>
    <xf numFmtId="9" fontId="9" fillId="0" borderId="0" xfId="7" applyFont="1" applyFill="1" applyAlignment="1">
      <alignment vertical="center"/>
    </xf>
    <xf numFmtId="9" fontId="9" fillId="0" borderId="0" xfId="7" applyFont="1" applyFill="1" applyAlignment="1">
      <alignment horizontal="right" vertical="center"/>
    </xf>
    <xf numFmtId="9" fontId="2" fillId="0" borderId="8" xfId="7" applyFont="1" applyFill="1" applyBorder="1" applyAlignment="1">
      <alignment horizontal="center" vertical="center" wrapText="1"/>
    </xf>
    <xf numFmtId="9" fontId="9" fillId="0" borderId="8" xfId="7" applyFont="1" applyFill="1" applyBorder="1" applyAlignment="1">
      <alignment horizontal="center" vertical="center"/>
    </xf>
    <xf numFmtId="9" fontId="3" fillId="0" borderId="20" xfId="7" applyFont="1" applyFill="1" applyBorder="1" applyAlignment="1">
      <alignment vertical="center" wrapText="1"/>
    </xf>
    <xf numFmtId="9" fontId="3" fillId="0" borderId="0" xfId="7" applyFont="1" applyFill="1" applyAlignment="1">
      <alignment vertical="center"/>
    </xf>
    <xf numFmtId="3" fontId="3" fillId="0" borderId="15" xfId="0" applyNumberFormat="1" applyFont="1" applyFill="1" applyBorder="1" applyAlignment="1">
      <alignment vertical="center" wrapText="1"/>
    </xf>
    <xf numFmtId="0" fontId="9" fillId="0" borderId="23" xfId="0" applyFont="1" applyFill="1" applyBorder="1" applyAlignment="1">
      <alignment horizontal="center" vertical="center"/>
    </xf>
    <xf numFmtId="3" fontId="9" fillId="0" borderId="15" xfId="0" applyNumberFormat="1" applyFont="1" applyFill="1" applyBorder="1" applyAlignment="1">
      <alignment vertical="center" wrapText="1"/>
    </xf>
    <xf numFmtId="3" fontId="3" fillId="0" borderId="20" xfId="0" applyNumberFormat="1" applyFont="1" applyFill="1" applyBorder="1" applyAlignment="1">
      <alignment vertical="center" wrapText="1"/>
    </xf>
    <xf numFmtId="9" fontId="2" fillId="0" borderId="20" xfId="7" applyFont="1" applyFill="1" applyBorder="1" applyAlignment="1">
      <alignment vertical="center" wrapText="1"/>
    </xf>
    <xf numFmtId="3" fontId="3" fillId="0" borderId="3" xfId="0" applyNumberFormat="1" applyFont="1" applyFill="1" applyBorder="1" applyAlignment="1">
      <alignment vertical="center"/>
    </xf>
    <xf numFmtId="3" fontId="3" fillId="0" borderId="14" xfId="0" applyNumberFormat="1" applyFont="1" applyFill="1" applyBorder="1" applyAlignment="1">
      <alignment vertical="center"/>
    </xf>
    <xf numFmtId="0" fontId="9" fillId="0" borderId="0" xfId="0" applyFont="1" applyBorder="1" applyAlignment="1"/>
    <xf numFmtId="0" fontId="21" fillId="0" borderId="21" xfId="0" applyFont="1" applyBorder="1"/>
    <xf numFmtId="0" fontId="21" fillId="0" borderId="15" xfId="0" applyFont="1" applyBorder="1"/>
    <xf numFmtId="3" fontId="3" fillId="0" borderId="15" xfId="0" applyNumberFormat="1" applyFont="1" applyBorder="1" applyAlignment="1">
      <alignment horizontal="right"/>
    </xf>
    <xf numFmtId="164" fontId="3" fillId="0" borderId="15" xfId="2" applyNumberFormat="1" applyFont="1" applyBorder="1" applyAlignment="1">
      <alignment vertical="center" wrapText="1"/>
    </xf>
    <xf numFmtId="0" fontId="2" fillId="0" borderId="15" xfId="0" applyFont="1" applyBorder="1" applyAlignment="1">
      <alignment horizontal="center" wrapText="1"/>
    </xf>
    <xf numFmtId="0" fontId="2" fillId="0" borderId="15" xfId="0" applyFont="1" applyBorder="1" applyAlignment="1">
      <alignment wrapText="1"/>
    </xf>
    <xf numFmtId="3" fontId="2" fillId="0" borderId="20" xfId="0" applyNumberFormat="1" applyFont="1" applyBorder="1"/>
    <xf numFmtId="3" fontId="2" fillId="0" borderId="21" xfId="0" applyNumberFormat="1" applyFont="1" applyBorder="1" applyAlignment="1">
      <alignment horizontal="right"/>
    </xf>
    <xf numFmtId="3" fontId="2" fillId="0" borderId="15" xfId="0" applyNumberFormat="1" applyFont="1" applyBorder="1" applyAlignment="1">
      <alignment horizontal="right"/>
    </xf>
    <xf numFmtId="0" fontId="3" fillId="0" borderId="20" xfId="0" applyFont="1" applyBorder="1" applyAlignment="1">
      <alignment horizontal="right"/>
    </xf>
    <xf numFmtId="3" fontId="2" fillId="0" borderId="15" xfId="0" applyNumberFormat="1" applyFont="1" applyBorder="1" applyAlignment="1">
      <alignment wrapText="1"/>
    </xf>
    <xf numFmtId="0" fontId="2" fillId="0" borderId="0" xfId="0" applyFont="1" applyAlignment="1">
      <alignment wrapText="1"/>
    </xf>
    <xf numFmtId="0" fontId="2" fillId="0" borderId="0" xfId="0" applyFont="1" applyFill="1" applyAlignment="1">
      <alignment horizontal="centerContinuous"/>
    </xf>
    <xf numFmtId="3" fontId="18" fillId="0" borderId="15" xfId="0" applyNumberFormat="1" applyFont="1" applyFill="1" applyBorder="1"/>
    <xf numFmtId="0" fontId="27" fillId="0" borderId="0" xfId="0" applyFont="1" applyAlignment="1">
      <alignment horizontal="left"/>
    </xf>
    <xf numFmtId="0" fontId="25" fillId="0" borderId="8" xfId="0" applyFont="1" applyBorder="1" applyAlignment="1">
      <alignment horizontal="center" vertical="center"/>
    </xf>
    <xf numFmtId="0" fontId="28" fillId="0" borderId="0" xfId="0" applyFont="1"/>
    <xf numFmtId="0" fontId="28" fillId="0" borderId="15" xfId="0" applyFont="1" applyBorder="1" applyAlignment="1">
      <alignment horizontal="center" vertical="center" wrapText="1"/>
    </xf>
    <xf numFmtId="0" fontId="28" fillId="0" borderId="0" xfId="0" applyFont="1" applyAlignment="1">
      <alignment vertical="center" wrapText="1"/>
    </xf>
    <xf numFmtId="0" fontId="28" fillId="0" borderId="15" xfId="0" applyFont="1" applyBorder="1" applyAlignment="1">
      <alignment vertical="center" wrapText="1"/>
    </xf>
    <xf numFmtId="0" fontId="25" fillId="0" borderId="0" xfId="0" applyFont="1" applyAlignment="1">
      <alignment vertical="center" wrapText="1"/>
    </xf>
    <xf numFmtId="3" fontId="28" fillId="0" borderId="15" xfId="0" applyNumberFormat="1" applyFont="1" applyFill="1" applyBorder="1" applyAlignment="1">
      <alignment horizontal="left" wrapText="1"/>
    </xf>
    <xf numFmtId="3" fontId="28" fillId="0" borderId="15" xfId="0" applyNumberFormat="1" applyFont="1" applyFill="1" applyBorder="1" applyAlignment="1">
      <alignment horizontal="left" vertical="center" wrapText="1"/>
    </xf>
    <xf numFmtId="0" fontId="28" fillId="0" borderId="15" xfId="0" applyFont="1" applyFill="1" applyBorder="1" applyAlignment="1">
      <alignment horizontal="left" vertical="center" wrapText="1"/>
    </xf>
    <xf numFmtId="3" fontId="28" fillId="0" borderId="15" xfId="0" applyNumberFormat="1" applyFont="1" applyFill="1" applyBorder="1" applyAlignment="1">
      <alignment vertical="center" wrapText="1"/>
    </xf>
    <xf numFmtId="0" fontId="28" fillId="0" borderId="15" xfId="0" applyFont="1" applyFill="1" applyBorder="1" applyAlignment="1">
      <alignment vertical="center" wrapText="1"/>
    </xf>
    <xf numFmtId="0" fontId="28" fillId="0" borderId="15" xfId="0" quotePrefix="1" applyFont="1" applyFill="1" applyBorder="1" applyAlignment="1">
      <alignment vertical="center" wrapText="1"/>
    </xf>
    <xf numFmtId="0" fontId="28" fillId="0" borderId="20" xfId="0" quotePrefix="1" applyFont="1" applyFill="1" applyBorder="1" applyAlignment="1">
      <alignment vertical="center" wrapText="1"/>
    </xf>
    <xf numFmtId="0" fontId="18" fillId="0" borderId="0" xfId="0" applyFont="1" applyFill="1"/>
    <xf numFmtId="166" fontId="18" fillId="0" borderId="0" xfId="6" applyNumberFormat="1" applyFont="1" applyFill="1"/>
    <xf numFmtId="3" fontId="18" fillId="0" borderId="0" xfId="0" applyNumberFormat="1" applyFont="1" applyFill="1"/>
    <xf numFmtId="3" fontId="3" fillId="0" borderId="0" xfId="0" applyNumberFormat="1" applyFont="1" applyFill="1"/>
    <xf numFmtId="166" fontId="28" fillId="0" borderId="15" xfId="6" applyNumberFormat="1" applyFont="1" applyFill="1" applyBorder="1" applyAlignment="1">
      <alignment vertical="center" wrapText="1"/>
    </xf>
    <xf numFmtId="0" fontId="28" fillId="0" borderId="0" xfId="0" applyFont="1" applyFill="1" applyAlignment="1">
      <alignment vertical="center" wrapText="1"/>
    </xf>
    <xf numFmtId="166" fontId="25" fillId="0" borderId="15" xfId="6" applyNumberFormat="1" applyFont="1" applyFill="1" applyBorder="1" applyAlignment="1">
      <alignment vertical="center" wrapText="1"/>
    </xf>
    <xf numFmtId="0" fontId="25" fillId="0" borderId="0" xfId="0" applyFont="1" applyFill="1" applyAlignment="1">
      <alignment vertical="center" wrapText="1"/>
    </xf>
    <xf numFmtId="166" fontId="28" fillId="0" borderId="0" xfId="6" applyNumberFormat="1" applyFont="1" applyFill="1" applyAlignment="1">
      <alignment horizontal="center"/>
    </xf>
    <xf numFmtId="166" fontId="27" fillId="0" borderId="0" xfId="6" applyNumberFormat="1" applyFont="1" applyFill="1" applyAlignment="1">
      <alignment horizontal="center"/>
    </xf>
    <xf numFmtId="166" fontId="25" fillId="0" borderId="8" xfId="6" quotePrefix="1" applyNumberFormat="1" applyFont="1" applyFill="1" applyBorder="1" applyAlignment="1">
      <alignment horizontal="center" vertical="center"/>
    </xf>
    <xf numFmtId="166" fontId="28" fillId="0" borderId="15" xfId="6" applyNumberFormat="1" applyFont="1" applyFill="1" applyBorder="1"/>
    <xf numFmtId="166" fontId="28" fillId="0" borderId="20" xfId="6" applyNumberFormat="1" applyFont="1" applyFill="1" applyBorder="1"/>
    <xf numFmtId="166" fontId="28" fillId="0" borderId="0" xfId="6" applyNumberFormat="1" applyFont="1" applyFill="1"/>
    <xf numFmtId="0" fontId="25" fillId="0" borderId="15" xfId="0" quotePrefix="1" applyFont="1" applyFill="1" applyBorder="1" applyAlignment="1">
      <alignment vertical="center" wrapText="1"/>
    </xf>
    <xf numFmtId="166" fontId="31" fillId="0" borderId="15" xfId="6" applyNumberFormat="1" applyFont="1" applyFill="1" applyBorder="1" applyAlignment="1">
      <alignment vertical="center" wrapText="1"/>
    </xf>
    <xf numFmtId="166" fontId="27" fillId="0" borderId="15" xfId="6" applyNumberFormat="1" applyFont="1" applyFill="1" applyBorder="1" applyAlignment="1">
      <alignment vertical="center" wrapText="1"/>
    </xf>
    <xf numFmtId="166" fontId="36" fillId="0" borderId="15" xfId="6" applyNumberFormat="1" applyFont="1" applyFill="1" applyBorder="1" applyAlignment="1">
      <alignment vertical="center" wrapText="1"/>
    </xf>
    <xf numFmtId="0" fontId="36" fillId="0" borderId="0" xfId="0" applyFont="1" applyFill="1" applyAlignment="1">
      <alignment vertical="center" wrapText="1"/>
    </xf>
    <xf numFmtId="0" fontId="27" fillId="0" borderId="0" xfId="0" applyFont="1" applyFill="1" applyAlignment="1">
      <alignment vertical="center" wrapText="1"/>
    </xf>
    <xf numFmtId="0" fontId="31" fillId="0" borderId="0" xfId="0" applyFont="1" applyFill="1" applyAlignment="1">
      <alignment vertical="center" wrapText="1"/>
    </xf>
    <xf numFmtId="166" fontId="33" fillId="0" borderId="15" xfId="6" applyNumberFormat="1" applyFont="1" applyFill="1" applyBorder="1" applyAlignment="1">
      <alignment vertical="center" wrapText="1"/>
    </xf>
    <xf numFmtId="0" fontId="2" fillId="4" borderId="0" xfId="0" applyFont="1" applyFill="1" applyAlignment="1">
      <alignment vertical="center"/>
    </xf>
    <xf numFmtId="0" fontId="3" fillId="4" borderId="0" xfId="0" applyFont="1" applyFill="1" applyAlignment="1">
      <alignment horizontal="centerContinuous" vertical="center"/>
    </xf>
    <xf numFmtId="0" fontId="3" fillId="4" borderId="0" xfId="0" applyFont="1" applyFill="1" applyAlignment="1">
      <alignment vertical="center"/>
    </xf>
    <xf numFmtId="0" fontId="2" fillId="4" borderId="8" xfId="0" applyFont="1" applyFill="1" applyBorder="1" applyAlignment="1">
      <alignment horizontal="center" vertical="center" wrapText="1"/>
    </xf>
    <xf numFmtId="0" fontId="9" fillId="4" borderId="23" xfId="0" applyFont="1" applyFill="1" applyBorder="1" applyAlignment="1">
      <alignment horizontal="center" vertical="center"/>
    </xf>
    <xf numFmtId="3" fontId="2" fillId="4" borderId="15" xfId="0" applyNumberFormat="1" applyFont="1" applyFill="1" applyBorder="1" applyAlignment="1">
      <alignment vertical="center"/>
    </xf>
    <xf numFmtId="3" fontId="3" fillId="4" borderId="15" xfId="0" applyNumberFormat="1" applyFont="1" applyFill="1" applyBorder="1" applyAlignment="1">
      <alignment vertical="center"/>
    </xf>
    <xf numFmtId="3" fontId="3" fillId="4" borderId="20" xfId="0" applyNumberFormat="1" applyFont="1" applyFill="1" applyBorder="1" applyAlignment="1">
      <alignment vertical="center"/>
    </xf>
    <xf numFmtId="0" fontId="3" fillId="0" borderId="15" xfId="1" applyFont="1" applyFill="1" applyBorder="1" applyAlignment="1">
      <alignment horizontal="center"/>
    </xf>
    <xf numFmtId="3" fontId="3" fillId="0" borderId="15" xfId="1" applyNumberFormat="1" applyFont="1" applyFill="1" applyBorder="1"/>
    <xf numFmtId="0" fontId="6" fillId="0" borderId="0" xfId="1" applyFont="1" applyFill="1"/>
    <xf numFmtId="0" fontId="3" fillId="0" borderId="15" xfId="0" applyFont="1" applyFill="1" applyBorder="1"/>
    <xf numFmtId="166" fontId="3" fillId="0" borderId="0" xfId="6" applyNumberFormat="1" applyFont="1" applyFill="1"/>
    <xf numFmtId="0" fontId="18" fillId="0" borderId="15" xfId="0" applyFont="1" applyFill="1" applyBorder="1" applyAlignment="1">
      <alignment horizontal="center"/>
    </xf>
    <xf numFmtId="3" fontId="18" fillId="0" borderId="21" xfId="0" applyNumberFormat="1" applyFont="1" applyFill="1" applyBorder="1"/>
    <xf numFmtId="0" fontId="2" fillId="0" borderId="8" xfId="0" applyFont="1" applyBorder="1" applyAlignment="1">
      <alignment horizontal="center" vertical="center" wrapText="1"/>
    </xf>
    <xf numFmtId="0" fontId="3" fillId="0" borderId="0" xfId="0" applyFont="1" applyAlignment="1">
      <alignment horizontal="center"/>
    </xf>
    <xf numFmtId="0" fontId="2" fillId="0" borderId="7"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0" xfId="0" applyFont="1" applyBorder="1" applyAlignment="1">
      <alignment horizontal="center" vertical="center" wrapText="1"/>
    </xf>
    <xf numFmtId="0" fontId="25" fillId="0" borderId="0" xfId="0" applyFont="1" applyAlignment="1">
      <alignment horizontal="centerContinuous"/>
    </xf>
    <xf numFmtId="0" fontId="28" fillId="0" borderId="0" xfId="0" applyFont="1" applyAlignment="1">
      <alignment horizontal="centerContinuous"/>
    </xf>
    <xf numFmtId="0" fontId="25" fillId="0" borderId="0" xfId="0" quotePrefix="1" applyFont="1" applyAlignment="1">
      <alignment horizontal="centerContinuous"/>
    </xf>
    <xf numFmtId="0" fontId="27" fillId="0" borderId="0" xfId="0" applyFont="1" applyAlignment="1">
      <alignment horizontal="center"/>
    </xf>
    <xf numFmtId="0" fontId="27" fillId="0" borderId="0" xfId="0" applyFont="1" applyAlignment="1">
      <alignment horizontal="right"/>
    </xf>
    <xf numFmtId="0" fontId="25" fillId="0" borderId="8" xfId="0" quotePrefix="1" applyFont="1" applyBorder="1" applyAlignment="1">
      <alignment horizontal="center" vertical="center"/>
    </xf>
    <xf numFmtId="0" fontId="25" fillId="0" borderId="0" xfId="0" applyFont="1" applyAlignment="1">
      <alignment vertical="center"/>
    </xf>
    <xf numFmtId="0" fontId="25" fillId="0" borderId="21" xfId="0" applyFont="1" applyBorder="1" applyAlignment="1">
      <alignment horizontal="center" vertical="center" wrapText="1"/>
    </xf>
    <xf numFmtId="0" fontId="25" fillId="0" borderId="21" xfId="0" applyFont="1" applyBorder="1" applyAlignment="1">
      <alignment vertical="center" wrapText="1"/>
    </xf>
    <xf numFmtId="3" fontId="25" fillId="0" borderId="21" xfId="0" applyNumberFormat="1" applyFont="1" applyBorder="1" applyAlignment="1">
      <alignment vertical="center" wrapText="1"/>
    </xf>
    <xf numFmtId="3" fontId="28" fillId="0" borderId="15" xfId="0" applyNumberFormat="1" applyFont="1" applyBorder="1" applyAlignment="1">
      <alignment vertical="center" wrapText="1"/>
    </xf>
    <xf numFmtId="0" fontId="27" fillId="0" borderId="0" xfId="0" applyFont="1"/>
    <xf numFmtId="3" fontId="25" fillId="0" borderId="0" xfId="0" applyNumberFormat="1" applyFont="1" applyAlignment="1">
      <alignment vertical="center" wrapText="1"/>
    </xf>
    <xf numFmtId="3" fontId="28" fillId="0" borderId="21" xfId="0" applyNumberFormat="1" applyFont="1" applyBorder="1" applyAlignment="1">
      <alignment vertical="center" wrapText="1"/>
    </xf>
    <xf numFmtId="3" fontId="30" fillId="0" borderId="15" xfId="0" applyNumberFormat="1" applyFont="1" applyFill="1" applyBorder="1" applyAlignment="1">
      <alignment vertical="center" wrapText="1"/>
    </xf>
    <xf numFmtId="3" fontId="32" fillId="0" borderId="15" xfId="0" applyNumberFormat="1" applyFont="1" applyFill="1" applyBorder="1" applyAlignment="1">
      <alignment vertical="center" wrapText="1"/>
    </xf>
    <xf numFmtId="0" fontId="32" fillId="0" borderId="15" xfId="0" applyFont="1" applyFill="1" applyBorder="1" applyAlignment="1">
      <alignment vertical="center" wrapText="1"/>
    </xf>
    <xf numFmtId="3" fontId="30" fillId="0" borderId="15" xfId="0" applyNumberFormat="1" applyFont="1" applyFill="1" applyBorder="1" applyAlignment="1">
      <alignment horizontal="left" vertical="center" wrapText="1"/>
    </xf>
    <xf numFmtId="3" fontId="30" fillId="0" borderId="15" xfId="0" applyNumberFormat="1" applyFont="1" applyFill="1" applyBorder="1" applyAlignment="1">
      <alignment horizontal="left" wrapText="1"/>
    </xf>
    <xf numFmtId="3" fontId="33" fillId="0" borderId="15" xfId="0" applyNumberFormat="1" applyFont="1" applyFill="1" applyBorder="1" applyAlignment="1">
      <alignment vertical="center" wrapText="1"/>
    </xf>
    <xf numFmtId="3" fontId="34" fillId="0" borderId="15" xfId="0" applyNumberFormat="1" applyFont="1" applyFill="1" applyBorder="1" applyAlignment="1">
      <alignment vertical="center" wrapText="1"/>
    </xf>
    <xf numFmtId="3" fontId="30" fillId="0" borderId="15" xfId="0" applyNumberFormat="1" applyFont="1" applyFill="1" applyBorder="1" applyAlignment="1">
      <alignment horizontal="left"/>
    </xf>
    <xf numFmtId="3" fontId="30" fillId="0" borderId="15" xfId="0" applyNumberFormat="1" applyFont="1" applyFill="1" applyBorder="1" applyAlignment="1">
      <alignment wrapText="1"/>
    </xf>
    <xf numFmtId="0" fontId="30" fillId="0" borderId="15" xfId="0" applyFont="1" applyFill="1" applyBorder="1" applyAlignment="1">
      <alignment horizontal="left" vertical="center" wrapText="1"/>
    </xf>
    <xf numFmtId="0" fontId="30" fillId="0" borderId="15" xfId="0" applyFont="1" applyFill="1" applyBorder="1" applyAlignment="1">
      <alignment vertical="center" wrapText="1"/>
    </xf>
    <xf numFmtId="3" fontId="30" fillId="0" borderId="15" xfId="0" applyNumberFormat="1" applyFont="1" applyFill="1" applyBorder="1" applyAlignment="1"/>
    <xf numFmtId="0" fontId="25" fillId="0" borderId="15" xfId="0" applyFont="1" applyFill="1" applyBorder="1" applyAlignment="1">
      <alignment vertical="center" wrapText="1"/>
    </xf>
    <xf numFmtId="0" fontId="25" fillId="0" borderId="15" xfId="0" applyFont="1" applyFill="1" applyBorder="1" applyAlignment="1">
      <alignment horizontal="center" vertical="center" wrapText="1"/>
    </xf>
    <xf numFmtId="0" fontId="2" fillId="0" borderId="0" xfId="0" applyFont="1" applyFill="1" applyAlignment="1">
      <alignment horizontal="left"/>
    </xf>
    <xf numFmtId="0" fontId="2" fillId="0" borderId="0" xfId="0" quotePrefix="1" applyFont="1" applyFill="1" applyAlignment="1">
      <alignment horizontal="centerContinuous"/>
    </xf>
    <xf numFmtId="0" fontId="9" fillId="0" borderId="0" xfId="0" applyFont="1" applyFill="1" applyAlignment="1">
      <alignment horizontal="left"/>
    </xf>
    <xf numFmtId="0" fontId="2" fillId="0" borderId="8" xfId="0" quotePrefix="1" applyFont="1" applyFill="1" applyBorder="1" applyAlignment="1">
      <alignment horizontal="center" vertical="center" wrapText="1"/>
    </xf>
    <xf numFmtId="0" fontId="2" fillId="0" borderId="0" xfId="0" applyFont="1" applyFill="1" applyAlignment="1">
      <alignment vertical="center"/>
    </xf>
    <xf numFmtId="0" fontId="2" fillId="0" borderId="8" xfId="0" applyFont="1" applyFill="1" applyBorder="1" applyAlignment="1">
      <alignment horizontal="center"/>
    </xf>
    <xf numFmtId="0" fontId="16" fillId="0" borderId="8" xfId="0" applyFont="1" applyFill="1" applyBorder="1"/>
    <xf numFmtId="3" fontId="2" fillId="0" borderId="0" xfId="0" applyNumberFormat="1" applyFont="1" applyFill="1"/>
    <xf numFmtId="0" fontId="2" fillId="0" borderId="0" xfId="0" applyFont="1" applyFill="1"/>
    <xf numFmtId="0" fontId="2" fillId="0" borderId="3" xfId="0" applyFont="1" applyFill="1" applyBorder="1" applyAlignment="1">
      <alignment horizontal="center"/>
    </xf>
    <xf numFmtId="0" fontId="16" fillId="0" borderId="3" xfId="0" applyFont="1" applyFill="1" applyBorder="1"/>
    <xf numFmtId="0" fontId="2" fillId="0" borderId="15" xfId="0" applyFont="1" applyFill="1" applyBorder="1" applyAlignment="1">
      <alignment horizontal="center"/>
    </xf>
    <xf numFmtId="0" fontId="9" fillId="0" borderId="0" xfId="0" applyFont="1" applyFill="1"/>
    <xf numFmtId="0" fontId="18" fillId="0" borderId="15" xfId="0" applyFont="1" applyFill="1" applyBorder="1" applyAlignment="1">
      <alignment horizontal="center" vertical="center"/>
    </xf>
    <xf numFmtId="3" fontId="18" fillId="0" borderId="15" xfId="0" applyNumberFormat="1" applyFont="1" applyFill="1" applyBorder="1" applyAlignment="1">
      <alignment vertical="center"/>
    </xf>
    <xf numFmtId="3" fontId="29" fillId="0" borderId="15" xfId="0" applyNumberFormat="1" applyFont="1" applyFill="1" applyBorder="1" applyAlignment="1">
      <alignment vertical="center"/>
    </xf>
    <xf numFmtId="0" fontId="18" fillId="0" borderId="0" xfId="0" applyFont="1" applyFill="1" applyAlignment="1">
      <alignment vertical="center"/>
    </xf>
    <xf numFmtId="0" fontId="2" fillId="0" borderId="0" xfId="0" quotePrefix="1" applyFont="1" applyAlignment="1">
      <alignment horizontal="center"/>
    </xf>
    <xf numFmtId="0" fontId="2" fillId="0" borderId="6" xfId="0" applyFont="1" applyBorder="1" applyAlignment="1">
      <alignment horizontal="center" vertical="center" wrapText="1"/>
    </xf>
    <xf numFmtId="0" fontId="2" fillId="0" borderId="9" xfId="0" quotePrefix="1" applyFont="1" applyBorder="1" applyAlignment="1">
      <alignment horizontal="center" vertical="center" wrapText="1"/>
    </xf>
    <xf numFmtId="0" fontId="2" fillId="0" borderId="23" xfId="0" applyFont="1" applyBorder="1" applyAlignment="1">
      <alignment vertical="center" wrapText="1"/>
    </xf>
    <xf numFmtId="3" fontId="2" fillId="0" borderId="23" xfId="0" applyNumberFormat="1" applyFont="1" applyBorder="1" applyAlignment="1">
      <alignment horizontal="right" vertical="center" wrapText="1"/>
    </xf>
    <xf numFmtId="3" fontId="2" fillId="0" borderId="23" xfId="0" applyNumberFormat="1" applyFont="1" applyBorder="1" applyAlignment="1">
      <alignment vertical="center" wrapText="1"/>
    </xf>
    <xf numFmtId="3" fontId="2" fillId="0" borderId="15" xfId="0" applyNumberFormat="1" applyFont="1" applyBorder="1" applyAlignment="1">
      <alignment horizontal="right" vertical="center" wrapText="1"/>
    </xf>
    <xf numFmtId="166" fontId="2" fillId="0" borderId="15" xfId="6" applyNumberFormat="1" applyFont="1" applyBorder="1" applyAlignment="1">
      <alignment horizontal="right" vertical="center" wrapText="1"/>
    </xf>
    <xf numFmtId="0" fontId="2" fillId="0" borderId="15" xfId="0" applyFont="1" applyBorder="1" applyAlignment="1">
      <alignment horizontal="right" vertical="center" wrapText="1"/>
    </xf>
    <xf numFmtId="3" fontId="3" fillId="0" borderId="15" xfId="0" applyNumberFormat="1" applyFont="1" applyBorder="1" applyAlignment="1">
      <alignment horizontal="right" vertical="center" wrapText="1"/>
    </xf>
    <xf numFmtId="3" fontId="16" fillId="0" borderId="15" xfId="0" applyNumberFormat="1" applyFont="1" applyBorder="1" applyAlignment="1">
      <alignment vertical="center" wrapText="1"/>
    </xf>
    <xf numFmtId="0" fontId="9" fillId="0" borderId="15" xfId="0" applyFont="1" applyBorder="1" applyAlignment="1">
      <alignment horizontal="right" vertical="center" wrapText="1"/>
    </xf>
    <xf numFmtId="3" fontId="16" fillId="0" borderId="15" xfId="0" applyNumberFormat="1" applyFont="1" applyBorder="1" applyAlignment="1">
      <alignment horizontal="right" vertical="center" wrapText="1"/>
    </xf>
    <xf numFmtId="0" fontId="3" fillId="0" borderId="15" xfId="0" applyFont="1" applyBorder="1" applyAlignment="1">
      <alignment horizontal="right" vertical="center" wrapText="1"/>
    </xf>
    <xf numFmtId="3" fontId="3" fillId="0" borderId="15" xfId="0" applyNumberFormat="1" applyFont="1" applyBorder="1" applyAlignment="1">
      <alignment horizontal="right" vertical="center"/>
    </xf>
    <xf numFmtId="0" fontId="2" fillId="0" borderId="15" xfId="0" quotePrefix="1" applyFont="1" applyBorder="1" applyAlignment="1">
      <alignment horizontal="center" vertical="center" wrapText="1"/>
    </xf>
    <xf numFmtId="3" fontId="2" fillId="0" borderId="15" xfId="0" applyNumberFormat="1" applyFont="1" applyBorder="1" applyAlignment="1">
      <alignment horizontal="right" vertical="center"/>
    </xf>
    <xf numFmtId="0" fontId="2" fillId="0" borderId="20" xfId="0" applyFont="1" applyBorder="1" applyAlignment="1">
      <alignment horizontal="right" vertical="center" wrapText="1"/>
    </xf>
    <xf numFmtId="3" fontId="2" fillId="0" borderId="20" xfId="0" applyNumberFormat="1" applyFont="1" applyBorder="1" applyAlignment="1">
      <alignment horizontal="right" vertical="center" wrapText="1"/>
    </xf>
    <xf numFmtId="0" fontId="3" fillId="0" borderId="10" xfId="0" applyFont="1" applyBorder="1"/>
    <xf numFmtId="0" fontId="3" fillId="0" borderId="11" xfId="0" applyFont="1" applyBorder="1"/>
    <xf numFmtId="0" fontId="3" fillId="0" borderId="11" xfId="0" applyFont="1" applyBorder="1" applyAlignment="1">
      <alignment horizontal="center"/>
    </xf>
    <xf numFmtId="0" fontId="3" fillId="0" borderId="12" xfId="0" applyFont="1" applyBorder="1" applyAlignment="1">
      <alignment horizontal="center"/>
    </xf>
    <xf numFmtId="0" fontId="3" fillId="0" borderId="22" xfId="0" applyFont="1" applyBorder="1" applyAlignment="1">
      <alignment horizontal="center"/>
    </xf>
    <xf numFmtId="0" fontId="3" fillId="0" borderId="22" xfId="0" applyFont="1" applyBorder="1"/>
    <xf numFmtId="0" fontId="3" fillId="0" borderId="13" xfId="0" applyFont="1" applyBorder="1"/>
    <xf numFmtId="0" fontId="3" fillId="0" borderId="15" xfId="0" applyFont="1" applyFill="1" applyBorder="1" applyAlignment="1">
      <alignment vertical="center" wrapText="1"/>
    </xf>
    <xf numFmtId="0" fontId="2" fillId="0" borderId="8" xfId="0" applyFont="1" applyBorder="1" applyAlignment="1">
      <alignment horizontal="center" vertical="center" wrapText="1"/>
    </xf>
    <xf numFmtId="3" fontId="9" fillId="0" borderId="0" xfId="0" applyNumberFormat="1" applyFont="1" applyBorder="1" applyAlignment="1">
      <alignment vertical="center"/>
    </xf>
    <xf numFmtId="3" fontId="28" fillId="0" borderId="0" xfId="0" applyNumberFormat="1" applyFont="1" applyAlignment="1">
      <alignment vertical="center" wrapText="1"/>
    </xf>
    <xf numFmtId="0" fontId="3" fillId="0" borderId="21" xfId="0" applyFont="1" applyFill="1" applyBorder="1" applyAlignment="1">
      <alignment horizontal="center"/>
    </xf>
    <xf numFmtId="0" fontId="18" fillId="0" borderId="21" xfId="0" applyFont="1" applyFill="1" applyBorder="1" applyAlignment="1">
      <alignment vertical="center" wrapText="1"/>
    </xf>
    <xf numFmtId="3" fontId="3" fillId="0" borderId="21" xfId="0" applyNumberFormat="1" applyFont="1" applyFill="1" applyBorder="1" applyAlignment="1"/>
    <xf numFmtId="0" fontId="2" fillId="0" borderId="8" xfId="0" applyFont="1" applyBorder="1" applyAlignment="1">
      <alignment horizontal="center" vertical="center" wrapText="1"/>
    </xf>
    <xf numFmtId="3" fontId="47" fillId="0" borderId="0" xfId="1" applyNumberFormat="1" applyFont="1" applyFill="1"/>
    <xf numFmtId="3" fontId="25" fillId="0" borderId="15" xfId="0" applyNumberFormat="1" applyFont="1" applyFill="1" applyBorder="1" applyAlignment="1">
      <alignment vertical="center" wrapText="1"/>
    </xf>
    <xf numFmtId="0" fontId="3" fillId="0" borderId="15" xfId="0" quotePrefix="1" applyFont="1" applyFill="1" applyBorder="1" applyAlignment="1">
      <alignment horizontal="center"/>
    </xf>
    <xf numFmtId="3" fontId="44" fillId="0" borderId="15" xfId="1" applyNumberFormat="1" applyFont="1" applyFill="1" applyBorder="1" applyAlignment="1">
      <alignment vertical="center" wrapText="1"/>
    </xf>
    <xf numFmtId="3" fontId="2" fillId="0" borderId="15" xfId="0" applyNumberFormat="1" applyFont="1" applyFill="1" applyBorder="1"/>
    <xf numFmtId="3" fontId="25" fillId="0" borderId="0" xfId="0" applyNumberFormat="1" applyFont="1" applyAlignment="1">
      <alignment vertical="center"/>
    </xf>
    <xf numFmtId="3" fontId="28" fillId="0" borderId="20" xfId="0" applyNumberFormat="1" applyFont="1" applyBorder="1" applyAlignment="1">
      <alignment vertical="center" wrapText="1"/>
    </xf>
    <xf numFmtId="0" fontId="28" fillId="0" borderId="20" xfId="0" applyFont="1" applyBorder="1" applyAlignment="1">
      <alignment horizontal="center" vertical="center" wrapText="1"/>
    </xf>
    <xf numFmtId="0" fontId="28" fillId="0" borderId="20" xfId="0" applyFont="1" applyBorder="1" applyAlignment="1">
      <alignment vertical="center" wrapText="1"/>
    </xf>
    <xf numFmtId="0" fontId="2" fillId="0" borderId="8" xfId="0" applyFont="1" applyFill="1" applyBorder="1" applyAlignment="1">
      <alignment horizontal="center" vertical="center"/>
    </xf>
    <xf numFmtId="0" fontId="2" fillId="0" borderId="8" xfId="0" applyFont="1" applyFill="1" applyBorder="1" applyAlignment="1">
      <alignment horizontal="center" vertical="center" wrapText="1"/>
    </xf>
    <xf numFmtId="0" fontId="9" fillId="0" borderId="0" xfId="0" applyFont="1" applyFill="1" applyBorder="1" applyAlignment="1">
      <alignment horizontal="center"/>
    </xf>
    <xf numFmtId="0" fontId="2" fillId="0" borderId="15" xfId="0" applyFont="1" applyFill="1" applyBorder="1" applyAlignment="1">
      <alignment horizontal="center" vertical="center" wrapText="1"/>
    </xf>
    <xf numFmtId="0" fontId="2" fillId="0" borderId="15" xfId="0" applyFont="1" applyFill="1" applyBorder="1" applyAlignment="1">
      <alignment vertical="center" wrapText="1"/>
    </xf>
    <xf numFmtId="166" fontId="2" fillId="0" borderId="0" xfId="6" applyNumberFormat="1" applyFont="1" applyFill="1" applyAlignment="1">
      <alignment vertical="center" wrapText="1"/>
    </xf>
    <xf numFmtId="0" fontId="2" fillId="0" borderId="0" xfId="0" applyFont="1" applyFill="1" applyAlignment="1">
      <alignment vertical="center" wrapText="1"/>
    </xf>
    <xf numFmtId="0" fontId="3" fillId="0" borderId="15" xfId="0" applyFont="1" applyFill="1" applyBorder="1" applyAlignment="1">
      <alignment horizontal="center" vertical="center" wrapText="1"/>
    </xf>
    <xf numFmtId="0" fontId="3" fillId="0" borderId="0" xfId="0" applyFont="1" applyFill="1" applyAlignment="1">
      <alignment vertical="center" wrapText="1"/>
    </xf>
    <xf numFmtId="3" fontId="3" fillId="0" borderId="15" xfId="0" applyNumberFormat="1" applyFont="1" applyFill="1" applyBorder="1" applyAlignment="1">
      <alignment horizontal="right" vertical="center" wrapText="1"/>
    </xf>
    <xf numFmtId="3" fontId="3" fillId="0" borderId="15" xfId="0" applyNumberFormat="1" applyFont="1" applyFill="1" applyBorder="1" applyAlignment="1">
      <alignment horizontal="right" vertical="center"/>
    </xf>
    <xf numFmtId="0" fontId="2" fillId="0" borderId="21" xfId="0" applyFont="1" applyFill="1" applyBorder="1" applyAlignment="1">
      <alignment horizontal="center"/>
    </xf>
    <xf numFmtId="0" fontId="2" fillId="0" borderId="21" xfId="0" applyFont="1" applyFill="1" applyBorder="1"/>
    <xf numFmtId="166" fontId="2" fillId="0" borderId="0" xfId="6" applyNumberFormat="1" applyFont="1" applyFill="1"/>
    <xf numFmtId="0" fontId="2" fillId="0" borderId="15" xfId="0" applyFont="1" applyFill="1" applyBorder="1"/>
    <xf numFmtId="0" fontId="9" fillId="0" borderId="15" xfId="0" applyFont="1" applyFill="1" applyBorder="1"/>
    <xf numFmtId="0" fontId="9" fillId="0" borderId="15" xfId="0" applyFont="1" applyFill="1" applyBorder="1" applyAlignment="1">
      <alignment vertical="center" wrapText="1"/>
    </xf>
    <xf numFmtId="0" fontId="9" fillId="0" borderId="15" xfId="0" quotePrefix="1" applyFont="1" applyFill="1" applyBorder="1" applyAlignment="1">
      <alignment horizontal="center"/>
    </xf>
    <xf numFmtId="0" fontId="3" fillId="0" borderId="15" xfId="0" applyFont="1" applyFill="1" applyBorder="1" applyAlignment="1">
      <alignment horizontal="left" vertical="center" wrapText="1"/>
    </xf>
    <xf numFmtId="3" fontId="3" fillId="0" borderId="15" xfId="0" applyNumberFormat="1" applyFont="1" applyFill="1" applyBorder="1" applyAlignment="1">
      <alignment horizontal="right"/>
    </xf>
    <xf numFmtId="3" fontId="28" fillId="0" borderId="21" xfId="0" applyNumberFormat="1" applyFont="1" applyFill="1" applyBorder="1" applyAlignment="1">
      <alignment vertical="center" wrapText="1"/>
    </xf>
    <xf numFmtId="0" fontId="25" fillId="0" borderId="15" xfId="0" applyFont="1" applyFill="1" applyBorder="1" applyAlignment="1">
      <alignment horizontal="center"/>
    </xf>
    <xf numFmtId="0" fontId="25" fillId="0" borderId="15" xfId="0" applyFont="1" applyFill="1" applyBorder="1"/>
    <xf numFmtId="166" fontId="25" fillId="0" borderId="0" xfId="0" applyNumberFormat="1" applyFont="1" applyFill="1"/>
    <xf numFmtId="0" fontId="25" fillId="0" borderId="0" xfId="0" applyFont="1" applyFill="1"/>
    <xf numFmtId="0" fontId="28" fillId="0" borderId="15" xfId="0" applyFont="1" applyFill="1" applyBorder="1" applyAlignment="1">
      <alignment horizontal="center" vertical="center" wrapText="1"/>
    </xf>
    <xf numFmtId="166" fontId="28" fillId="0" borderId="15" xfId="0" applyNumberFormat="1" applyFont="1" applyFill="1" applyBorder="1" applyAlignment="1">
      <alignment vertical="center" wrapText="1"/>
    </xf>
    <xf numFmtId="0" fontId="28" fillId="0" borderId="0" xfId="0" applyFont="1" applyFill="1"/>
    <xf numFmtId="0" fontId="25" fillId="0" borderId="0" xfId="0" quotePrefix="1" applyFont="1" applyFill="1" applyAlignment="1">
      <alignment horizontal="center"/>
    </xf>
    <xf numFmtId="0" fontId="27" fillId="0" borderId="0" xfId="0" applyFont="1" applyFill="1" applyAlignment="1">
      <alignment horizontal="left"/>
    </xf>
    <xf numFmtId="166" fontId="27" fillId="0" borderId="0" xfId="6" applyNumberFormat="1" applyFont="1" applyFill="1" applyAlignment="1">
      <alignment horizontal="right"/>
    </xf>
    <xf numFmtId="0" fontId="25" fillId="0" borderId="8" xfId="0" applyFont="1" applyFill="1" applyBorder="1" applyAlignment="1">
      <alignment horizontal="center" vertical="center"/>
    </xf>
    <xf numFmtId="166" fontId="25" fillId="0" borderId="8" xfId="6" applyNumberFormat="1" applyFont="1" applyFill="1" applyBorder="1" applyAlignment="1">
      <alignment horizontal="center" vertical="center"/>
    </xf>
    <xf numFmtId="0" fontId="25" fillId="0" borderId="0" xfId="0" applyFont="1" applyFill="1" applyAlignment="1">
      <alignment horizontal="center" vertical="center"/>
    </xf>
    <xf numFmtId="0" fontId="25" fillId="0" borderId="23" xfId="0" applyFont="1" applyFill="1" applyBorder="1" applyAlignment="1">
      <alignment horizontal="center"/>
    </xf>
    <xf numFmtId="0" fontId="25" fillId="0" borderId="23" xfId="0" applyFont="1" applyFill="1" applyBorder="1"/>
    <xf numFmtId="166" fontId="25" fillId="0" borderId="23" xfId="6" applyNumberFormat="1" applyFont="1" applyFill="1" applyBorder="1" applyAlignment="1">
      <alignment vertical="center" wrapText="1"/>
    </xf>
    <xf numFmtId="166" fontId="28" fillId="0" borderId="0" xfId="0" applyNumberFormat="1" applyFont="1" applyFill="1" applyAlignment="1">
      <alignment vertical="center" wrapText="1"/>
    </xf>
    <xf numFmtId="166" fontId="25" fillId="0" borderId="0" xfId="0" applyNumberFormat="1" applyFont="1" applyFill="1" applyAlignment="1">
      <alignment vertical="center" wrapText="1"/>
    </xf>
    <xf numFmtId="0" fontId="27" fillId="0" borderId="15" xfId="0" applyFont="1" applyFill="1" applyBorder="1" applyAlignment="1">
      <alignment horizontal="center" vertical="center" wrapText="1"/>
    </xf>
    <xf numFmtId="166" fontId="27" fillId="0" borderId="15" xfId="0" applyNumberFormat="1" applyFont="1" applyFill="1" applyBorder="1" applyAlignment="1">
      <alignment vertical="center" wrapText="1"/>
    </xf>
    <xf numFmtId="3" fontId="31" fillId="0" borderId="15" xfId="0" applyNumberFormat="1" applyFont="1" applyFill="1" applyBorder="1" applyAlignment="1">
      <alignment vertical="center" wrapText="1"/>
    </xf>
    <xf numFmtId="166" fontId="25" fillId="0" borderId="15" xfId="0" applyNumberFormat="1" applyFont="1" applyFill="1" applyBorder="1" applyAlignment="1">
      <alignment vertical="center" wrapText="1"/>
    </xf>
    <xf numFmtId="0" fontId="28" fillId="0" borderId="15" xfId="0" applyFont="1" applyFill="1" applyBorder="1"/>
    <xf numFmtId="166" fontId="28" fillId="0" borderId="20" xfId="6" applyNumberFormat="1" applyFont="1" applyFill="1" applyBorder="1" applyAlignment="1">
      <alignment vertical="center" wrapText="1"/>
    </xf>
    <xf numFmtId="0" fontId="3" fillId="0" borderId="0" xfId="1" applyFont="1" applyFill="1"/>
    <xf numFmtId="0" fontId="5" fillId="0" borderId="0" xfId="1" applyFont="1" applyFill="1" applyAlignment="1">
      <alignment horizontal="left"/>
    </xf>
    <xf numFmtId="0" fontId="9" fillId="0" borderId="0" xfId="1" applyFont="1" applyFill="1" applyBorder="1" applyAlignment="1">
      <alignment horizontal="right"/>
    </xf>
    <xf numFmtId="0" fontId="7" fillId="0" borderId="0" xfId="1" applyFont="1" applyFill="1"/>
    <xf numFmtId="0" fontId="2" fillId="0" borderId="8" xfId="1" applyFont="1" applyFill="1" applyBorder="1" applyAlignment="1">
      <alignment horizontal="center" vertical="center"/>
    </xf>
    <xf numFmtId="0" fontId="8" fillId="0" borderId="0" xfId="1" applyFont="1" applyFill="1" applyAlignment="1">
      <alignment vertical="center"/>
    </xf>
    <xf numFmtId="0" fontId="2" fillId="0" borderId="21" xfId="1" applyFont="1" applyFill="1" applyBorder="1" applyAlignment="1">
      <alignment horizontal="center"/>
    </xf>
    <xf numFmtId="0" fontId="2" fillId="0" borderId="21" xfId="1" applyFont="1" applyFill="1" applyBorder="1"/>
    <xf numFmtId="3" fontId="2" fillId="0" borderId="21" xfId="1" applyNumberFormat="1" applyFont="1" applyFill="1" applyBorder="1"/>
    <xf numFmtId="0" fontId="2" fillId="0" borderId="15" xfId="1" applyFont="1" applyFill="1" applyBorder="1" applyAlignment="1">
      <alignment horizontal="center"/>
    </xf>
    <xf numFmtId="0" fontId="4" fillId="0" borderId="0" xfId="1" applyFont="1" applyFill="1"/>
    <xf numFmtId="0" fontId="3" fillId="0" borderId="20" xfId="1" applyFont="1" applyFill="1" applyBorder="1"/>
    <xf numFmtId="0" fontId="5" fillId="0" borderId="0" xfId="0" applyFont="1" applyFill="1"/>
    <xf numFmtId="0" fontId="5" fillId="0" borderId="0" xfId="1" applyFont="1" applyFill="1"/>
    <xf numFmtId="166" fontId="2" fillId="0" borderId="0" xfId="6" applyNumberFormat="1" applyFont="1" applyFill="1" applyAlignment="1">
      <alignment vertical="center"/>
    </xf>
    <xf numFmtId="0" fontId="34" fillId="0" borderId="0" xfId="1" applyFont="1" applyFill="1" applyAlignment="1">
      <alignment vertical="center"/>
    </xf>
    <xf numFmtId="0" fontId="34" fillId="0" borderId="0" xfId="1" applyFont="1" applyFill="1" applyAlignment="1">
      <alignment horizontal="left" vertical="center"/>
    </xf>
    <xf numFmtId="0" fontId="39" fillId="0" borderId="0" xfId="1" applyFont="1" applyFill="1" applyAlignment="1">
      <alignment vertical="center"/>
    </xf>
    <xf numFmtId="0" fontId="40" fillId="0" borderId="0" xfId="1" applyFont="1" applyFill="1" applyAlignment="1">
      <alignment vertical="center"/>
    </xf>
    <xf numFmtId="37" fontId="31" fillId="0" borderId="0" xfId="1" applyNumberFormat="1" applyFont="1" applyFill="1" applyAlignment="1">
      <alignment vertical="center"/>
    </xf>
    <xf numFmtId="3" fontId="41" fillId="0" borderId="0" xfId="1" applyNumberFormat="1" applyFont="1" applyFill="1" applyAlignment="1">
      <alignment horizontal="center" vertical="center" wrapText="1"/>
    </xf>
    <xf numFmtId="41" fontId="14" fillId="0" borderId="0" xfId="1" applyNumberFormat="1" applyFont="1" applyFill="1" applyAlignment="1">
      <alignment vertical="center"/>
    </xf>
    <xf numFmtId="41" fontId="14" fillId="0" borderId="27" xfId="1" applyNumberFormat="1" applyFont="1" applyFill="1" applyBorder="1" applyAlignment="1">
      <alignment vertical="center"/>
    </xf>
    <xf numFmtId="0" fontId="43" fillId="0" borderId="0" xfId="1" applyFont="1" applyFill="1" applyAlignment="1">
      <alignment vertical="center"/>
    </xf>
    <xf numFmtId="2" fontId="42" fillId="0" borderId="5" xfId="1" applyNumberFormat="1" applyFont="1" applyFill="1" applyBorder="1" applyAlignment="1">
      <alignment horizontal="center" vertical="center" wrapText="1"/>
    </xf>
    <xf numFmtId="0" fontId="36" fillId="0" borderId="8" xfId="1" applyFont="1" applyFill="1" applyBorder="1" applyAlignment="1">
      <alignment horizontal="center" vertical="center"/>
    </xf>
    <xf numFmtId="0" fontId="27" fillId="0" borderId="8" xfId="1" applyFont="1" applyFill="1" applyBorder="1" applyAlignment="1">
      <alignment horizontal="center" vertical="center"/>
    </xf>
    <xf numFmtId="0" fontId="27" fillId="0" borderId="8" xfId="1" quotePrefix="1" applyFont="1" applyFill="1" applyBorder="1" applyAlignment="1">
      <alignment horizontal="center" vertical="center"/>
    </xf>
    <xf numFmtId="3" fontId="24" fillId="0" borderId="25" xfId="1" applyNumberFormat="1" applyFont="1" applyFill="1" applyBorder="1" applyAlignment="1">
      <alignment horizontal="center" vertical="center" wrapText="1"/>
    </xf>
    <xf numFmtId="3" fontId="24" fillId="0" borderId="28" xfId="1" applyNumberFormat="1" applyFont="1" applyFill="1" applyBorder="1" applyAlignment="1">
      <alignment vertical="center"/>
    </xf>
    <xf numFmtId="3" fontId="31" fillId="0" borderId="0" xfId="1" applyNumberFormat="1" applyFont="1" applyFill="1" applyAlignment="1">
      <alignment vertical="center"/>
    </xf>
    <xf numFmtId="0" fontId="31" fillId="0" borderId="0" xfId="1" applyFont="1" applyFill="1" applyAlignment="1">
      <alignment vertical="center"/>
    </xf>
    <xf numFmtId="3" fontId="24" fillId="0" borderId="15" xfId="1" applyNumberFormat="1" applyFont="1" applyFill="1" applyBorder="1" applyAlignment="1">
      <alignment horizontal="center" vertical="center" wrapText="1"/>
    </xf>
    <xf numFmtId="3" fontId="24" fillId="0" borderId="15" xfId="1" applyNumberFormat="1" applyFont="1" applyFill="1" applyBorder="1" applyAlignment="1">
      <alignment vertical="center" wrapText="1"/>
    </xf>
    <xf numFmtId="3" fontId="24" fillId="0" borderId="26" xfId="1" applyNumberFormat="1" applyFont="1" applyFill="1" applyBorder="1" applyAlignment="1">
      <alignment vertical="center"/>
    </xf>
    <xf numFmtId="3" fontId="45" fillId="0" borderId="0" xfId="1" applyNumberFormat="1" applyFont="1" applyFill="1" applyAlignment="1">
      <alignment vertical="center"/>
    </xf>
    <xf numFmtId="0" fontId="45" fillId="0" borderId="0" xfId="1" applyFont="1" applyFill="1" applyAlignment="1">
      <alignment vertical="center"/>
    </xf>
    <xf numFmtId="3" fontId="24" fillId="0" borderId="29" xfId="1" applyNumberFormat="1" applyFont="1" applyFill="1" applyBorder="1" applyAlignment="1">
      <alignment vertical="center"/>
    </xf>
    <xf numFmtId="3" fontId="46" fillId="0" borderId="15" xfId="1" applyNumberFormat="1" applyFont="1" applyFill="1" applyBorder="1" applyAlignment="1">
      <alignment horizontal="center" vertical="center" wrapText="1"/>
    </xf>
    <xf numFmtId="3" fontId="18" fillId="0" borderId="26" xfId="1" applyNumberFormat="1" applyFont="1" applyFill="1" applyBorder="1" applyAlignment="1">
      <alignment vertical="center"/>
    </xf>
    <xf numFmtId="3" fontId="18" fillId="0" borderId="29" xfId="1" applyNumberFormat="1" applyFont="1" applyFill="1" applyBorder="1" applyAlignment="1">
      <alignment vertical="center"/>
    </xf>
    <xf numFmtId="3" fontId="28" fillId="0" borderId="0" xfId="1" applyNumberFormat="1" applyFont="1" applyFill="1" applyAlignment="1">
      <alignment vertical="center"/>
    </xf>
    <xf numFmtId="0" fontId="28" fillId="0" borderId="0" xfId="1" applyFont="1" applyFill="1" applyAlignment="1">
      <alignment vertical="center"/>
    </xf>
    <xf numFmtId="0" fontId="44" fillId="0" borderId="15" xfId="1" applyFont="1" applyFill="1" applyBorder="1" applyAlignment="1">
      <alignment vertical="center" wrapText="1"/>
    </xf>
    <xf numFmtId="3" fontId="37" fillId="0" borderId="26" xfId="1" applyNumberFormat="1" applyFont="1" applyFill="1" applyBorder="1" applyAlignment="1">
      <alignment vertical="center"/>
    </xf>
    <xf numFmtId="3" fontId="44" fillId="0" borderId="15" xfId="1" applyNumberFormat="1" applyFont="1" applyFill="1" applyBorder="1" applyAlignment="1">
      <alignment horizontal="left" vertical="center" wrapText="1"/>
    </xf>
    <xf numFmtId="3" fontId="37" fillId="0" borderId="29" xfId="1" applyNumberFormat="1" applyFont="1" applyFill="1" applyBorder="1" applyAlignment="1">
      <alignment vertical="center"/>
    </xf>
    <xf numFmtId="0" fontId="3" fillId="0" borderId="15" xfId="1" applyFont="1" applyFill="1" applyBorder="1" applyAlignment="1">
      <alignment horizontal="left" vertical="center" wrapText="1"/>
    </xf>
    <xf numFmtId="3" fontId="37" fillId="0" borderId="15" xfId="1" applyNumberFormat="1" applyFont="1" applyFill="1" applyBorder="1" applyAlignment="1">
      <alignment vertical="center" wrapText="1"/>
    </xf>
    <xf numFmtId="0" fontId="47" fillId="0" borderId="15" xfId="8" applyFont="1" applyFill="1" applyBorder="1" applyAlignment="1">
      <alignment horizontal="center" vertical="center" wrapText="1"/>
    </xf>
    <xf numFmtId="0" fontId="48" fillId="0" borderId="0" xfId="1" applyFont="1" applyFill="1" applyAlignment="1">
      <alignment horizontal="center" vertical="center"/>
    </xf>
    <xf numFmtId="0" fontId="24" fillId="0" borderId="15" xfId="0" applyFont="1" applyFill="1" applyBorder="1" applyAlignment="1">
      <alignment vertical="center" wrapText="1"/>
    </xf>
    <xf numFmtId="3" fontId="2" fillId="0" borderId="26" xfId="1" applyNumberFormat="1" applyFont="1" applyFill="1" applyBorder="1" applyAlignment="1">
      <alignment vertical="center"/>
    </xf>
    <xf numFmtId="3" fontId="49" fillId="0" borderId="29" xfId="1" applyNumberFormat="1" applyFont="1" applyFill="1" applyBorder="1" applyAlignment="1">
      <alignment vertical="center"/>
    </xf>
    <xf numFmtId="0" fontId="6" fillId="0" borderId="15" xfId="0" applyFont="1" applyFill="1" applyBorder="1" applyAlignment="1">
      <alignment horizontal="center"/>
    </xf>
    <xf numFmtId="3" fontId="3" fillId="0" borderId="26" xfId="1" applyNumberFormat="1" applyFont="1" applyFill="1" applyBorder="1" applyAlignment="1">
      <alignment vertical="center"/>
    </xf>
    <xf numFmtId="3" fontId="50" fillId="0" borderId="29" xfId="1" applyNumberFormat="1" applyFont="1" applyFill="1" applyBorder="1" applyAlignment="1">
      <alignment vertical="center"/>
    </xf>
    <xf numFmtId="166" fontId="34" fillId="0" borderId="0" xfId="1" applyNumberFormat="1" applyFont="1" applyFill="1" applyAlignment="1">
      <alignment vertical="center"/>
    </xf>
    <xf numFmtId="0" fontId="51" fillId="0" borderId="15" xfId="0" applyFont="1" applyFill="1" applyBorder="1" applyAlignment="1">
      <alignment horizontal="center"/>
    </xf>
    <xf numFmtId="3" fontId="37" fillId="0" borderId="30" xfId="1" applyNumberFormat="1" applyFont="1" applyFill="1" applyBorder="1" applyAlignment="1">
      <alignment vertical="center"/>
    </xf>
    <xf numFmtId="0" fontId="6" fillId="0" borderId="20" xfId="0" applyFont="1" applyFill="1" applyBorder="1" applyAlignment="1">
      <alignment horizontal="center"/>
    </xf>
    <xf numFmtId="0" fontId="18" fillId="0" borderId="20" xfId="0" applyFont="1" applyFill="1" applyBorder="1" applyAlignment="1">
      <alignment vertical="center" wrapText="1"/>
    </xf>
    <xf numFmtId="3" fontId="3" fillId="0" borderId="31" xfId="1" applyNumberFormat="1" applyFont="1" applyFill="1" applyBorder="1" applyAlignment="1">
      <alignment vertical="center"/>
    </xf>
    <xf numFmtId="0" fontId="34" fillId="0" borderId="27" xfId="1" applyFont="1" applyFill="1" applyBorder="1" applyAlignment="1">
      <alignment vertical="center"/>
    </xf>
    <xf numFmtId="3" fontId="18" fillId="0" borderId="31" xfId="1" applyNumberFormat="1" applyFont="1" applyFill="1" applyBorder="1" applyAlignment="1">
      <alignment vertical="center"/>
    </xf>
    <xf numFmtId="3" fontId="2" fillId="0" borderId="31" xfId="1" applyNumberFormat="1" applyFont="1" applyFill="1" applyBorder="1" applyAlignment="1">
      <alignment vertical="center"/>
    </xf>
    <xf numFmtId="3" fontId="50" fillId="0" borderId="32" xfId="1" applyNumberFormat="1" applyFont="1" applyFill="1" applyBorder="1" applyAlignment="1">
      <alignment vertical="center"/>
    </xf>
    <xf numFmtId="0" fontId="52" fillId="0" borderId="15" xfId="0" applyFont="1" applyFill="1" applyBorder="1" applyAlignment="1">
      <alignment vertical="center" wrapText="1"/>
    </xf>
    <xf numFmtId="3" fontId="18" fillId="0" borderId="32" xfId="1" applyNumberFormat="1" applyFont="1" applyFill="1" applyBorder="1" applyAlignment="1">
      <alignment vertical="center"/>
    </xf>
    <xf numFmtId="0" fontId="2" fillId="0" borderId="8" xfId="0" applyFont="1" applyBorder="1" applyAlignment="1">
      <alignment horizontal="center" vertical="center" wrapText="1"/>
    </xf>
    <xf numFmtId="0" fontId="2" fillId="0" borderId="8" xfId="0" applyFont="1" applyFill="1" applyBorder="1" applyAlignment="1">
      <alignment horizontal="center" vertical="center" wrapText="1"/>
    </xf>
    <xf numFmtId="0" fontId="53" fillId="0" borderId="0" xfId="0" applyFont="1" applyFill="1"/>
    <xf numFmtId="0" fontId="2" fillId="0" borderId="8" xfId="0" applyFont="1" applyFill="1" applyBorder="1" applyAlignment="1">
      <alignment horizontal="center" vertical="center" wrapText="1"/>
    </xf>
    <xf numFmtId="0" fontId="9" fillId="0" borderId="8" xfId="0" applyFont="1" applyFill="1" applyBorder="1" applyAlignment="1">
      <alignment horizontal="center" vertical="center"/>
    </xf>
    <xf numFmtId="3" fontId="2" fillId="0" borderId="21" xfId="0" applyNumberFormat="1" applyFont="1" applyFill="1" applyBorder="1" applyAlignment="1">
      <alignment vertical="center" wrapText="1"/>
    </xf>
    <xf numFmtId="3" fontId="2" fillId="0" borderId="20" xfId="0" applyNumberFormat="1" applyFont="1" applyFill="1" applyBorder="1" applyAlignment="1">
      <alignment vertical="center" wrapText="1"/>
    </xf>
    <xf numFmtId="3" fontId="9" fillId="0" borderId="3" xfId="0" applyNumberFormat="1" applyFont="1" applyFill="1" applyBorder="1" applyAlignment="1">
      <alignment vertical="center"/>
    </xf>
    <xf numFmtId="0" fontId="54" fillId="0" borderId="0" xfId="0" applyFont="1" applyAlignment="1">
      <alignment horizontal="left" vertical="center"/>
    </xf>
    <xf numFmtId="0" fontId="7" fillId="0" borderId="0" xfId="0" applyFont="1" applyAlignment="1">
      <alignment horizontal="centerContinuous" vertical="center"/>
    </xf>
    <xf numFmtId="0" fontId="7" fillId="0" borderId="0" xfId="0" applyFont="1" applyFill="1" applyAlignment="1">
      <alignment horizontal="centerContinuous" vertical="center"/>
    </xf>
    <xf numFmtId="0" fontId="54" fillId="0" borderId="0" xfId="0" applyFont="1" applyAlignment="1">
      <alignment horizontal="center"/>
    </xf>
    <xf numFmtId="0" fontId="7" fillId="0" borderId="0" xfId="0" applyFont="1" applyAlignment="1">
      <alignment horizontal="center"/>
    </xf>
    <xf numFmtId="0" fontId="7" fillId="0" borderId="0" xfId="0" applyFont="1"/>
    <xf numFmtId="0" fontId="54" fillId="0" borderId="0" xfId="0" applyFont="1" applyAlignment="1">
      <alignment horizontal="left"/>
    </xf>
    <xf numFmtId="0" fontId="7" fillId="0" borderId="0" xfId="0" applyFont="1" applyAlignment="1">
      <alignment horizontal="centerContinuous"/>
    </xf>
    <xf numFmtId="0" fontId="55" fillId="0" borderId="0" xfId="0" applyFont="1" applyAlignment="1">
      <alignment horizontal="centerContinuous" vertical="center"/>
    </xf>
    <xf numFmtId="0" fontId="54" fillId="0" borderId="0" xfId="0" applyFont="1" applyAlignment="1">
      <alignment horizontal="center" vertical="center"/>
    </xf>
    <xf numFmtId="0" fontId="7" fillId="0" borderId="0" xfId="0" applyFont="1" applyAlignment="1">
      <alignment horizontal="right"/>
    </xf>
    <xf numFmtId="0" fontId="34" fillId="0" borderId="32" xfId="1" applyFont="1" applyFill="1" applyBorder="1" applyAlignment="1">
      <alignment vertical="center"/>
    </xf>
    <xf numFmtId="0" fontId="3" fillId="0" borderId="20" xfId="0" applyFont="1" applyFill="1" applyBorder="1" applyAlignment="1">
      <alignment horizontal="center"/>
    </xf>
    <xf numFmtId="3" fontId="3" fillId="0" borderId="20" xfId="0" applyNumberFormat="1" applyFont="1" applyFill="1" applyBorder="1"/>
    <xf numFmtId="0" fontId="6" fillId="0" borderId="0" xfId="0" applyFont="1" applyAlignment="1">
      <alignment horizontal="center" vertical="center"/>
    </xf>
    <xf numFmtId="0" fontId="5" fillId="0" borderId="0" xfId="0" applyFont="1" applyAlignment="1">
      <alignment horizontal="center" vertical="center"/>
    </xf>
    <xf numFmtId="0" fontId="54" fillId="0" borderId="0" xfId="0" applyFont="1" applyFill="1" applyAlignment="1">
      <alignment horizontal="center" vertical="center"/>
    </xf>
    <xf numFmtId="0" fontId="2" fillId="0" borderId="8" xfId="0" applyFont="1" applyFill="1" applyBorder="1" applyAlignment="1">
      <alignment horizontal="center" vertical="center"/>
    </xf>
    <xf numFmtId="166" fontId="2" fillId="0" borderId="8" xfId="6"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9" fillId="0" borderId="0" xfId="0" quotePrefix="1" applyFont="1" applyAlignment="1">
      <alignment horizontal="left" vertical="center" wrapText="1"/>
    </xf>
    <xf numFmtId="0" fontId="9" fillId="0" borderId="0" xfId="0" applyFont="1" applyAlignment="1">
      <alignment horizontal="left" vertical="center" wrapText="1"/>
    </xf>
    <xf numFmtId="0" fontId="54" fillId="0" borderId="0" xfId="0" applyFont="1" applyAlignment="1">
      <alignment horizontal="center" vertical="center"/>
    </xf>
    <xf numFmtId="0" fontId="55" fillId="0" borderId="0" xfId="0" applyFont="1" applyAlignment="1">
      <alignment horizontal="center" vertical="center"/>
    </xf>
    <xf numFmtId="0" fontId="2" fillId="0" borderId="8" xfId="0" applyFont="1" applyBorder="1" applyAlignment="1">
      <alignment horizontal="center" vertical="center" wrapText="1"/>
    </xf>
    <xf numFmtId="0" fontId="9" fillId="0" borderId="0" xfId="0" applyFont="1" applyBorder="1" applyAlignment="1">
      <alignment horizontal="left" vertical="center" wrapText="1"/>
    </xf>
    <xf numFmtId="0" fontId="2" fillId="0" borderId="8" xfId="0" applyFont="1" applyBorder="1" applyAlignment="1">
      <alignment horizontal="center" vertical="center"/>
    </xf>
    <xf numFmtId="9" fontId="54" fillId="0" borderId="0" xfId="7" applyFont="1" applyFill="1" applyAlignment="1">
      <alignment horizontal="center" vertical="center"/>
    </xf>
    <xf numFmtId="0" fontId="15" fillId="0" borderId="8" xfId="0" applyFont="1" applyBorder="1" applyAlignment="1">
      <alignment vertical="center" wrapText="1"/>
    </xf>
    <xf numFmtId="9" fontId="2" fillId="0" borderId="8" xfId="7" applyFont="1" applyFill="1" applyBorder="1" applyAlignment="1">
      <alignment horizontal="center" vertical="center" wrapText="1"/>
    </xf>
    <xf numFmtId="0" fontId="15" fillId="0" borderId="8" xfId="0" applyFont="1" applyFill="1" applyBorder="1" applyAlignment="1">
      <alignmen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2" borderId="8" xfId="0" applyFont="1" applyFill="1" applyBorder="1" applyAlignment="1">
      <alignment horizontal="center" vertical="center" wrapText="1"/>
    </xf>
    <xf numFmtId="0" fontId="15" fillId="2" borderId="8" xfId="0" applyFont="1" applyFill="1" applyBorder="1" applyAlignment="1">
      <alignment vertical="center" wrapText="1"/>
    </xf>
    <xf numFmtId="0" fontId="2" fillId="0" borderId="0" xfId="0" applyFont="1" applyAlignment="1">
      <alignment horizontal="left" vertical="center" wrapText="1"/>
    </xf>
    <xf numFmtId="0" fontId="9" fillId="0" borderId="0" xfId="0" applyFont="1" applyBorder="1" applyAlignment="1">
      <alignment horizontal="right" vertical="center"/>
    </xf>
    <xf numFmtId="0" fontId="54" fillId="0" borderId="0" xfId="0" applyFont="1" applyAlignment="1">
      <alignment horizontal="center"/>
    </xf>
    <xf numFmtId="0" fontId="9" fillId="0" borderId="0" xfId="0" applyFont="1" applyBorder="1" applyAlignment="1">
      <alignment horizontal="right"/>
    </xf>
    <xf numFmtId="0" fontId="55" fillId="0" borderId="0" xfId="0" applyFont="1" applyAlignment="1">
      <alignment horizontal="center"/>
    </xf>
    <xf numFmtId="0" fontId="2" fillId="0" borderId="0" xfId="0" applyFont="1" applyAlignment="1">
      <alignment horizontal="center"/>
    </xf>
    <xf numFmtId="0" fontId="9" fillId="0" borderId="0" xfId="0" applyFont="1" applyAlignment="1">
      <alignment horizontal="center"/>
    </xf>
    <xf numFmtId="0" fontId="2" fillId="4" borderId="8" xfId="0" applyFont="1" applyFill="1" applyBorder="1" applyAlignment="1">
      <alignment horizontal="center" vertical="center" wrapText="1"/>
    </xf>
    <xf numFmtId="0" fontId="2" fillId="0" borderId="23"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8" xfId="0" applyFont="1" applyBorder="1" applyAlignment="1">
      <alignment horizontal="center" vertical="center"/>
    </xf>
    <xf numFmtId="166" fontId="27" fillId="0" borderId="4" xfId="6" applyNumberFormat="1" applyFont="1" applyFill="1" applyBorder="1" applyAlignment="1">
      <alignment horizontal="center" vertical="center" wrapText="1"/>
    </xf>
    <xf numFmtId="166" fontId="27" fillId="0" borderId="3" xfId="6" applyNumberFormat="1" applyFont="1" applyFill="1" applyBorder="1" applyAlignment="1">
      <alignment horizontal="center" vertical="center" wrapText="1"/>
    </xf>
    <xf numFmtId="166" fontId="27" fillId="0" borderId="5" xfId="6" applyNumberFormat="1" applyFont="1" applyFill="1" applyBorder="1" applyAlignment="1">
      <alignment horizontal="center" vertical="center" wrapText="1"/>
    </xf>
    <xf numFmtId="166" fontId="28" fillId="0" borderId="4" xfId="6" applyNumberFormat="1" applyFont="1" applyFill="1" applyBorder="1" applyAlignment="1">
      <alignment horizontal="center" vertical="center" wrapText="1"/>
    </xf>
    <xf numFmtId="166" fontId="28" fillId="0" borderId="3" xfId="6" applyNumberFormat="1" applyFont="1" applyFill="1" applyBorder="1" applyAlignment="1">
      <alignment horizontal="center" vertical="center" wrapText="1"/>
    </xf>
    <xf numFmtId="166" fontId="28" fillId="0" borderId="5" xfId="6" applyNumberFormat="1" applyFont="1" applyFill="1" applyBorder="1" applyAlignment="1">
      <alignment horizontal="center" vertical="center" wrapText="1"/>
    </xf>
    <xf numFmtId="166" fontId="35" fillId="0" borderId="4" xfId="6" applyNumberFormat="1" applyFont="1" applyFill="1" applyBorder="1" applyAlignment="1">
      <alignment horizontal="center" vertical="center" wrapText="1"/>
    </xf>
    <xf numFmtId="166" fontId="35" fillId="0" borderId="3" xfId="6" applyNumberFormat="1" applyFont="1" applyFill="1" applyBorder="1" applyAlignment="1">
      <alignment horizontal="center" vertical="center" wrapText="1"/>
    </xf>
    <xf numFmtId="166" fontId="35" fillId="0" borderId="5" xfId="6" applyNumberFormat="1" applyFont="1" applyFill="1" applyBorder="1" applyAlignment="1">
      <alignment horizontal="center" vertical="center" wrapText="1"/>
    </xf>
    <xf numFmtId="0" fontId="55" fillId="0" borderId="0" xfId="0" applyFont="1" applyFill="1" applyAlignment="1">
      <alignment horizontal="center"/>
    </xf>
    <xf numFmtId="166" fontId="25" fillId="0" borderId="4" xfId="6" applyNumberFormat="1" applyFont="1" applyFill="1" applyBorder="1" applyAlignment="1">
      <alignment horizontal="center" vertical="center" wrapText="1"/>
    </xf>
    <xf numFmtId="166" fontId="25" fillId="0" borderId="3" xfId="6" applyNumberFormat="1" applyFont="1" applyFill="1" applyBorder="1" applyAlignment="1">
      <alignment horizontal="center" vertical="center" wrapText="1"/>
    </xf>
    <xf numFmtId="166" fontId="25" fillId="0" borderId="5" xfId="6" applyNumberFormat="1"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5" xfId="0" applyFont="1" applyFill="1" applyBorder="1" applyAlignment="1">
      <alignment horizontal="center" vertical="center" wrapText="1"/>
    </xf>
    <xf numFmtId="166" fontId="54" fillId="0" borderId="0" xfId="6" applyNumberFormat="1" applyFont="1" applyFill="1" applyAlignment="1">
      <alignment horizontal="center"/>
    </xf>
    <xf numFmtId="0" fontId="54" fillId="0" borderId="0" xfId="0" applyFont="1" applyFill="1" applyAlignment="1">
      <alignment horizontal="center"/>
    </xf>
    <xf numFmtId="0" fontId="2" fillId="0" borderId="0" xfId="8" applyFont="1" applyFill="1" applyAlignment="1">
      <alignment horizontal="center" vertical="center"/>
    </xf>
    <xf numFmtId="2" fontId="42" fillId="0" borderId="4" xfId="1" applyNumberFormat="1" applyFont="1" applyFill="1" applyBorder="1" applyAlignment="1">
      <alignment horizontal="center" vertical="center" wrapText="1"/>
    </xf>
    <xf numFmtId="2" fontId="42" fillId="0" borderId="5" xfId="1" applyNumberFormat="1" applyFont="1" applyFill="1" applyBorder="1" applyAlignment="1">
      <alignment horizontal="center" vertical="center" wrapText="1"/>
    </xf>
    <xf numFmtId="0" fontId="2" fillId="0" borderId="0" xfId="1" applyFont="1" applyFill="1" applyAlignment="1">
      <alignment horizontal="center" vertical="center" wrapText="1"/>
    </xf>
    <xf numFmtId="0" fontId="9" fillId="0" borderId="0" xfId="1" applyFont="1" applyFill="1" applyAlignment="1">
      <alignment horizontal="center" vertical="center"/>
    </xf>
    <xf numFmtId="0" fontId="42" fillId="0" borderId="8" xfId="1" applyFont="1" applyFill="1" applyBorder="1" applyAlignment="1">
      <alignment horizontal="center" vertical="center" wrapText="1"/>
    </xf>
    <xf numFmtId="0" fontId="44" fillId="0" borderId="8" xfId="1" applyFont="1" applyFill="1" applyBorder="1" applyAlignment="1">
      <alignment vertical="center"/>
    </xf>
    <xf numFmtId="3" fontId="42" fillId="0" borderId="8" xfId="1" applyNumberFormat="1" applyFont="1" applyFill="1" applyBorder="1" applyAlignment="1">
      <alignment horizontal="center" vertical="center" wrapText="1"/>
    </xf>
    <xf numFmtId="2" fontId="42" fillId="0" borderId="8" xfId="1" applyNumberFormat="1" applyFont="1" applyFill="1" applyBorder="1" applyAlignment="1">
      <alignment horizontal="center" vertical="center" wrapText="1"/>
    </xf>
    <xf numFmtId="2" fontId="42" fillId="0" borderId="16" xfId="1" applyNumberFormat="1" applyFont="1" applyFill="1" applyBorder="1" applyAlignment="1">
      <alignment horizontal="center" vertical="center" wrapText="1"/>
    </xf>
    <xf numFmtId="2" fontId="42" fillId="0" borderId="17" xfId="1" applyNumberFormat="1" applyFont="1" applyFill="1" applyBorder="1" applyAlignment="1">
      <alignment horizontal="center" vertical="center" wrapText="1"/>
    </xf>
    <xf numFmtId="2" fontId="42" fillId="0" borderId="7" xfId="1" applyNumberFormat="1" applyFont="1" applyFill="1" applyBorder="1" applyAlignment="1">
      <alignment horizontal="center" vertical="center" wrapText="1"/>
    </xf>
    <xf numFmtId="0" fontId="42" fillId="0" borderId="16" xfId="1" applyFont="1" applyFill="1" applyBorder="1" applyAlignment="1">
      <alignment horizontal="center" vertical="center" wrapText="1"/>
    </xf>
    <xf numFmtId="0" fontId="42" fillId="0" borderId="17" xfId="1" applyFont="1" applyFill="1" applyBorder="1" applyAlignment="1">
      <alignment horizontal="center" vertical="center" wrapText="1"/>
    </xf>
    <xf numFmtId="0" fontId="42" fillId="0" borderId="7" xfId="1" applyFont="1" applyFill="1" applyBorder="1" applyAlignment="1">
      <alignment horizontal="center" vertical="center" wrapText="1"/>
    </xf>
    <xf numFmtId="0" fontId="2" fillId="0" borderId="0" xfId="1" applyFont="1" applyFill="1" applyAlignment="1">
      <alignment horizontal="center"/>
    </xf>
    <xf numFmtId="0" fontId="4" fillId="0" borderId="0" xfId="1" applyFont="1" applyFill="1" applyAlignment="1">
      <alignment horizontal="center"/>
    </xf>
    <xf numFmtId="0" fontId="5" fillId="0" borderId="0" xfId="1" applyFont="1" applyFill="1" applyAlignment="1">
      <alignment horizontal="center"/>
    </xf>
    <xf numFmtId="0" fontId="25" fillId="0" borderId="8" xfId="1" applyFont="1" applyFill="1" applyBorder="1" applyAlignment="1">
      <alignment horizontal="center" vertical="center" wrapText="1"/>
    </xf>
    <xf numFmtId="0" fontId="25" fillId="0" borderId="5" xfId="1" applyFont="1" applyFill="1" applyBorder="1" applyAlignment="1">
      <alignment horizontal="center" vertical="center" wrapText="1"/>
    </xf>
    <xf numFmtId="0" fontId="26" fillId="0" borderId="8" xfId="0" applyFont="1" applyFill="1" applyBorder="1"/>
    <xf numFmtId="0" fontId="25" fillId="0" borderId="19" xfId="1" applyFont="1" applyFill="1" applyBorder="1" applyAlignment="1">
      <alignment horizontal="center" vertical="center" wrapText="1"/>
    </xf>
    <xf numFmtId="0" fontId="25" fillId="0" borderId="24" xfId="1" applyFont="1" applyFill="1" applyBorder="1" applyAlignment="1">
      <alignment horizontal="center" vertical="center" wrapText="1"/>
    </xf>
    <xf numFmtId="0" fontId="25" fillId="0" borderId="18" xfId="1" applyFont="1" applyFill="1" applyBorder="1" applyAlignment="1">
      <alignment horizontal="center" vertical="center" wrapText="1"/>
    </xf>
    <xf numFmtId="0" fontId="25" fillId="0" borderId="3" xfId="1" applyFont="1" applyFill="1" applyBorder="1" applyAlignment="1">
      <alignment horizontal="center" vertical="center" wrapText="1"/>
    </xf>
    <xf numFmtId="0" fontId="25" fillId="0" borderId="8" xfId="1"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9" fillId="0" borderId="0" xfId="0" applyFont="1" applyFill="1" applyAlignment="1">
      <alignment horizontal="center"/>
    </xf>
    <xf numFmtId="0" fontId="2" fillId="0" borderId="0" xfId="0" applyFont="1" applyFill="1" applyAlignment="1">
      <alignment horizontal="center"/>
    </xf>
    <xf numFmtId="165" fontId="2" fillId="0" borderId="8" xfId="4" applyNumberFormat="1" applyFont="1" applyFill="1" applyBorder="1" applyAlignment="1">
      <alignment horizontal="center" vertical="center" wrapText="1"/>
    </xf>
    <xf numFmtId="0" fontId="9" fillId="0" borderId="0" xfId="0" applyFont="1" applyFill="1" applyBorder="1" applyAlignment="1">
      <alignment horizontal="center"/>
    </xf>
    <xf numFmtId="0" fontId="9" fillId="0" borderId="0" xfId="0" applyFont="1" applyFill="1" applyBorder="1" applyAlignment="1">
      <alignment horizontal="right"/>
    </xf>
    <xf numFmtId="0" fontId="53" fillId="0" borderId="24" xfId="0" applyFont="1" applyFill="1" applyBorder="1" applyAlignment="1">
      <alignment horizontal="left" vertical="center" wrapText="1"/>
    </xf>
    <xf numFmtId="0" fontId="9" fillId="0" borderId="0" xfId="0" applyFont="1" applyFill="1" applyAlignment="1">
      <alignment horizontal="right"/>
    </xf>
  </cellXfs>
  <cellStyles count="9">
    <cellStyle name="Comma" xfId="6" builtinId="3"/>
    <cellStyle name="Normal" xfId="0" builtinId="0"/>
    <cellStyle name="Normal 11 3" xfId="5"/>
    <cellStyle name="Normal 2" xfId="1"/>
    <cellStyle name="Normal 3" xfId="8"/>
    <cellStyle name="Normal 3 4" xfId="3"/>
    <cellStyle name="Normal 4" xfId="4"/>
    <cellStyle name="Normal_Chi NSTW NSDP 2002 - PL" xfId="2"/>
    <cellStyle name="Percent" xfId="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78%20x&#227;/BSCMT-%20V&#297;nh%20Linh.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78%20x&#227;/2807-BSCMT%20ph&#432;&#7901;ng%20Qu&#7843;ng%20Tri%20(25.7.2025)%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78%20x&#227;/BSCMT%20x&#227;%20-%20Gio%20Linh%20(25.7.2025)%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78%20x&#227;/0.%20BSCMT%20x&#227;%20-%20Cam%20L&#7897;%20(25.7.202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Hoa%20BSMT%20g&#7917;iCH257202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78%20x&#227;/00.%20&#272;C%20NS%20huy&#7879;n%20H&#432;&#7899;ng%20H&#243;a237%20-%20G&#7917;i%20c%20H%20l&#7847;n%203%20-%20287202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78%20x&#227;/01.PL%20chi%20ti&#7871;t%20&#273;i&#7873;u%20ch&#7881;nh%20NS%20huy&#7879;n%20Tri&#7879;u%20Phong%20-%2025.7.25%2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78%20x&#227;/BSCMT%20H&#7843;i%20L&#259;ng%2026-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78%20x&#227;/BSCMT%20th&#224;nh%20ph&#7889;%20&#272;&#244;ng%20H&#224;%20-%2026.7.2025%20(S&#7917;a%20-%20G&#7917;i%20CH).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272;C%20NS%20&#272;&#244;ng%20H&#224;%20-%2029.7.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ỂU CHI TIẾT"/>
    </sheetNames>
    <sheetDataSet>
      <sheetData sheetId="0">
        <row r="22">
          <cell r="F22">
            <v>374705100</v>
          </cell>
          <cell r="J22">
            <v>195400000</v>
          </cell>
          <cell r="O22">
            <v>212560000</v>
          </cell>
          <cell r="S22">
            <v>444336800</v>
          </cell>
          <cell r="X22">
            <v>311422500</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
      <sheetName val="Tính lại"/>
      <sheetName val="BSMT cua phuong xa"/>
    </sheetNames>
    <sheetDataSet>
      <sheetData sheetId="0"/>
      <sheetData sheetId="1">
        <row r="21">
          <cell r="J21">
            <v>506500000</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ngatang"/>
      <sheetName val="Sheet1"/>
    </sheetNames>
    <sheetDataSet>
      <sheetData sheetId="0"/>
      <sheetData sheetId="1">
        <row r="34">
          <cell r="S34">
            <v>160000000</v>
          </cell>
          <cell r="T34">
            <v>185000000</v>
          </cell>
          <cell r="U34">
            <v>2286861000</v>
          </cell>
          <cell r="V34">
            <v>101700000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ngatang"/>
      <sheetName val="Sheet1"/>
    </sheetNames>
    <sheetDataSet>
      <sheetData sheetId="0"/>
      <sheetData sheetId="1">
        <row r="41">
          <cell r="M41">
            <v>2345941000</v>
          </cell>
          <cell r="N41">
            <v>1970262000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8">
          <cell r="AC8">
            <v>736380000</v>
          </cell>
          <cell r="AD8">
            <v>724160000</v>
          </cell>
          <cell r="AF8">
            <v>335922000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aTH"/>
      <sheetName val="4bTH"/>
      <sheetName val="Sheet1"/>
      <sheetName val="TH chuyển tỉnh"/>
      <sheetName val="Biểu kiểm tra"/>
      <sheetName val="Biểu thu - AL"/>
      <sheetName val="Chi tiết thu"/>
      <sheetName val="Biểu chi trình NQ35"/>
      <sheetName val="Phương án huyện "/>
      <sheetName val="DT các trường"/>
      <sheetName val="Chi SNGD còn lại"/>
      <sheetName val="Tính TK"/>
      <sheetName val="Tách số BSMT (Chốt gửi cH25725)"/>
      <sheetName val="Tách số BSMT (Đ.c 28.7.2025)"/>
      <sheetName val="Tỉnh BSMT trong năm"/>
      <sheetName val="Tách số BSMT (3)"/>
      <sheetName val="Số BSMT Hiền gửi257"/>
      <sheetName val="Tách trường - BSCĐ trước cho xã"/>
    </sheetNames>
    <sheetDataSet>
      <sheetData sheetId="0"/>
      <sheetData sheetId="1">
        <row r="20">
          <cell r="AO20">
            <v>1404845000</v>
          </cell>
          <cell r="AP20">
            <v>1677530345</v>
          </cell>
          <cell r="AQ20">
            <v>1011008000</v>
          </cell>
          <cell r="AR20">
            <v>1587475250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aTH"/>
      <sheetName val="4bTH"/>
      <sheetName val="4bTH (tỷd)"/>
      <sheetName val="Sheet3"/>
      <sheetName val="Quỹ lương cấp huyện chuyển xã"/>
      <sheetName val="biểu thuyết minh csas"/>
      <sheetName val="csas DT đầu năm"/>
    </sheetNames>
    <sheetDataSet>
      <sheetData sheetId="0"/>
      <sheetData sheetId="1"/>
      <sheetData sheetId="2">
        <row r="29">
          <cell r="AG29">
            <v>1335.6950000000002</v>
          </cell>
          <cell r="AH29">
            <v>1261.6172000000001</v>
          </cell>
          <cell r="AI29">
            <v>1703.5268000000001</v>
          </cell>
          <cell r="AJ29">
            <v>1665.4246000000003</v>
          </cell>
          <cell r="AK29">
            <v>1507.5522000000001</v>
          </cell>
        </row>
      </sheetData>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KH BS NSX 2025"/>
      <sheetName val=" KH BS NSX 2025 (2)"/>
      <sheetName val="BSCMT HUYEN CHO NSX"/>
    </sheetNames>
    <sheetDataSet>
      <sheetData sheetId="0"/>
      <sheetData sheetId="1"/>
      <sheetData sheetId="2">
        <row r="12">
          <cell r="E12">
            <v>273918000</v>
          </cell>
          <cell r="I12">
            <v>363514000</v>
          </cell>
          <cell r="M12">
            <v>658136000</v>
          </cell>
          <cell r="Q12">
            <v>453898000</v>
          </cell>
          <cell r="U12">
            <v>625434000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23">
          <cell r="O23">
            <v>345143000</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aTH"/>
      <sheetName val="4bTH"/>
      <sheetName val="Chuyển lên tỉnh"/>
      <sheetName val="Kiểm tra"/>
      <sheetName val="BiểuCS trình NQ35"/>
      <sheetName val="DHA-thu"/>
      <sheetName val="DT 25 TP"/>
      <sheetName val="Biểu NQ35"/>
      <sheetName val="Phương án huyện "/>
      <sheetName val="Tính TK"/>
      <sheetName val="Tách trường - BSCĐ trước cho xã"/>
      <sheetName val="Chi tiết các trường"/>
      <sheetName val="QT chi 6 tháng"/>
      <sheetName val="BSCTM+BSCĐ"/>
      <sheetName val="Mai gửi lại tối 25.7"/>
    </sheetNames>
    <sheetDataSet>
      <sheetData sheetId="0"/>
      <sheetData sheetId="1">
        <row r="23">
          <cell r="W23">
            <v>5064686000</v>
          </cell>
          <cell r="X23">
            <v>1685314000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U49"/>
  <sheetViews>
    <sheetView workbookViewId="0">
      <pane xSplit="2" ySplit="10" topLeftCell="C11" activePane="bottomRight" state="frozen"/>
      <selection pane="topRight" activeCell="C1" sqref="C1"/>
      <selection pane="bottomLeft" activeCell="A10" sqref="A10"/>
      <selection pane="bottomRight" activeCell="B16" sqref="B16"/>
    </sheetView>
  </sheetViews>
  <sheetFormatPr defaultRowHeight="15.75"/>
  <cols>
    <col min="1" max="1" width="5.875" style="33" customWidth="1"/>
    <col min="2" max="2" width="34.875" style="33" customWidth="1"/>
    <col min="3" max="4" width="12.5" style="33" customWidth="1"/>
    <col min="5" max="6" width="12.5" style="33" hidden="1" customWidth="1"/>
    <col min="7" max="9" width="12.5" style="33" customWidth="1"/>
    <col min="10" max="10" width="9.625" style="97" customWidth="1"/>
    <col min="11" max="11" width="9.625" style="81" customWidth="1"/>
    <col min="12" max="255" width="9.125" style="33"/>
    <col min="256" max="256" width="5.875" style="33" customWidth="1"/>
    <col min="257" max="257" width="81.75" style="33" customWidth="1"/>
    <col min="258" max="260" width="14.875" style="33" customWidth="1"/>
    <col min="261" max="262" width="10.375" style="33" customWidth="1"/>
    <col min="263" max="511" width="9.125" style="33"/>
    <col min="512" max="512" width="5.875" style="33" customWidth="1"/>
    <col min="513" max="513" width="81.75" style="33" customWidth="1"/>
    <col min="514" max="516" width="14.875" style="33" customWidth="1"/>
    <col min="517" max="518" width="10.375" style="33" customWidth="1"/>
    <col min="519" max="767" width="9.125" style="33"/>
    <col min="768" max="768" width="5.875" style="33" customWidth="1"/>
    <col min="769" max="769" width="81.75" style="33" customWidth="1"/>
    <col min="770" max="772" width="14.875" style="33" customWidth="1"/>
    <col min="773" max="774" width="10.375" style="33" customWidth="1"/>
    <col min="775" max="1023" width="9.125" style="33"/>
    <col min="1024" max="1024" width="5.875" style="33" customWidth="1"/>
    <col min="1025" max="1025" width="81.75" style="33" customWidth="1"/>
    <col min="1026" max="1028" width="14.875" style="33" customWidth="1"/>
    <col min="1029" max="1030" width="10.375" style="33" customWidth="1"/>
    <col min="1031" max="1279" width="9.125" style="33"/>
    <col min="1280" max="1280" width="5.875" style="33" customWidth="1"/>
    <col min="1281" max="1281" width="81.75" style="33" customWidth="1"/>
    <col min="1282" max="1284" width="14.875" style="33" customWidth="1"/>
    <col min="1285" max="1286" width="10.375" style="33" customWidth="1"/>
    <col min="1287" max="1535" width="9.125" style="33"/>
    <col min="1536" max="1536" width="5.875" style="33" customWidth="1"/>
    <col min="1537" max="1537" width="81.75" style="33" customWidth="1"/>
    <col min="1538" max="1540" width="14.875" style="33" customWidth="1"/>
    <col min="1541" max="1542" width="10.375" style="33" customWidth="1"/>
    <col min="1543" max="1791" width="9.125" style="33"/>
    <col min="1792" max="1792" width="5.875" style="33" customWidth="1"/>
    <col min="1793" max="1793" width="81.75" style="33" customWidth="1"/>
    <col min="1794" max="1796" width="14.875" style="33" customWidth="1"/>
    <col min="1797" max="1798" width="10.375" style="33" customWidth="1"/>
    <col min="1799" max="2047" width="9.125" style="33"/>
    <col min="2048" max="2048" width="5.875" style="33" customWidth="1"/>
    <col min="2049" max="2049" width="81.75" style="33" customWidth="1"/>
    <col min="2050" max="2052" width="14.875" style="33" customWidth="1"/>
    <col min="2053" max="2054" width="10.375" style="33" customWidth="1"/>
    <col min="2055" max="2303" width="9.125" style="33"/>
    <col min="2304" max="2304" width="5.875" style="33" customWidth="1"/>
    <col min="2305" max="2305" width="81.75" style="33" customWidth="1"/>
    <col min="2306" max="2308" width="14.875" style="33" customWidth="1"/>
    <col min="2309" max="2310" width="10.375" style="33" customWidth="1"/>
    <col min="2311" max="2559" width="9.125" style="33"/>
    <col min="2560" max="2560" width="5.875" style="33" customWidth="1"/>
    <col min="2561" max="2561" width="81.75" style="33" customWidth="1"/>
    <col min="2562" max="2564" width="14.875" style="33" customWidth="1"/>
    <col min="2565" max="2566" width="10.375" style="33" customWidth="1"/>
    <col min="2567" max="2815" width="9.125" style="33"/>
    <col min="2816" max="2816" width="5.875" style="33" customWidth="1"/>
    <col min="2817" max="2817" width="81.75" style="33" customWidth="1"/>
    <col min="2818" max="2820" width="14.875" style="33" customWidth="1"/>
    <col min="2821" max="2822" width="10.375" style="33" customWidth="1"/>
    <col min="2823" max="3071" width="9.125" style="33"/>
    <col min="3072" max="3072" width="5.875" style="33" customWidth="1"/>
    <col min="3073" max="3073" width="81.75" style="33" customWidth="1"/>
    <col min="3074" max="3076" width="14.875" style="33" customWidth="1"/>
    <col min="3077" max="3078" width="10.375" style="33" customWidth="1"/>
    <col min="3079" max="3327" width="9.125" style="33"/>
    <col min="3328" max="3328" width="5.875" style="33" customWidth="1"/>
    <col min="3329" max="3329" width="81.75" style="33" customWidth="1"/>
    <col min="3330" max="3332" width="14.875" style="33" customWidth="1"/>
    <col min="3333" max="3334" width="10.375" style="33" customWidth="1"/>
    <col min="3335" max="3583" width="9.125" style="33"/>
    <col min="3584" max="3584" width="5.875" style="33" customWidth="1"/>
    <col min="3585" max="3585" width="81.75" style="33" customWidth="1"/>
    <col min="3586" max="3588" width="14.875" style="33" customWidth="1"/>
    <col min="3589" max="3590" width="10.375" style="33" customWidth="1"/>
    <col min="3591" max="3839" width="9.125" style="33"/>
    <col min="3840" max="3840" width="5.875" style="33" customWidth="1"/>
    <col min="3841" max="3841" width="81.75" style="33" customWidth="1"/>
    <col min="3842" max="3844" width="14.875" style="33" customWidth="1"/>
    <col min="3845" max="3846" width="10.375" style="33" customWidth="1"/>
    <col min="3847" max="4095" width="9.125" style="33"/>
    <col min="4096" max="4096" width="5.875" style="33" customWidth="1"/>
    <col min="4097" max="4097" width="81.75" style="33" customWidth="1"/>
    <col min="4098" max="4100" width="14.875" style="33" customWidth="1"/>
    <col min="4101" max="4102" width="10.375" style="33" customWidth="1"/>
    <col min="4103" max="4351" width="9.125" style="33"/>
    <col min="4352" max="4352" width="5.875" style="33" customWidth="1"/>
    <col min="4353" max="4353" width="81.75" style="33" customWidth="1"/>
    <col min="4354" max="4356" width="14.875" style="33" customWidth="1"/>
    <col min="4357" max="4358" width="10.375" style="33" customWidth="1"/>
    <col min="4359" max="4607" width="9.125" style="33"/>
    <col min="4608" max="4608" width="5.875" style="33" customWidth="1"/>
    <col min="4609" max="4609" width="81.75" style="33" customWidth="1"/>
    <col min="4610" max="4612" width="14.875" style="33" customWidth="1"/>
    <col min="4613" max="4614" width="10.375" style="33" customWidth="1"/>
    <col min="4615" max="4863" width="9.125" style="33"/>
    <col min="4864" max="4864" width="5.875" style="33" customWidth="1"/>
    <col min="4865" max="4865" width="81.75" style="33" customWidth="1"/>
    <col min="4866" max="4868" width="14.875" style="33" customWidth="1"/>
    <col min="4869" max="4870" width="10.375" style="33" customWidth="1"/>
    <col min="4871" max="5119" width="9.125" style="33"/>
    <col min="5120" max="5120" width="5.875" style="33" customWidth="1"/>
    <col min="5121" max="5121" width="81.75" style="33" customWidth="1"/>
    <col min="5122" max="5124" width="14.875" style="33" customWidth="1"/>
    <col min="5125" max="5126" width="10.375" style="33" customWidth="1"/>
    <col min="5127" max="5375" width="9.125" style="33"/>
    <col min="5376" max="5376" width="5.875" style="33" customWidth="1"/>
    <col min="5377" max="5377" width="81.75" style="33" customWidth="1"/>
    <col min="5378" max="5380" width="14.875" style="33" customWidth="1"/>
    <col min="5381" max="5382" width="10.375" style="33" customWidth="1"/>
    <col min="5383" max="5631" width="9.125" style="33"/>
    <col min="5632" max="5632" width="5.875" style="33" customWidth="1"/>
    <col min="5633" max="5633" width="81.75" style="33" customWidth="1"/>
    <col min="5634" max="5636" width="14.875" style="33" customWidth="1"/>
    <col min="5637" max="5638" width="10.375" style="33" customWidth="1"/>
    <col min="5639" max="5887" width="9.125" style="33"/>
    <col min="5888" max="5888" width="5.875" style="33" customWidth="1"/>
    <col min="5889" max="5889" width="81.75" style="33" customWidth="1"/>
    <col min="5890" max="5892" width="14.875" style="33" customWidth="1"/>
    <col min="5893" max="5894" width="10.375" style="33" customWidth="1"/>
    <col min="5895" max="6143" width="9.125" style="33"/>
    <col min="6144" max="6144" width="5.875" style="33" customWidth="1"/>
    <col min="6145" max="6145" width="81.75" style="33" customWidth="1"/>
    <col min="6146" max="6148" width="14.875" style="33" customWidth="1"/>
    <col min="6149" max="6150" width="10.375" style="33" customWidth="1"/>
    <col min="6151" max="6399" width="9.125" style="33"/>
    <col min="6400" max="6400" width="5.875" style="33" customWidth="1"/>
    <col min="6401" max="6401" width="81.75" style="33" customWidth="1"/>
    <col min="6402" max="6404" width="14.875" style="33" customWidth="1"/>
    <col min="6405" max="6406" width="10.375" style="33" customWidth="1"/>
    <col min="6407" max="6655" width="9.125" style="33"/>
    <col min="6656" max="6656" width="5.875" style="33" customWidth="1"/>
    <col min="6657" max="6657" width="81.75" style="33" customWidth="1"/>
    <col min="6658" max="6660" width="14.875" style="33" customWidth="1"/>
    <col min="6661" max="6662" width="10.375" style="33" customWidth="1"/>
    <col min="6663" max="6911" width="9.125" style="33"/>
    <col min="6912" max="6912" width="5.875" style="33" customWidth="1"/>
    <col min="6913" max="6913" width="81.75" style="33" customWidth="1"/>
    <col min="6914" max="6916" width="14.875" style="33" customWidth="1"/>
    <col min="6917" max="6918" width="10.375" style="33" customWidth="1"/>
    <col min="6919" max="7167" width="9.125" style="33"/>
    <col min="7168" max="7168" width="5.875" style="33" customWidth="1"/>
    <col min="7169" max="7169" width="81.75" style="33" customWidth="1"/>
    <col min="7170" max="7172" width="14.875" style="33" customWidth="1"/>
    <col min="7173" max="7174" width="10.375" style="33" customWidth="1"/>
    <col min="7175" max="7423" width="9.125" style="33"/>
    <col min="7424" max="7424" width="5.875" style="33" customWidth="1"/>
    <col min="7425" max="7425" width="81.75" style="33" customWidth="1"/>
    <col min="7426" max="7428" width="14.875" style="33" customWidth="1"/>
    <col min="7429" max="7430" width="10.375" style="33" customWidth="1"/>
    <col min="7431" max="7679" width="9.125" style="33"/>
    <col min="7680" max="7680" width="5.875" style="33" customWidth="1"/>
    <col min="7681" max="7681" width="81.75" style="33" customWidth="1"/>
    <col min="7682" max="7684" width="14.875" style="33" customWidth="1"/>
    <col min="7685" max="7686" width="10.375" style="33" customWidth="1"/>
    <col min="7687" max="7935" width="9.125" style="33"/>
    <col min="7936" max="7936" width="5.875" style="33" customWidth="1"/>
    <col min="7937" max="7937" width="81.75" style="33" customWidth="1"/>
    <col min="7938" max="7940" width="14.875" style="33" customWidth="1"/>
    <col min="7941" max="7942" width="10.375" style="33" customWidth="1"/>
    <col min="7943" max="8191" width="9.125" style="33"/>
    <col min="8192" max="8192" width="5.875" style="33" customWidth="1"/>
    <col min="8193" max="8193" width="81.75" style="33" customWidth="1"/>
    <col min="8194" max="8196" width="14.875" style="33" customWidth="1"/>
    <col min="8197" max="8198" width="10.375" style="33" customWidth="1"/>
    <col min="8199" max="8447" width="9.125" style="33"/>
    <col min="8448" max="8448" width="5.875" style="33" customWidth="1"/>
    <col min="8449" max="8449" width="81.75" style="33" customWidth="1"/>
    <col min="8450" max="8452" width="14.875" style="33" customWidth="1"/>
    <col min="8453" max="8454" width="10.375" style="33" customWidth="1"/>
    <col min="8455" max="8703" width="9.125" style="33"/>
    <col min="8704" max="8704" width="5.875" style="33" customWidth="1"/>
    <col min="8705" max="8705" width="81.75" style="33" customWidth="1"/>
    <col min="8706" max="8708" width="14.875" style="33" customWidth="1"/>
    <col min="8709" max="8710" width="10.375" style="33" customWidth="1"/>
    <col min="8711" max="8959" width="9.125" style="33"/>
    <col min="8960" max="8960" width="5.875" style="33" customWidth="1"/>
    <col min="8961" max="8961" width="81.75" style="33" customWidth="1"/>
    <col min="8962" max="8964" width="14.875" style="33" customWidth="1"/>
    <col min="8965" max="8966" width="10.375" style="33" customWidth="1"/>
    <col min="8967" max="9215" width="9.125" style="33"/>
    <col min="9216" max="9216" width="5.875" style="33" customWidth="1"/>
    <col min="9217" max="9217" width="81.75" style="33" customWidth="1"/>
    <col min="9218" max="9220" width="14.875" style="33" customWidth="1"/>
    <col min="9221" max="9222" width="10.375" style="33" customWidth="1"/>
    <col min="9223" max="9471" width="9.125" style="33"/>
    <col min="9472" max="9472" width="5.875" style="33" customWidth="1"/>
    <col min="9473" max="9473" width="81.75" style="33" customWidth="1"/>
    <col min="9474" max="9476" width="14.875" style="33" customWidth="1"/>
    <col min="9477" max="9478" width="10.375" style="33" customWidth="1"/>
    <col min="9479" max="9727" width="9.125" style="33"/>
    <col min="9728" max="9728" width="5.875" style="33" customWidth="1"/>
    <col min="9729" max="9729" width="81.75" style="33" customWidth="1"/>
    <col min="9730" max="9732" width="14.875" style="33" customWidth="1"/>
    <col min="9733" max="9734" width="10.375" style="33" customWidth="1"/>
    <col min="9735" max="9983" width="9.125" style="33"/>
    <col min="9984" max="9984" width="5.875" style="33" customWidth="1"/>
    <col min="9985" max="9985" width="81.75" style="33" customWidth="1"/>
    <col min="9986" max="9988" width="14.875" style="33" customWidth="1"/>
    <col min="9989" max="9990" width="10.375" style="33" customWidth="1"/>
    <col min="9991" max="10239" width="9.125" style="33"/>
    <col min="10240" max="10240" width="5.875" style="33" customWidth="1"/>
    <col min="10241" max="10241" width="81.75" style="33" customWidth="1"/>
    <col min="10242" max="10244" width="14.875" style="33" customWidth="1"/>
    <col min="10245" max="10246" width="10.375" style="33" customWidth="1"/>
    <col min="10247" max="10495" width="9.125" style="33"/>
    <col min="10496" max="10496" width="5.875" style="33" customWidth="1"/>
    <col min="10497" max="10497" width="81.75" style="33" customWidth="1"/>
    <col min="10498" max="10500" width="14.875" style="33" customWidth="1"/>
    <col min="10501" max="10502" width="10.375" style="33" customWidth="1"/>
    <col min="10503" max="10751" width="9.125" style="33"/>
    <col min="10752" max="10752" width="5.875" style="33" customWidth="1"/>
    <col min="10753" max="10753" width="81.75" style="33" customWidth="1"/>
    <col min="10754" max="10756" width="14.875" style="33" customWidth="1"/>
    <col min="10757" max="10758" width="10.375" style="33" customWidth="1"/>
    <col min="10759" max="11007" width="9.125" style="33"/>
    <col min="11008" max="11008" width="5.875" style="33" customWidth="1"/>
    <col min="11009" max="11009" width="81.75" style="33" customWidth="1"/>
    <col min="11010" max="11012" width="14.875" style="33" customWidth="1"/>
    <col min="11013" max="11014" width="10.375" style="33" customWidth="1"/>
    <col min="11015" max="11263" width="9.125" style="33"/>
    <col min="11264" max="11264" width="5.875" style="33" customWidth="1"/>
    <col min="11265" max="11265" width="81.75" style="33" customWidth="1"/>
    <col min="11266" max="11268" width="14.875" style="33" customWidth="1"/>
    <col min="11269" max="11270" width="10.375" style="33" customWidth="1"/>
    <col min="11271" max="11519" width="9.125" style="33"/>
    <col min="11520" max="11520" width="5.875" style="33" customWidth="1"/>
    <col min="11521" max="11521" width="81.75" style="33" customWidth="1"/>
    <col min="11522" max="11524" width="14.875" style="33" customWidth="1"/>
    <col min="11525" max="11526" width="10.375" style="33" customWidth="1"/>
    <col min="11527" max="11775" width="9.125" style="33"/>
    <col min="11776" max="11776" width="5.875" style="33" customWidth="1"/>
    <col min="11777" max="11777" width="81.75" style="33" customWidth="1"/>
    <col min="11778" max="11780" width="14.875" style="33" customWidth="1"/>
    <col min="11781" max="11782" width="10.375" style="33" customWidth="1"/>
    <col min="11783" max="12031" width="9.125" style="33"/>
    <col min="12032" max="12032" width="5.875" style="33" customWidth="1"/>
    <col min="12033" max="12033" width="81.75" style="33" customWidth="1"/>
    <col min="12034" max="12036" width="14.875" style="33" customWidth="1"/>
    <col min="12037" max="12038" width="10.375" style="33" customWidth="1"/>
    <col min="12039" max="12287" width="9.125" style="33"/>
    <col min="12288" max="12288" width="5.875" style="33" customWidth="1"/>
    <col min="12289" max="12289" width="81.75" style="33" customWidth="1"/>
    <col min="12290" max="12292" width="14.875" style="33" customWidth="1"/>
    <col min="12293" max="12294" width="10.375" style="33" customWidth="1"/>
    <col min="12295" max="12543" width="9.125" style="33"/>
    <col min="12544" max="12544" width="5.875" style="33" customWidth="1"/>
    <col min="12545" max="12545" width="81.75" style="33" customWidth="1"/>
    <col min="12546" max="12548" width="14.875" style="33" customWidth="1"/>
    <col min="12549" max="12550" width="10.375" style="33" customWidth="1"/>
    <col min="12551" max="12799" width="9.125" style="33"/>
    <col min="12800" max="12800" width="5.875" style="33" customWidth="1"/>
    <col min="12801" max="12801" width="81.75" style="33" customWidth="1"/>
    <col min="12802" max="12804" width="14.875" style="33" customWidth="1"/>
    <col min="12805" max="12806" width="10.375" style="33" customWidth="1"/>
    <col min="12807" max="13055" width="9.125" style="33"/>
    <col min="13056" max="13056" width="5.875" style="33" customWidth="1"/>
    <col min="13057" max="13057" width="81.75" style="33" customWidth="1"/>
    <col min="13058" max="13060" width="14.875" style="33" customWidth="1"/>
    <col min="13061" max="13062" width="10.375" style="33" customWidth="1"/>
    <col min="13063" max="13311" width="9.125" style="33"/>
    <col min="13312" max="13312" width="5.875" style="33" customWidth="1"/>
    <col min="13313" max="13313" width="81.75" style="33" customWidth="1"/>
    <col min="13314" max="13316" width="14.875" style="33" customWidth="1"/>
    <col min="13317" max="13318" width="10.375" style="33" customWidth="1"/>
    <col min="13319" max="13567" width="9.125" style="33"/>
    <col min="13568" max="13568" width="5.875" style="33" customWidth="1"/>
    <col min="13569" max="13569" width="81.75" style="33" customWidth="1"/>
    <col min="13570" max="13572" width="14.875" style="33" customWidth="1"/>
    <col min="13573" max="13574" width="10.375" style="33" customWidth="1"/>
    <col min="13575" max="13823" width="9.125" style="33"/>
    <col min="13824" max="13824" width="5.875" style="33" customWidth="1"/>
    <col min="13825" max="13825" width="81.75" style="33" customWidth="1"/>
    <col min="13826" max="13828" width="14.875" style="33" customWidth="1"/>
    <col min="13829" max="13830" width="10.375" style="33" customWidth="1"/>
    <col min="13831" max="14079" width="9.125" style="33"/>
    <col min="14080" max="14080" width="5.875" style="33" customWidth="1"/>
    <col min="14081" max="14081" width="81.75" style="33" customWidth="1"/>
    <col min="14082" max="14084" width="14.875" style="33" customWidth="1"/>
    <col min="14085" max="14086" width="10.375" style="33" customWidth="1"/>
    <col min="14087" max="14335" width="9.125" style="33"/>
    <col min="14336" max="14336" width="5.875" style="33" customWidth="1"/>
    <col min="14337" max="14337" width="81.75" style="33" customWidth="1"/>
    <col min="14338" max="14340" width="14.875" style="33" customWidth="1"/>
    <col min="14341" max="14342" width="10.375" style="33" customWidth="1"/>
    <col min="14343" max="14591" width="9.125" style="33"/>
    <col min="14592" max="14592" width="5.875" style="33" customWidth="1"/>
    <col min="14593" max="14593" width="81.75" style="33" customWidth="1"/>
    <col min="14594" max="14596" width="14.875" style="33" customWidth="1"/>
    <col min="14597" max="14598" width="10.375" style="33" customWidth="1"/>
    <col min="14599" max="14847" width="9.125" style="33"/>
    <col min="14848" max="14848" width="5.875" style="33" customWidth="1"/>
    <col min="14849" max="14849" width="81.75" style="33" customWidth="1"/>
    <col min="14850" max="14852" width="14.875" style="33" customWidth="1"/>
    <col min="14853" max="14854" width="10.375" style="33" customWidth="1"/>
    <col min="14855" max="15103" width="9.125" style="33"/>
    <col min="15104" max="15104" width="5.875" style="33" customWidth="1"/>
    <col min="15105" max="15105" width="81.75" style="33" customWidth="1"/>
    <col min="15106" max="15108" width="14.875" style="33" customWidth="1"/>
    <col min="15109" max="15110" width="10.375" style="33" customWidth="1"/>
    <col min="15111" max="15359" width="9.125" style="33"/>
    <col min="15360" max="15360" width="5.875" style="33" customWidth="1"/>
    <col min="15361" max="15361" width="81.75" style="33" customWidth="1"/>
    <col min="15362" max="15364" width="14.875" style="33" customWidth="1"/>
    <col min="15365" max="15366" width="10.375" style="33" customWidth="1"/>
    <col min="15367" max="15615" width="9.125" style="33"/>
    <col min="15616" max="15616" width="5.875" style="33" customWidth="1"/>
    <col min="15617" max="15617" width="81.75" style="33" customWidth="1"/>
    <col min="15618" max="15620" width="14.875" style="33" customWidth="1"/>
    <col min="15621" max="15622" width="10.375" style="33" customWidth="1"/>
    <col min="15623" max="15871" width="9.125" style="33"/>
    <col min="15872" max="15872" width="5.875" style="33" customWidth="1"/>
    <col min="15873" max="15873" width="81.75" style="33" customWidth="1"/>
    <col min="15874" max="15876" width="14.875" style="33" customWidth="1"/>
    <col min="15877" max="15878" width="10.375" style="33" customWidth="1"/>
    <col min="15879" max="16127" width="9.125" style="33"/>
    <col min="16128" max="16128" width="5.875" style="33" customWidth="1"/>
    <col min="16129" max="16129" width="81.75" style="33" customWidth="1"/>
    <col min="16130" max="16132" width="14.875" style="33" customWidth="1"/>
    <col min="16133" max="16134" width="10.375" style="33" customWidth="1"/>
    <col min="16135" max="16373" width="9.125" style="33"/>
    <col min="16374" max="16384" width="9.125" style="33" customWidth="1"/>
  </cols>
  <sheetData>
    <row r="1" spans="1:11" ht="16.5">
      <c r="A1" s="446" t="s">
        <v>1038</v>
      </c>
      <c r="B1" s="446"/>
      <c r="C1" s="446"/>
      <c r="D1" s="446"/>
      <c r="E1" s="446"/>
      <c r="F1" s="446"/>
      <c r="G1" s="446"/>
      <c r="H1" s="446"/>
      <c r="I1" s="446"/>
      <c r="J1" s="446"/>
      <c r="K1" s="446"/>
    </row>
    <row r="2" spans="1:11" ht="16.5">
      <c r="A2" s="452" t="s">
        <v>209</v>
      </c>
      <c r="B2" s="452"/>
      <c r="C2" s="452"/>
      <c r="D2" s="452"/>
      <c r="E2" s="452"/>
      <c r="F2" s="452"/>
      <c r="G2" s="452"/>
      <c r="H2" s="452"/>
      <c r="I2" s="452"/>
      <c r="J2" s="452"/>
      <c r="K2" s="452"/>
    </row>
    <row r="3" spans="1:11" ht="20.25" customHeight="1">
      <c r="A3" s="453" t="str">
        <f>A4</f>
        <v>(Kèm theo Nghị quyết số           /NQ-HĐND ngày        tháng      năm 2025)</v>
      </c>
      <c r="B3" s="453"/>
      <c r="C3" s="453"/>
      <c r="D3" s="453"/>
      <c r="E3" s="453"/>
      <c r="F3" s="453"/>
      <c r="G3" s="453"/>
      <c r="H3" s="453"/>
      <c r="I3" s="453"/>
      <c r="J3" s="453"/>
      <c r="K3" s="453"/>
    </row>
    <row r="4" spans="1:11" ht="18.75" hidden="1">
      <c r="A4" s="444" t="s">
        <v>208</v>
      </c>
      <c r="B4" s="444"/>
      <c r="C4" s="444"/>
      <c r="D4" s="444"/>
      <c r="E4" s="444"/>
      <c r="F4" s="444"/>
      <c r="G4" s="444"/>
      <c r="H4" s="444"/>
      <c r="I4" s="444"/>
      <c r="J4" s="444"/>
      <c r="K4" s="444"/>
    </row>
    <row r="5" spans="1:11" ht="18.75" hidden="1">
      <c r="A5" s="445" t="s">
        <v>1033</v>
      </c>
      <c r="B5" s="445"/>
      <c r="C5" s="445"/>
      <c r="D5" s="445"/>
      <c r="E5" s="445"/>
      <c r="F5" s="445"/>
      <c r="G5" s="445"/>
      <c r="H5" s="445"/>
      <c r="I5" s="445"/>
      <c r="J5" s="445"/>
      <c r="K5" s="445"/>
    </row>
    <row r="6" spans="1:11">
      <c r="A6" s="85"/>
      <c r="B6" s="85"/>
      <c r="C6" s="59"/>
      <c r="D6" s="59"/>
      <c r="E6" s="59"/>
      <c r="F6" s="59"/>
      <c r="G6" s="59"/>
      <c r="H6" s="59"/>
      <c r="I6" s="293"/>
      <c r="J6" s="52" t="s">
        <v>0</v>
      </c>
      <c r="K6" s="52"/>
    </row>
    <row r="7" spans="1:11" ht="15.75" customHeight="1">
      <c r="A7" s="456" t="s">
        <v>224</v>
      </c>
      <c r="B7" s="456" t="s">
        <v>2</v>
      </c>
      <c r="C7" s="454" t="s">
        <v>213</v>
      </c>
      <c r="D7" s="454"/>
      <c r="E7" s="454" t="s">
        <v>1019</v>
      </c>
      <c r="F7" s="454"/>
      <c r="G7" s="454" t="s">
        <v>210</v>
      </c>
      <c r="H7" s="454"/>
      <c r="I7" s="454" t="s">
        <v>1034</v>
      </c>
      <c r="J7" s="447" t="s">
        <v>1</v>
      </c>
      <c r="K7" s="447"/>
    </row>
    <row r="8" spans="1:11">
      <c r="A8" s="456"/>
      <c r="B8" s="456"/>
      <c r="C8" s="454"/>
      <c r="D8" s="454"/>
      <c r="E8" s="454"/>
      <c r="F8" s="454"/>
      <c r="G8" s="454"/>
      <c r="H8" s="454"/>
      <c r="I8" s="454"/>
      <c r="J8" s="448" t="s">
        <v>3</v>
      </c>
      <c r="K8" s="449" t="s">
        <v>4</v>
      </c>
    </row>
    <row r="9" spans="1:11">
      <c r="A9" s="456"/>
      <c r="B9" s="456"/>
      <c r="C9" s="84" t="s">
        <v>211</v>
      </c>
      <c r="D9" s="84" t="s">
        <v>212</v>
      </c>
      <c r="E9" s="298" t="s">
        <v>211</v>
      </c>
      <c r="F9" s="298" t="s">
        <v>212</v>
      </c>
      <c r="G9" s="84" t="s">
        <v>211</v>
      </c>
      <c r="H9" s="84" t="s">
        <v>212</v>
      </c>
      <c r="I9" s="454"/>
      <c r="J9" s="448"/>
      <c r="K9" s="449"/>
    </row>
    <row r="10" spans="1:11" s="34" customFormat="1">
      <c r="A10" s="50" t="s">
        <v>5</v>
      </c>
      <c r="B10" s="50" t="s">
        <v>6</v>
      </c>
      <c r="C10" s="50">
        <v>1</v>
      </c>
      <c r="D10" s="50">
        <v>2</v>
      </c>
      <c r="E10" s="50">
        <v>3</v>
      </c>
      <c r="F10" s="50">
        <v>4</v>
      </c>
      <c r="G10" s="50">
        <v>3</v>
      </c>
      <c r="H10" s="50">
        <v>4</v>
      </c>
      <c r="I10" s="50">
        <v>5</v>
      </c>
      <c r="J10" s="98">
        <v>6</v>
      </c>
      <c r="K10" s="99">
        <v>7</v>
      </c>
    </row>
    <row r="11" spans="1:11" s="61" customFormat="1">
      <c r="A11" s="14" t="s">
        <v>5</v>
      </c>
      <c r="B11" s="100" t="s">
        <v>7</v>
      </c>
      <c r="C11" s="60">
        <v>13858530.145901639</v>
      </c>
      <c r="D11" s="60">
        <v>9323446</v>
      </c>
      <c r="E11" s="60">
        <v>21263203.871045999</v>
      </c>
      <c r="F11" s="60">
        <v>14690145.619382</v>
      </c>
      <c r="G11" s="60">
        <v>16147048.991246335</v>
      </c>
      <c r="H11" s="60">
        <v>13360643</v>
      </c>
      <c r="I11" s="60">
        <v>29507691.991246335</v>
      </c>
      <c r="J11" s="101">
        <v>6325715.8453446971</v>
      </c>
      <c r="K11" s="102">
        <v>1.2728721574697601</v>
      </c>
    </row>
    <row r="12" spans="1:11" s="61" customFormat="1">
      <c r="A12" s="14" t="s">
        <v>8</v>
      </c>
      <c r="B12" s="15" t="s">
        <v>9</v>
      </c>
      <c r="C12" s="60">
        <v>5119180</v>
      </c>
      <c r="D12" s="60">
        <v>2765900</v>
      </c>
      <c r="E12" s="60">
        <v>5517144.6532220002</v>
      </c>
      <c r="F12" s="60">
        <v>3559012.2404109999</v>
      </c>
      <c r="G12" s="60">
        <v>5182550</v>
      </c>
      <c r="H12" s="60">
        <v>3588400</v>
      </c>
      <c r="I12" s="60">
        <v>8770950</v>
      </c>
      <c r="J12" s="101">
        <v>885870</v>
      </c>
      <c r="K12" s="102">
        <v>1.1123476236132037</v>
      </c>
    </row>
    <row r="13" spans="1:11" s="7" customFormat="1">
      <c r="A13" s="103" t="s">
        <v>10</v>
      </c>
      <c r="B13" s="17" t="s">
        <v>11</v>
      </c>
      <c r="C13" s="18">
        <v>3413180</v>
      </c>
      <c r="D13" s="18">
        <v>1238400</v>
      </c>
      <c r="E13" s="18">
        <v>3828740.3572229999</v>
      </c>
      <c r="F13" s="18">
        <v>1775447.9206369999</v>
      </c>
      <c r="G13" s="18">
        <v>3074300</v>
      </c>
      <c r="H13" s="18">
        <v>1707000</v>
      </c>
      <c r="I13" s="18">
        <v>4781300</v>
      </c>
      <c r="J13" s="104">
        <v>129720</v>
      </c>
      <c r="K13" s="105">
        <v>1.0278872985093237</v>
      </c>
    </row>
    <row r="14" spans="1:11" s="7" customFormat="1" ht="31.5">
      <c r="A14" s="103" t="s">
        <v>10</v>
      </c>
      <c r="B14" s="17" t="s">
        <v>12</v>
      </c>
      <c r="C14" s="18">
        <v>1706000</v>
      </c>
      <c r="D14" s="18">
        <v>1527500</v>
      </c>
      <c r="E14" s="18">
        <v>1688404.2959990001</v>
      </c>
      <c r="F14" s="18">
        <v>1783564.319774</v>
      </c>
      <c r="G14" s="18">
        <v>2108250</v>
      </c>
      <c r="H14" s="18">
        <v>1881400</v>
      </c>
      <c r="I14" s="18">
        <v>3989650</v>
      </c>
      <c r="J14" s="104">
        <v>756150</v>
      </c>
      <c r="K14" s="105">
        <v>1.2338487706819237</v>
      </c>
    </row>
    <row r="15" spans="1:11" s="61" customFormat="1">
      <c r="A15" s="14" t="s">
        <v>13</v>
      </c>
      <c r="B15" s="15" t="s">
        <v>14</v>
      </c>
      <c r="C15" s="60">
        <v>8591329</v>
      </c>
      <c r="D15" s="60">
        <v>6427546</v>
      </c>
      <c r="E15" s="60">
        <v>9561402.7087960001</v>
      </c>
      <c r="F15" s="60">
        <v>7081230.6212249994</v>
      </c>
      <c r="G15" s="60">
        <v>10518799</v>
      </c>
      <c r="H15" s="60">
        <v>9460468</v>
      </c>
      <c r="I15" s="60">
        <v>19979267</v>
      </c>
      <c r="J15" s="101">
        <v>4960392</v>
      </c>
      <c r="K15" s="102">
        <v>1.3302772011885045</v>
      </c>
    </row>
    <row r="16" spans="1:11" s="7" customFormat="1">
      <c r="A16" s="16">
        <v>1</v>
      </c>
      <c r="B16" s="17" t="s">
        <v>15</v>
      </c>
      <c r="C16" s="18">
        <v>4864703</v>
      </c>
      <c r="D16" s="18">
        <v>4045851</v>
      </c>
      <c r="E16" s="18">
        <v>5644654</v>
      </c>
      <c r="F16" s="18">
        <v>4552078</v>
      </c>
      <c r="G16" s="18">
        <v>7166315</v>
      </c>
      <c r="H16" s="18">
        <v>5669592</v>
      </c>
      <c r="I16" s="18">
        <v>12835907</v>
      </c>
      <c r="J16" s="104">
        <v>3925353</v>
      </c>
      <c r="K16" s="105">
        <v>1.4405285013703975</v>
      </c>
    </row>
    <row r="17" spans="1:11" s="7" customFormat="1">
      <c r="A17" s="16">
        <f>A16+1</f>
        <v>2</v>
      </c>
      <c r="B17" s="17" t="s">
        <v>16</v>
      </c>
      <c r="C17" s="18">
        <v>3726626</v>
      </c>
      <c r="D17" s="18">
        <v>2381695</v>
      </c>
      <c r="E17" s="18">
        <v>3916748.7087960001</v>
      </c>
      <c r="F17" s="18">
        <v>2529152.6212249999</v>
      </c>
      <c r="G17" s="18">
        <v>3352484</v>
      </c>
      <c r="H17" s="18">
        <v>3790876</v>
      </c>
      <c r="I17" s="18">
        <v>7143360</v>
      </c>
      <c r="J17" s="104">
        <v>1035039</v>
      </c>
      <c r="K17" s="105">
        <v>1.169447381694577</v>
      </c>
    </row>
    <row r="18" spans="1:11" s="61" customFormat="1">
      <c r="A18" s="14" t="s">
        <v>17</v>
      </c>
      <c r="B18" s="15" t="s">
        <v>359</v>
      </c>
      <c r="C18" s="60"/>
      <c r="D18" s="60"/>
      <c r="E18" s="60">
        <v>665.42700000000002</v>
      </c>
      <c r="F18" s="60"/>
      <c r="G18" s="60"/>
      <c r="H18" s="60">
        <v>14255</v>
      </c>
      <c r="I18" s="60">
        <v>14255</v>
      </c>
      <c r="J18" s="104">
        <v>14255</v>
      </c>
      <c r="K18" s="105"/>
    </row>
    <row r="19" spans="1:11" s="61" customFormat="1">
      <c r="A19" s="14" t="s">
        <v>18</v>
      </c>
      <c r="B19" s="15" t="s">
        <v>19</v>
      </c>
      <c r="C19" s="60"/>
      <c r="D19" s="60"/>
      <c r="E19" s="60">
        <v>826832.04658600001</v>
      </c>
      <c r="F19" s="60">
        <v>44899.167357999999</v>
      </c>
      <c r="G19" s="60"/>
      <c r="H19" s="60"/>
      <c r="I19" s="60">
        <v>0</v>
      </c>
      <c r="J19" s="106"/>
      <c r="K19" s="102"/>
    </row>
    <row r="20" spans="1:11" s="61" customFormat="1" ht="31.5">
      <c r="A20" s="14" t="s">
        <v>20</v>
      </c>
      <c r="B20" s="15" t="s">
        <v>21</v>
      </c>
      <c r="C20" s="60">
        <v>148021.14590163835</v>
      </c>
      <c r="D20" s="60">
        <v>130000</v>
      </c>
      <c r="E20" s="60">
        <v>5357159.0354420003</v>
      </c>
      <c r="F20" s="60">
        <v>4005003.590388</v>
      </c>
      <c r="G20" s="60">
        <v>445699.99124633556</v>
      </c>
      <c r="H20" s="60">
        <v>297520</v>
      </c>
      <c r="I20" s="60">
        <v>743219.99124633556</v>
      </c>
      <c r="J20" s="104">
        <v>465198.84534469724</v>
      </c>
      <c r="K20" s="105">
        <v>2.67324986678992</v>
      </c>
    </row>
    <row r="21" spans="1:11" s="314" customFormat="1">
      <c r="A21" s="311" t="s">
        <v>6</v>
      </c>
      <c r="B21" s="312" t="s">
        <v>22</v>
      </c>
      <c r="C21" s="101">
        <v>13933830.00048174</v>
      </c>
      <c r="D21" s="101">
        <v>9376646</v>
      </c>
      <c r="E21" s="101">
        <v>21023338.246739</v>
      </c>
      <c r="F21" s="101">
        <v>14580809.859939</v>
      </c>
      <c r="G21" s="101">
        <v>16399149.490912372</v>
      </c>
      <c r="H21" s="101">
        <v>13517543</v>
      </c>
      <c r="I21" s="101">
        <v>29916692.49091237</v>
      </c>
      <c r="J21" s="101">
        <v>13253249.490430631</v>
      </c>
      <c r="K21" s="102">
        <v>1.2834011836692698</v>
      </c>
    </row>
    <row r="22" spans="1:11" s="314" customFormat="1">
      <c r="A22" s="311" t="s">
        <v>8</v>
      </c>
      <c r="B22" s="312" t="s">
        <v>23</v>
      </c>
      <c r="C22" s="101">
        <v>12073186.00048174</v>
      </c>
      <c r="D22" s="101">
        <v>7601606</v>
      </c>
      <c r="E22" s="101">
        <v>15759267.103766002</v>
      </c>
      <c r="F22" s="101">
        <v>10784571.238784</v>
      </c>
      <c r="G22" s="101">
        <v>14441847.490912372</v>
      </c>
      <c r="H22" s="101">
        <v>9878008</v>
      </c>
      <c r="I22" s="101">
        <v>24319855.49091237</v>
      </c>
      <c r="J22" s="101">
        <v>4645063.4904306317</v>
      </c>
      <c r="K22" s="102">
        <v>1.236092126936686</v>
      </c>
    </row>
    <row r="23" spans="1:11" s="316" customFormat="1">
      <c r="A23" s="315">
        <v>1</v>
      </c>
      <c r="B23" s="291" t="s">
        <v>24</v>
      </c>
      <c r="C23" s="142">
        <v>3081043</v>
      </c>
      <c r="D23" s="142">
        <v>1389512</v>
      </c>
      <c r="E23" s="142">
        <v>6378835.0524559999</v>
      </c>
      <c r="F23" s="142">
        <v>3415349.6731240004</v>
      </c>
      <c r="G23" s="142">
        <v>3146234</v>
      </c>
      <c r="H23" s="142">
        <v>1877670</v>
      </c>
      <c r="I23" s="142">
        <v>5023904</v>
      </c>
      <c r="J23" s="104">
        <v>553349</v>
      </c>
      <c r="K23" s="105">
        <v>1.123776354390003</v>
      </c>
    </row>
    <row r="24" spans="1:11" s="316" customFormat="1">
      <c r="A24" s="315">
        <f>A23+1</f>
        <v>2</v>
      </c>
      <c r="B24" s="291" t="s">
        <v>25</v>
      </c>
      <c r="C24" s="142">
        <v>8647816.0004817396</v>
      </c>
      <c r="D24" s="142">
        <v>6028147</v>
      </c>
      <c r="E24" s="142">
        <v>9350977.1557870004</v>
      </c>
      <c r="F24" s="142">
        <v>7359425.4209400006</v>
      </c>
      <c r="G24" s="142">
        <v>10884611.518490024</v>
      </c>
      <c r="H24" s="142">
        <v>7770467</v>
      </c>
      <c r="I24" s="142">
        <v>18655078.518490024</v>
      </c>
      <c r="J24" s="104">
        <v>3979115.5180082843</v>
      </c>
      <c r="K24" s="105">
        <v>1.2711314765428114</v>
      </c>
    </row>
    <row r="25" spans="1:11" s="316" customFormat="1" ht="31.5">
      <c r="A25" s="315">
        <f>A24+1</f>
        <v>3</v>
      </c>
      <c r="B25" s="291" t="s">
        <v>26</v>
      </c>
      <c r="C25" s="142">
        <v>35400</v>
      </c>
      <c r="D25" s="142">
        <v>5500</v>
      </c>
      <c r="E25" s="142">
        <v>28454.895522999999</v>
      </c>
      <c r="F25" s="142">
        <v>8796.1447200000002</v>
      </c>
      <c r="G25" s="142">
        <v>56232.972422347768</v>
      </c>
      <c r="H25" s="142">
        <v>15700</v>
      </c>
      <c r="I25" s="142">
        <v>71932.972422347768</v>
      </c>
      <c r="J25" s="104">
        <v>31032.972422347768</v>
      </c>
      <c r="K25" s="105">
        <v>1.758752381964493</v>
      </c>
    </row>
    <row r="26" spans="1:11" s="7" customFormat="1">
      <c r="A26" s="16">
        <f>A25+1</f>
        <v>4</v>
      </c>
      <c r="B26" s="17" t="s">
        <v>27</v>
      </c>
      <c r="C26" s="18">
        <v>1000</v>
      </c>
      <c r="D26" s="18">
        <v>1000</v>
      </c>
      <c r="E26" s="18">
        <v>1000</v>
      </c>
      <c r="F26" s="18">
        <v>1000</v>
      </c>
      <c r="G26" s="18">
        <v>1000</v>
      </c>
      <c r="H26" s="18">
        <v>1000</v>
      </c>
      <c r="I26" s="18">
        <v>2000</v>
      </c>
      <c r="J26" s="104">
        <v>0</v>
      </c>
      <c r="K26" s="105">
        <v>1</v>
      </c>
    </row>
    <row r="27" spans="1:11" s="7" customFormat="1">
      <c r="A27" s="16">
        <f>A26+1</f>
        <v>5</v>
      </c>
      <c r="B27" s="17" t="s">
        <v>28</v>
      </c>
      <c r="C27" s="18">
        <v>307927</v>
      </c>
      <c r="D27" s="18">
        <v>152216</v>
      </c>
      <c r="E27" s="18"/>
      <c r="F27" s="18"/>
      <c r="G27" s="18">
        <v>353769</v>
      </c>
      <c r="H27" s="18">
        <v>180210</v>
      </c>
      <c r="I27" s="18">
        <v>533979</v>
      </c>
      <c r="J27" s="104">
        <v>73836</v>
      </c>
      <c r="K27" s="105">
        <v>1.1604631603653648</v>
      </c>
    </row>
    <row r="28" spans="1:11" s="7" customFormat="1">
      <c r="A28" s="16">
        <f>A27+1</f>
        <v>6</v>
      </c>
      <c r="B28" s="17" t="s">
        <v>29</v>
      </c>
      <c r="C28" s="18"/>
      <c r="D28" s="18">
        <v>25231</v>
      </c>
      <c r="E28" s="18"/>
      <c r="F28" s="18"/>
      <c r="G28" s="18"/>
      <c r="H28" s="18">
        <v>32961</v>
      </c>
      <c r="I28" s="18">
        <v>32961</v>
      </c>
      <c r="J28" s="104">
        <v>7730</v>
      </c>
      <c r="K28" s="105">
        <v>1.306369149062661</v>
      </c>
    </row>
    <row r="29" spans="1:11" s="61" customFormat="1">
      <c r="A29" s="14" t="s">
        <v>13</v>
      </c>
      <c r="B29" s="15" t="s">
        <v>30</v>
      </c>
      <c r="C29" s="60">
        <v>1860644</v>
      </c>
      <c r="D29" s="60">
        <v>1570368</v>
      </c>
      <c r="E29" s="60">
        <v>0</v>
      </c>
      <c r="F29" s="60">
        <v>0</v>
      </c>
      <c r="G29" s="60">
        <v>1957302</v>
      </c>
      <c r="H29" s="60">
        <v>3216021</v>
      </c>
      <c r="I29" s="60">
        <v>5173323</v>
      </c>
      <c r="J29" s="101">
        <v>8389344</v>
      </c>
      <c r="K29" s="102">
        <v>1.5078125637566993</v>
      </c>
    </row>
    <row r="30" spans="1:11" s="7" customFormat="1">
      <c r="A30" s="16">
        <v>1</v>
      </c>
      <c r="B30" s="17" t="s">
        <v>31</v>
      </c>
      <c r="C30" s="18">
        <v>655134</v>
      </c>
      <c r="D30" s="18">
        <v>731188</v>
      </c>
      <c r="E30" s="18"/>
      <c r="F30" s="18"/>
      <c r="G30" s="18">
        <v>680064</v>
      </c>
      <c r="H30" s="18">
        <v>678158</v>
      </c>
      <c r="I30" s="18">
        <v>1358222</v>
      </c>
      <c r="J30" s="104">
        <v>-28100</v>
      </c>
      <c r="K30" s="105">
        <v>0.97973053879257488</v>
      </c>
    </row>
    <row r="31" spans="1:11" s="7" customFormat="1">
      <c r="A31" s="16">
        <f>A30+1</f>
        <v>2</v>
      </c>
      <c r="B31" s="17" t="s">
        <v>32</v>
      </c>
      <c r="C31" s="18">
        <v>1205510</v>
      </c>
      <c r="D31" s="18">
        <v>839180</v>
      </c>
      <c r="E31" s="18"/>
      <c r="F31" s="18"/>
      <c r="G31" s="18">
        <v>1277238</v>
      </c>
      <c r="H31" s="18">
        <v>2537863</v>
      </c>
      <c r="I31" s="18">
        <v>3815101</v>
      </c>
      <c r="J31" s="104">
        <v>1770411</v>
      </c>
      <c r="K31" s="105">
        <v>1.8658579051103101</v>
      </c>
    </row>
    <row r="32" spans="1:11" s="61" customFormat="1">
      <c r="A32" s="14" t="s">
        <v>17</v>
      </c>
      <c r="B32" s="15" t="s">
        <v>33</v>
      </c>
      <c r="C32" s="60">
        <v>0</v>
      </c>
      <c r="D32" s="60"/>
      <c r="E32" s="60">
        <v>5264071.1429730002</v>
      </c>
      <c r="F32" s="60">
        <v>3796238.6211549994</v>
      </c>
      <c r="G32" s="60"/>
      <c r="H32" s="60"/>
      <c r="I32" s="60">
        <v>0</v>
      </c>
      <c r="J32" s="104">
        <v>0</v>
      </c>
      <c r="K32" s="105"/>
    </row>
    <row r="33" spans="1:255" s="61" customFormat="1">
      <c r="A33" s="14" t="s">
        <v>18</v>
      </c>
      <c r="B33" s="15" t="s">
        <v>360</v>
      </c>
      <c r="C33" s="60"/>
      <c r="D33" s="60"/>
      <c r="E33" s="60"/>
      <c r="F33" s="60"/>
      <c r="G33" s="60"/>
      <c r="H33" s="60">
        <v>14255</v>
      </c>
      <c r="I33" s="60">
        <v>14255</v>
      </c>
      <c r="J33" s="104">
        <v>14255</v>
      </c>
      <c r="K33" s="105"/>
    </row>
    <row r="34" spans="1:255" s="61" customFormat="1">
      <c r="A34" s="14" t="s">
        <v>20</v>
      </c>
      <c r="B34" s="15" t="s">
        <v>156</v>
      </c>
      <c r="C34" s="60"/>
      <c r="D34" s="60">
        <v>204672</v>
      </c>
      <c r="E34" s="60"/>
      <c r="F34" s="60"/>
      <c r="G34" s="60"/>
      <c r="H34" s="60">
        <v>409259</v>
      </c>
      <c r="I34" s="60">
        <v>409259</v>
      </c>
      <c r="J34" s="104">
        <v>204587</v>
      </c>
      <c r="K34" s="105">
        <v>1.9995847013758599</v>
      </c>
    </row>
    <row r="35" spans="1:255" s="61" customFormat="1">
      <c r="A35" s="14" t="s">
        <v>34</v>
      </c>
      <c r="B35" s="15" t="s">
        <v>35</v>
      </c>
      <c r="C35" s="60">
        <v>158600</v>
      </c>
      <c r="D35" s="60">
        <v>53200</v>
      </c>
      <c r="E35" s="60">
        <v>178686.87479999999</v>
      </c>
      <c r="F35" s="60">
        <v>25922.038</v>
      </c>
      <c r="G35" s="60">
        <v>252100</v>
      </c>
      <c r="H35" s="60">
        <v>156900</v>
      </c>
      <c r="I35" s="60">
        <v>409000</v>
      </c>
      <c r="J35" s="104">
        <v>197200</v>
      </c>
      <c r="K35" s="105">
        <v>1.9310670443814919</v>
      </c>
    </row>
    <row r="36" spans="1:255" s="61" customFormat="1">
      <c r="A36" s="14" t="s">
        <v>36</v>
      </c>
      <c r="B36" s="15" t="s">
        <v>37</v>
      </c>
      <c r="C36" s="60">
        <v>83300</v>
      </c>
      <c r="D36" s="60">
        <v>27200</v>
      </c>
      <c r="E36" s="60">
        <v>71606.187093</v>
      </c>
      <c r="F36" s="60">
        <v>16649.026999999998</v>
      </c>
      <c r="G36" s="60">
        <v>93900</v>
      </c>
      <c r="H36" s="60">
        <v>28000</v>
      </c>
      <c r="I36" s="60">
        <v>121900</v>
      </c>
      <c r="J36" s="104">
        <v>11400</v>
      </c>
      <c r="K36" s="105">
        <v>1.1031674208144797</v>
      </c>
    </row>
    <row r="37" spans="1:255" s="7" customFormat="1">
      <c r="A37" s="16" t="s">
        <v>8</v>
      </c>
      <c r="B37" s="17" t="s">
        <v>38</v>
      </c>
      <c r="C37" s="18"/>
      <c r="D37" s="18">
        <v>27200</v>
      </c>
      <c r="E37" s="18"/>
      <c r="F37" s="18"/>
      <c r="G37" s="18">
        <v>0</v>
      </c>
      <c r="H37" s="18">
        <v>28000</v>
      </c>
      <c r="I37" s="18">
        <v>28000</v>
      </c>
      <c r="J37" s="104">
        <v>800</v>
      </c>
      <c r="K37" s="105">
        <v>1.0294117647058822</v>
      </c>
    </row>
    <row r="38" spans="1:255" s="7" customFormat="1" ht="31.5">
      <c r="A38" s="16" t="s">
        <v>13</v>
      </c>
      <c r="B38" s="17" t="s">
        <v>39</v>
      </c>
      <c r="C38" s="18">
        <v>83300</v>
      </c>
      <c r="D38" s="18"/>
      <c r="E38" s="18">
        <v>71606.187093</v>
      </c>
      <c r="F38" s="18">
        <v>16649.026999999998</v>
      </c>
      <c r="G38" s="18">
        <v>93900</v>
      </c>
      <c r="H38" s="18"/>
      <c r="I38" s="18">
        <v>93900</v>
      </c>
      <c r="J38" s="104">
        <v>10600</v>
      </c>
      <c r="K38" s="105"/>
    </row>
    <row r="39" spans="1:255" s="61" customFormat="1">
      <c r="A39" s="14" t="s">
        <v>40</v>
      </c>
      <c r="B39" s="15" t="s">
        <v>41</v>
      </c>
      <c r="C39" s="60">
        <v>158600</v>
      </c>
      <c r="D39" s="60">
        <v>80400</v>
      </c>
      <c r="E39" s="60">
        <v>178686.87479999999</v>
      </c>
      <c r="F39" s="60">
        <v>25922.038</v>
      </c>
      <c r="G39" s="60">
        <v>252100</v>
      </c>
      <c r="H39" s="60">
        <v>184900</v>
      </c>
      <c r="I39" s="60">
        <v>437000</v>
      </c>
      <c r="J39" s="104">
        <v>198000</v>
      </c>
      <c r="K39" s="105">
        <v>1.8284518828451883</v>
      </c>
    </row>
    <row r="40" spans="1:255" s="61" customFormat="1">
      <c r="A40" s="14" t="s">
        <v>8</v>
      </c>
      <c r="B40" s="15" t="s">
        <v>42</v>
      </c>
      <c r="C40" s="60">
        <v>158600</v>
      </c>
      <c r="D40" s="60">
        <v>53200</v>
      </c>
      <c r="E40" s="60">
        <v>178686.87479999999</v>
      </c>
      <c r="F40" s="60">
        <v>25922.038</v>
      </c>
      <c r="G40" s="60">
        <v>252100</v>
      </c>
      <c r="H40" s="60">
        <v>156900</v>
      </c>
      <c r="I40" s="60">
        <v>409000</v>
      </c>
      <c r="J40" s="104">
        <v>197200</v>
      </c>
      <c r="K40" s="105">
        <v>1.9310670443814919</v>
      </c>
    </row>
    <row r="41" spans="1:255" s="61" customFormat="1">
      <c r="A41" s="14" t="s">
        <v>13</v>
      </c>
      <c r="B41" s="15" t="s">
        <v>43</v>
      </c>
      <c r="C41" s="60">
        <v>0</v>
      </c>
      <c r="D41" s="60">
        <v>27200</v>
      </c>
      <c r="E41" s="60">
        <v>0</v>
      </c>
      <c r="F41" s="60"/>
      <c r="G41" s="60">
        <v>0</v>
      </c>
      <c r="H41" s="60">
        <v>28000</v>
      </c>
      <c r="I41" s="60">
        <v>28000</v>
      </c>
      <c r="J41" s="104">
        <v>800</v>
      </c>
      <c r="K41" s="105">
        <v>1.0294117647058822</v>
      </c>
    </row>
    <row r="42" spans="1:255">
      <c r="A42" s="57"/>
      <c r="B42" s="57"/>
      <c r="C42" s="58"/>
      <c r="D42" s="58"/>
      <c r="E42" s="58"/>
      <c r="F42" s="58"/>
      <c r="G42" s="58"/>
      <c r="H42" s="58"/>
      <c r="I42" s="58">
        <v>0</v>
      </c>
      <c r="J42" s="107"/>
      <c r="K42" s="108"/>
    </row>
    <row r="43" spans="1:255">
      <c r="A43" s="455"/>
      <c r="B43" s="455"/>
      <c r="C43" s="455"/>
      <c r="D43" s="455"/>
      <c r="E43" s="455"/>
      <c r="F43" s="455"/>
      <c r="G43" s="455"/>
      <c r="H43" s="455"/>
      <c r="I43" s="455"/>
      <c r="J43" s="455"/>
      <c r="K43" s="455"/>
    </row>
    <row r="44" spans="1:255">
      <c r="A44" s="83"/>
      <c r="B44" s="451"/>
      <c r="C44" s="451"/>
      <c r="D44" s="451"/>
      <c r="E44" s="451"/>
      <c r="F44" s="451"/>
      <c r="G44" s="451"/>
      <c r="H44" s="451"/>
      <c r="I44" s="451"/>
      <c r="J44" s="451"/>
      <c r="K44" s="451"/>
    </row>
    <row r="45" spans="1:255">
      <c r="A45" s="34"/>
      <c r="B45" s="34"/>
    </row>
    <row r="46" spans="1:255">
      <c r="A46" s="34"/>
      <c r="B46" s="35"/>
    </row>
    <row r="47" spans="1:255">
      <c r="A47" s="34"/>
      <c r="B47" s="450"/>
      <c r="C47" s="451"/>
      <c r="D47" s="451"/>
      <c r="E47" s="451"/>
      <c r="F47" s="451"/>
      <c r="G47" s="451"/>
      <c r="H47" s="451"/>
      <c r="I47" s="451"/>
      <c r="J47" s="451"/>
      <c r="K47" s="451"/>
    </row>
    <row r="48" spans="1:255">
      <c r="A48" s="34"/>
      <c r="B48" s="450"/>
      <c r="C48" s="451"/>
      <c r="D48" s="451"/>
      <c r="E48" s="451"/>
      <c r="F48" s="451"/>
      <c r="G48" s="451"/>
      <c r="H48" s="451"/>
      <c r="I48" s="451"/>
      <c r="J48" s="451"/>
      <c r="K48" s="451"/>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c r="BU48" s="34"/>
      <c r="BV48" s="34"/>
      <c r="BW48" s="34"/>
      <c r="BX48" s="34"/>
      <c r="BY48" s="34"/>
      <c r="BZ48" s="34"/>
      <c r="CA48" s="34"/>
      <c r="CB48" s="34"/>
      <c r="CC48" s="34"/>
      <c r="CD48" s="34"/>
      <c r="CE48" s="34"/>
      <c r="CF48" s="34"/>
      <c r="CG48" s="34"/>
      <c r="CH48" s="34"/>
      <c r="CI48" s="34"/>
      <c r="CJ48" s="34"/>
      <c r="CK48" s="34"/>
      <c r="CL48" s="34"/>
      <c r="CM48" s="34"/>
      <c r="CN48" s="34"/>
      <c r="CO48" s="34"/>
      <c r="CP48" s="34"/>
      <c r="CQ48" s="34"/>
      <c r="CR48" s="34"/>
      <c r="CS48" s="34"/>
      <c r="CT48" s="34"/>
      <c r="CU48" s="34"/>
      <c r="CV48" s="34"/>
      <c r="CW48" s="34"/>
      <c r="CX48" s="34"/>
      <c r="CY48" s="34"/>
      <c r="CZ48" s="34"/>
      <c r="DA48" s="34"/>
      <c r="DB48" s="34"/>
      <c r="DC48" s="34"/>
      <c r="DD48" s="34"/>
      <c r="DE48" s="34"/>
      <c r="DF48" s="34"/>
      <c r="DG48" s="34"/>
      <c r="DH48" s="34"/>
      <c r="DI48" s="34"/>
      <c r="DJ48" s="34"/>
      <c r="DK48" s="34"/>
      <c r="DL48" s="34"/>
      <c r="DM48" s="34"/>
      <c r="DN48" s="34"/>
      <c r="DO48" s="34"/>
      <c r="DP48" s="34"/>
      <c r="DQ48" s="34"/>
      <c r="DR48" s="34"/>
      <c r="DS48" s="34"/>
      <c r="DT48" s="34"/>
      <c r="DU48" s="34"/>
      <c r="DV48" s="34"/>
      <c r="DW48" s="34"/>
      <c r="DX48" s="34"/>
      <c r="DY48" s="34"/>
      <c r="DZ48" s="34"/>
      <c r="EA48" s="34"/>
      <c r="EB48" s="34"/>
      <c r="EC48" s="34"/>
      <c r="ED48" s="34"/>
      <c r="EE48" s="34"/>
      <c r="EF48" s="34"/>
      <c r="EG48" s="34"/>
      <c r="EH48" s="34"/>
      <c r="EI48" s="34"/>
      <c r="EJ48" s="34"/>
      <c r="EK48" s="34"/>
      <c r="EL48" s="34"/>
      <c r="EM48" s="34"/>
      <c r="EN48" s="34"/>
      <c r="EO48" s="34"/>
      <c r="EP48" s="34"/>
      <c r="EQ48" s="34"/>
      <c r="ER48" s="34"/>
      <c r="ES48" s="34"/>
      <c r="ET48" s="34"/>
      <c r="EU48" s="34"/>
      <c r="EV48" s="34"/>
      <c r="EW48" s="34"/>
      <c r="EX48" s="34"/>
      <c r="EY48" s="34"/>
      <c r="EZ48" s="34"/>
      <c r="FA48" s="34"/>
      <c r="FB48" s="34"/>
      <c r="FC48" s="34"/>
      <c r="FD48" s="34"/>
      <c r="FE48" s="34"/>
      <c r="FF48" s="34"/>
      <c r="FG48" s="34"/>
      <c r="FH48" s="34"/>
      <c r="FI48" s="34"/>
      <c r="FJ48" s="34"/>
      <c r="FK48" s="34"/>
      <c r="FL48" s="34"/>
      <c r="FM48" s="34"/>
      <c r="FN48" s="34"/>
      <c r="FO48" s="34"/>
      <c r="FP48" s="34"/>
      <c r="FQ48" s="34"/>
      <c r="FR48" s="34"/>
      <c r="FS48" s="34"/>
      <c r="FT48" s="34"/>
      <c r="FU48" s="34"/>
      <c r="FV48" s="34"/>
      <c r="FW48" s="34"/>
      <c r="FX48" s="34"/>
      <c r="FY48" s="34"/>
      <c r="FZ48" s="34"/>
      <c r="GA48" s="34"/>
      <c r="GB48" s="34"/>
      <c r="GC48" s="34"/>
      <c r="GD48" s="34"/>
      <c r="GE48" s="34"/>
      <c r="GF48" s="34"/>
      <c r="GG48" s="34"/>
      <c r="GH48" s="34"/>
      <c r="GI48" s="34"/>
      <c r="GJ48" s="34"/>
      <c r="GK48" s="34"/>
      <c r="GL48" s="34"/>
      <c r="GM48" s="34"/>
      <c r="GN48" s="34"/>
      <c r="GO48" s="34"/>
      <c r="GP48" s="34"/>
      <c r="GQ48" s="34"/>
      <c r="GR48" s="34"/>
      <c r="GS48" s="34"/>
      <c r="GT48" s="34"/>
      <c r="GU48" s="34"/>
      <c r="GV48" s="34"/>
      <c r="GW48" s="34"/>
      <c r="GX48" s="34"/>
      <c r="GY48" s="34"/>
      <c r="GZ48" s="34"/>
      <c r="HA48" s="34"/>
      <c r="HB48" s="34"/>
      <c r="HC48" s="34"/>
      <c r="HD48" s="34"/>
      <c r="HE48" s="34"/>
      <c r="HF48" s="34"/>
      <c r="HG48" s="34"/>
      <c r="HH48" s="34"/>
      <c r="HI48" s="34"/>
      <c r="HJ48" s="34"/>
      <c r="HK48" s="34"/>
      <c r="HL48" s="34"/>
      <c r="HM48" s="34"/>
      <c r="HN48" s="34"/>
      <c r="HO48" s="34"/>
      <c r="HP48" s="34"/>
      <c r="HQ48" s="34"/>
      <c r="HR48" s="34"/>
      <c r="HS48" s="34"/>
      <c r="HT48" s="34"/>
      <c r="HU48" s="34"/>
      <c r="HV48" s="34"/>
      <c r="HW48" s="34"/>
      <c r="HX48" s="34"/>
      <c r="HY48" s="34"/>
      <c r="HZ48" s="34"/>
      <c r="IA48" s="34"/>
      <c r="IB48" s="34"/>
      <c r="IC48" s="34"/>
      <c r="ID48" s="34"/>
      <c r="IE48" s="34"/>
      <c r="IF48" s="34"/>
      <c r="IG48" s="34"/>
      <c r="IH48" s="34"/>
      <c r="II48" s="34"/>
      <c r="IJ48" s="34"/>
      <c r="IK48" s="34"/>
      <c r="IL48" s="34"/>
      <c r="IM48" s="34"/>
      <c r="IN48" s="34"/>
      <c r="IO48" s="34"/>
      <c r="IP48" s="34"/>
      <c r="IQ48" s="34"/>
      <c r="IR48" s="34"/>
      <c r="IS48" s="34"/>
      <c r="IT48" s="34"/>
      <c r="IU48" s="34"/>
    </row>
    <row r="49" spans="2:2">
      <c r="B49" s="34"/>
    </row>
  </sheetData>
  <mergeCells count="18">
    <mergeCell ref="B48:K48"/>
    <mergeCell ref="A2:K2"/>
    <mergeCell ref="A3:K3"/>
    <mergeCell ref="I7:I9"/>
    <mergeCell ref="C7:D8"/>
    <mergeCell ref="G7:H8"/>
    <mergeCell ref="A43:K43"/>
    <mergeCell ref="B44:K44"/>
    <mergeCell ref="B47:K47"/>
    <mergeCell ref="A7:A9"/>
    <mergeCell ref="B7:B9"/>
    <mergeCell ref="E7:F8"/>
    <mergeCell ref="A4:K4"/>
    <mergeCell ref="A5:K5"/>
    <mergeCell ref="A1:K1"/>
    <mergeCell ref="J7:K7"/>
    <mergeCell ref="J8:J9"/>
    <mergeCell ref="K8:K9"/>
  </mergeCells>
  <pageMargins left="0.70866141732283472" right="0.35433070866141736" top="0.47244094488188981" bottom="0.43307086614173229" header="0.31496062992125984" footer="0.31496062992125984"/>
  <pageSetup paperSize="9"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16"/>
  <sheetViews>
    <sheetView zoomScale="140" zoomScaleNormal="140" workbookViewId="0">
      <selection activeCell="AN9" sqref="AN9"/>
    </sheetView>
  </sheetViews>
  <sheetFormatPr defaultRowHeight="12.75"/>
  <cols>
    <col min="1" max="1" width="5" style="335" customWidth="1"/>
    <col min="2" max="2" width="19.875" style="335" customWidth="1"/>
    <col min="3" max="3" width="9.125" style="191" customWidth="1"/>
    <col min="4" max="4" width="8.875" style="191" customWidth="1"/>
    <col min="5" max="18" width="8.875" style="191" hidden="1" customWidth="1"/>
    <col min="19" max="19" width="7" style="191" customWidth="1"/>
    <col min="20" max="20" width="7.625" style="191" customWidth="1"/>
    <col min="21" max="21" width="6.75" style="191" customWidth="1"/>
    <col min="22" max="22" width="9" style="191" customWidth="1"/>
    <col min="23" max="23" width="7.875" style="191" customWidth="1"/>
    <col min="24" max="24" width="7.5" style="191" customWidth="1"/>
    <col min="25" max="25" width="6.5" style="191" customWidth="1"/>
    <col min="26" max="26" width="7.375" style="191" customWidth="1"/>
    <col min="27" max="27" width="9.375" style="191" customWidth="1"/>
    <col min="28" max="32" width="9.125" style="191" hidden="1" customWidth="1"/>
    <col min="33" max="33" width="8.75" style="191" customWidth="1"/>
    <col min="34" max="34" width="7.375" style="191" customWidth="1"/>
    <col min="35" max="35" width="7.5" style="191" customWidth="1"/>
    <col min="36" max="38" width="0" style="335" hidden="1" customWidth="1"/>
    <col min="39" max="270" width="9.125" style="335"/>
    <col min="271" max="271" width="5.875" style="335" customWidth="1"/>
    <col min="272" max="272" width="35.875" style="335" customWidth="1"/>
    <col min="273" max="288" width="9.875" style="335" customWidth="1"/>
    <col min="289" max="291" width="10.625" style="335" customWidth="1"/>
    <col min="292" max="526" width="9.125" style="335"/>
    <col min="527" max="527" width="5.875" style="335" customWidth="1"/>
    <col min="528" max="528" width="35.875" style="335" customWidth="1"/>
    <col min="529" max="544" width="9.875" style="335" customWidth="1"/>
    <col min="545" max="547" width="10.625" style="335" customWidth="1"/>
    <col min="548" max="782" width="9.125" style="335"/>
    <col min="783" max="783" width="5.875" style="335" customWidth="1"/>
    <col min="784" max="784" width="35.875" style="335" customWidth="1"/>
    <col min="785" max="800" width="9.875" style="335" customWidth="1"/>
    <col min="801" max="803" width="10.625" style="335" customWidth="1"/>
    <col min="804" max="1038" width="9.125" style="335"/>
    <col min="1039" max="1039" width="5.875" style="335" customWidth="1"/>
    <col min="1040" max="1040" width="35.875" style="335" customWidth="1"/>
    <col min="1041" max="1056" width="9.875" style="335" customWidth="1"/>
    <col min="1057" max="1059" width="10.625" style="335" customWidth="1"/>
    <col min="1060" max="1294" width="9.125" style="335"/>
    <col min="1295" max="1295" width="5.875" style="335" customWidth="1"/>
    <col min="1296" max="1296" width="35.875" style="335" customWidth="1"/>
    <col min="1297" max="1312" width="9.875" style="335" customWidth="1"/>
    <col min="1313" max="1315" width="10.625" style="335" customWidth="1"/>
    <col min="1316" max="1550" width="9.125" style="335"/>
    <col min="1551" max="1551" width="5.875" style="335" customWidth="1"/>
    <col min="1552" max="1552" width="35.875" style="335" customWidth="1"/>
    <col min="1553" max="1568" width="9.875" style="335" customWidth="1"/>
    <col min="1569" max="1571" width="10.625" style="335" customWidth="1"/>
    <col min="1572" max="1806" width="9.125" style="335"/>
    <col min="1807" max="1807" width="5.875" style="335" customWidth="1"/>
    <col min="1808" max="1808" width="35.875" style="335" customWidth="1"/>
    <col min="1809" max="1824" width="9.875" style="335" customWidth="1"/>
    <col min="1825" max="1827" width="10.625" style="335" customWidth="1"/>
    <col min="1828" max="2062" width="9.125" style="335"/>
    <col min="2063" max="2063" width="5.875" style="335" customWidth="1"/>
    <col min="2064" max="2064" width="35.875" style="335" customWidth="1"/>
    <col min="2065" max="2080" width="9.875" style="335" customWidth="1"/>
    <col min="2081" max="2083" width="10.625" style="335" customWidth="1"/>
    <col min="2084" max="2318" width="9.125" style="335"/>
    <col min="2319" max="2319" width="5.875" style="335" customWidth="1"/>
    <col min="2320" max="2320" width="35.875" style="335" customWidth="1"/>
    <col min="2321" max="2336" width="9.875" style="335" customWidth="1"/>
    <col min="2337" max="2339" width="10.625" style="335" customWidth="1"/>
    <col min="2340" max="2574" width="9.125" style="335"/>
    <col min="2575" max="2575" width="5.875" style="335" customWidth="1"/>
    <col min="2576" max="2576" width="35.875" style="335" customWidth="1"/>
    <col min="2577" max="2592" width="9.875" style="335" customWidth="1"/>
    <col min="2593" max="2595" width="10.625" style="335" customWidth="1"/>
    <col min="2596" max="2830" width="9.125" style="335"/>
    <col min="2831" max="2831" width="5.875" style="335" customWidth="1"/>
    <col min="2832" max="2832" width="35.875" style="335" customWidth="1"/>
    <col min="2833" max="2848" width="9.875" style="335" customWidth="1"/>
    <col min="2849" max="2851" width="10.625" style="335" customWidth="1"/>
    <col min="2852" max="3086" width="9.125" style="335"/>
    <col min="3087" max="3087" width="5.875" style="335" customWidth="1"/>
    <col min="3088" max="3088" width="35.875" style="335" customWidth="1"/>
    <col min="3089" max="3104" width="9.875" style="335" customWidth="1"/>
    <col min="3105" max="3107" width="10.625" style="335" customWidth="1"/>
    <col min="3108" max="3342" width="9.125" style="335"/>
    <col min="3343" max="3343" width="5.875" style="335" customWidth="1"/>
    <col min="3344" max="3344" width="35.875" style="335" customWidth="1"/>
    <col min="3345" max="3360" width="9.875" style="335" customWidth="1"/>
    <col min="3361" max="3363" width="10.625" style="335" customWidth="1"/>
    <col min="3364" max="3598" width="9.125" style="335"/>
    <col min="3599" max="3599" width="5.875" style="335" customWidth="1"/>
    <col min="3600" max="3600" width="35.875" style="335" customWidth="1"/>
    <col min="3601" max="3616" width="9.875" style="335" customWidth="1"/>
    <col min="3617" max="3619" width="10.625" style="335" customWidth="1"/>
    <col min="3620" max="3854" width="9.125" style="335"/>
    <col min="3855" max="3855" width="5.875" style="335" customWidth="1"/>
    <col min="3856" max="3856" width="35.875" style="335" customWidth="1"/>
    <col min="3857" max="3872" width="9.875" style="335" customWidth="1"/>
    <col min="3873" max="3875" width="10.625" style="335" customWidth="1"/>
    <col min="3876" max="4110" width="9.125" style="335"/>
    <col min="4111" max="4111" width="5.875" style="335" customWidth="1"/>
    <col min="4112" max="4112" width="35.875" style="335" customWidth="1"/>
    <col min="4113" max="4128" width="9.875" style="335" customWidth="1"/>
    <col min="4129" max="4131" width="10.625" style="335" customWidth="1"/>
    <col min="4132" max="4366" width="9.125" style="335"/>
    <col min="4367" max="4367" width="5.875" style="335" customWidth="1"/>
    <col min="4368" max="4368" width="35.875" style="335" customWidth="1"/>
    <col min="4369" max="4384" width="9.875" style="335" customWidth="1"/>
    <col min="4385" max="4387" width="10.625" style="335" customWidth="1"/>
    <col min="4388" max="4622" width="9.125" style="335"/>
    <col min="4623" max="4623" width="5.875" style="335" customWidth="1"/>
    <col min="4624" max="4624" width="35.875" style="335" customWidth="1"/>
    <col min="4625" max="4640" width="9.875" style="335" customWidth="1"/>
    <col min="4641" max="4643" width="10.625" style="335" customWidth="1"/>
    <col min="4644" max="4878" width="9.125" style="335"/>
    <col min="4879" max="4879" width="5.875" style="335" customWidth="1"/>
    <col min="4880" max="4880" width="35.875" style="335" customWidth="1"/>
    <col min="4881" max="4896" width="9.875" style="335" customWidth="1"/>
    <col min="4897" max="4899" width="10.625" style="335" customWidth="1"/>
    <col min="4900" max="5134" width="9.125" style="335"/>
    <col min="5135" max="5135" width="5.875" style="335" customWidth="1"/>
    <col min="5136" max="5136" width="35.875" style="335" customWidth="1"/>
    <col min="5137" max="5152" width="9.875" style="335" customWidth="1"/>
    <col min="5153" max="5155" width="10.625" style="335" customWidth="1"/>
    <col min="5156" max="5390" width="9.125" style="335"/>
    <col min="5391" max="5391" width="5.875" style="335" customWidth="1"/>
    <col min="5392" max="5392" width="35.875" style="335" customWidth="1"/>
    <col min="5393" max="5408" width="9.875" style="335" customWidth="1"/>
    <col min="5409" max="5411" width="10.625" style="335" customWidth="1"/>
    <col min="5412" max="5646" width="9.125" style="335"/>
    <col min="5647" max="5647" width="5.875" style="335" customWidth="1"/>
    <col min="5648" max="5648" width="35.875" style="335" customWidth="1"/>
    <col min="5649" max="5664" width="9.875" style="335" customWidth="1"/>
    <col min="5665" max="5667" width="10.625" style="335" customWidth="1"/>
    <col min="5668" max="5902" width="9.125" style="335"/>
    <col min="5903" max="5903" width="5.875" style="335" customWidth="1"/>
    <col min="5904" max="5904" width="35.875" style="335" customWidth="1"/>
    <col min="5905" max="5920" width="9.875" style="335" customWidth="1"/>
    <col min="5921" max="5923" width="10.625" style="335" customWidth="1"/>
    <col min="5924" max="6158" width="9.125" style="335"/>
    <col min="6159" max="6159" width="5.875" style="335" customWidth="1"/>
    <col min="6160" max="6160" width="35.875" style="335" customWidth="1"/>
    <col min="6161" max="6176" width="9.875" style="335" customWidth="1"/>
    <col min="6177" max="6179" width="10.625" style="335" customWidth="1"/>
    <col min="6180" max="6414" width="9.125" style="335"/>
    <col min="6415" max="6415" width="5.875" style="335" customWidth="1"/>
    <col min="6416" max="6416" width="35.875" style="335" customWidth="1"/>
    <col min="6417" max="6432" width="9.875" style="335" customWidth="1"/>
    <col min="6433" max="6435" width="10.625" style="335" customWidth="1"/>
    <col min="6436" max="6670" width="9.125" style="335"/>
    <col min="6671" max="6671" width="5.875" style="335" customWidth="1"/>
    <col min="6672" max="6672" width="35.875" style="335" customWidth="1"/>
    <col min="6673" max="6688" width="9.875" style="335" customWidth="1"/>
    <col min="6689" max="6691" width="10.625" style="335" customWidth="1"/>
    <col min="6692" max="6926" width="9.125" style="335"/>
    <col min="6927" max="6927" width="5.875" style="335" customWidth="1"/>
    <col min="6928" max="6928" width="35.875" style="335" customWidth="1"/>
    <col min="6929" max="6944" width="9.875" style="335" customWidth="1"/>
    <col min="6945" max="6947" width="10.625" style="335" customWidth="1"/>
    <col min="6948" max="7182" width="9.125" style="335"/>
    <col min="7183" max="7183" width="5.875" style="335" customWidth="1"/>
    <col min="7184" max="7184" width="35.875" style="335" customWidth="1"/>
    <col min="7185" max="7200" width="9.875" style="335" customWidth="1"/>
    <col min="7201" max="7203" width="10.625" style="335" customWidth="1"/>
    <col min="7204" max="7438" width="9.125" style="335"/>
    <col min="7439" max="7439" width="5.875" style="335" customWidth="1"/>
    <col min="7440" max="7440" width="35.875" style="335" customWidth="1"/>
    <col min="7441" max="7456" width="9.875" style="335" customWidth="1"/>
    <col min="7457" max="7459" width="10.625" style="335" customWidth="1"/>
    <col min="7460" max="7694" width="9.125" style="335"/>
    <col min="7695" max="7695" width="5.875" style="335" customWidth="1"/>
    <col min="7696" max="7696" width="35.875" style="335" customWidth="1"/>
    <col min="7697" max="7712" width="9.875" style="335" customWidth="1"/>
    <col min="7713" max="7715" width="10.625" style="335" customWidth="1"/>
    <col min="7716" max="7950" width="9.125" style="335"/>
    <col min="7951" max="7951" width="5.875" style="335" customWidth="1"/>
    <col min="7952" max="7952" width="35.875" style="335" customWidth="1"/>
    <col min="7953" max="7968" width="9.875" style="335" customWidth="1"/>
    <col min="7969" max="7971" width="10.625" style="335" customWidth="1"/>
    <col min="7972" max="8206" width="9.125" style="335"/>
    <col min="8207" max="8207" width="5.875" style="335" customWidth="1"/>
    <col min="8208" max="8208" width="35.875" style="335" customWidth="1"/>
    <col min="8209" max="8224" width="9.875" style="335" customWidth="1"/>
    <col min="8225" max="8227" width="10.625" style="335" customWidth="1"/>
    <col min="8228" max="8462" width="9.125" style="335"/>
    <col min="8463" max="8463" width="5.875" style="335" customWidth="1"/>
    <col min="8464" max="8464" width="35.875" style="335" customWidth="1"/>
    <col min="8465" max="8480" width="9.875" style="335" customWidth="1"/>
    <col min="8481" max="8483" width="10.625" style="335" customWidth="1"/>
    <col min="8484" max="8718" width="9.125" style="335"/>
    <col min="8719" max="8719" width="5.875" style="335" customWidth="1"/>
    <col min="8720" max="8720" width="35.875" style="335" customWidth="1"/>
    <col min="8721" max="8736" width="9.875" style="335" customWidth="1"/>
    <col min="8737" max="8739" width="10.625" style="335" customWidth="1"/>
    <col min="8740" max="8974" width="9.125" style="335"/>
    <col min="8975" max="8975" width="5.875" style="335" customWidth="1"/>
    <col min="8976" max="8976" width="35.875" style="335" customWidth="1"/>
    <col min="8977" max="8992" width="9.875" style="335" customWidth="1"/>
    <col min="8993" max="8995" width="10.625" style="335" customWidth="1"/>
    <col min="8996" max="9230" width="9.125" style="335"/>
    <col min="9231" max="9231" width="5.875" style="335" customWidth="1"/>
    <col min="9232" max="9232" width="35.875" style="335" customWidth="1"/>
    <col min="9233" max="9248" width="9.875" style="335" customWidth="1"/>
    <col min="9249" max="9251" width="10.625" style="335" customWidth="1"/>
    <col min="9252" max="9486" width="9.125" style="335"/>
    <col min="9487" max="9487" width="5.875" style="335" customWidth="1"/>
    <col min="9488" max="9488" width="35.875" style="335" customWidth="1"/>
    <col min="9489" max="9504" width="9.875" style="335" customWidth="1"/>
    <col min="9505" max="9507" width="10.625" style="335" customWidth="1"/>
    <col min="9508" max="9742" width="9.125" style="335"/>
    <col min="9743" max="9743" width="5.875" style="335" customWidth="1"/>
    <col min="9744" max="9744" width="35.875" style="335" customWidth="1"/>
    <col min="9745" max="9760" width="9.875" style="335" customWidth="1"/>
    <col min="9761" max="9763" width="10.625" style="335" customWidth="1"/>
    <col min="9764" max="9998" width="9.125" style="335"/>
    <col min="9999" max="9999" width="5.875" style="335" customWidth="1"/>
    <col min="10000" max="10000" width="35.875" style="335" customWidth="1"/>
    <col min="10001" max="10016" width="9.875" style="335" customWidth="1"/>
    <col min="10017" max="10019" width="10.625" style="335" customWidth="1"/>
    <col min="10020" max="10254" width="9.125" style="335"/>
    <col min="10255" max="10255" width="5.875" style="335" customWidth="1"/>
    <col min="10256" max="10256" width="35.875" style="335" customWidth="1"/>
    <col min="10257" max="10272" width="9.875" style="335" customWidth="1"/>
    <col min="10273" max="10275" width="10.625" style="335" customWidth="1"/>
    <col min="10276" max="10510" width="9.125" style="335"/>
    <col min="10511" max="10511" width="5.875" style="335" customWidth="1"/>
    <col min="10512" max="10512" width="35.875" style="335" customWidth="1"/>
    <col min="10513" max="10528" width="9.875" style="335" customWidth="1"/>
    <col min="10529" max="10531" width="10.625" style="335" customWidth="1"/>
    <col min="10532" max="10766" width="9.125" style="335"/>
    <col min="10767" max="10767" width="5.875" style="335" customWidth="1"/>
    <col min="10768" max="10768" width="35.875" style="335" customWidth="1"/>
    <col min="10769" max="10784" width="9.875" style="335" customWidth="1"/>
    <col min="10785" max="10787" width="10.625" style="335" customWidth="1"/>
    <col min="10788" max="11022" width="9.125" style="335"/>
    <col min="11023" max="11023" width="5.875" style="335" customWidth="1"/>
    <col min="11024" max="11024" width="35.875" style="335" customWidth="1"/>
    <col min="11025" max="11040" width="9.875" style="335" customWidth="1"/>
    <col min="11041" max="11043" width="10.625" style="335" customWidth="1"/>
    <col min="11044" max="11278" width="9.125" style="335"/>
    <col min="11279" max="11279" width="5.875" style="335" customWidth="1"/>
    <col min="11280" max="11280" width="35.875" style="335" customWidth="1"/>
    <col min="11281" max="11296" width="9.875" style="335" customWidth="1"/>
    <col min="11297" max="11299" width="10.625" style="335" customWidth="1"/>
    <col min="11300" max="11534" width="9.125" style="335"/>
    <col min="11535" max="11535" width="5.875" style="335" customWidth="1"/>
    <col min="11536" max="11536" width="35.875" style="335" customWidth="1"/>
    <col min="11537" max="11552" width="9.875" style="335" customWidth="1"/>
    <col min="11553" max="11555" width="10.625" style="335" customWidth="1"/>
    <col min="11556" max="11790" width="9.125" style="335"/>
    <col min="11791" max="11791" width="5.875" style="335" customWidth="1"/>
    <col min="11792" max="11792" width="35.875" style="335" customWidth="1"/>
    <col min="11793" max="11808" width="9.875" style="335" customWidth="1"/>
    <col min="11809" max="11811" width="10.625" style="335" customWidth="1"/>
    <col min="11812" max="12046" width="9.125" style="335"/>
    <col min="12047" max="12047" width="5.875" style="335" customWidth="1"/>
    <col min="12048" max="12048" width="35.875" style="335" customWidth="1"/>
    <col min="12049" max="12064" width="9.875" style="335" customWidth="1"/>
    <col min="12065" max="12067" width="10.625" style="335" customWidth="1"/>
    <col min="12068" max="12302" width="9.125" style="335"/>
    <col min="12303" max="12303" width="5.875" style="335" customWidth="1"/>
    <col min="12304" max="12304" width="35.875" style="335" customWidth="1"/>
    <col min="12305" max="12320" width="9.875" style="335" customWidth="1"/>
    <col min="12321" max="12323" width="10.625" style="335" customWidth="1"/>
    <col min="12324" max="12558" width="9.125" style="335"/>
    <col min="12559" max="12559" width="5.875" style="335" customWidth="1"/>
    <col min="12560" max="12560" width="35.875" style="335" customWidth="1"/>
    <col min="12561" max="12576" width="9.875" style="335" customWidth="1"/>
    <col min="12577" max="12579" width="10.625" style="335" customWidth="1"/>
    <col min="12580" max="12814" width="9.125" style="335"/>
    <col min="12815" max="12815" width="5.875" style="335" customWidth="1"/>
    <col min="12816" max="12816" width="35.875" style="335" customWidth="1"/>
    <col min="12817" max="12832" width="9.875" style="335" customWidth="1"/>
    <col min="12833" max="12835" width="10.625" style="335" customWidth="1"/>
    <col min="12836" max="13070" width="9.125" style="335"/>
    <col min="13071" max="13071" width="5.875" style="335" customWidth="1"/>
    <col min="13072" max="13072" width="35.875" style="335" customWidth="1"/>
    <col min="13073" max="13088" width="9.875" style="335" customWidth="1"/>
    <col min="13089" max="13091" width="10.625" style="335" customWidth="1"/>
    <col min="13092" max="13326" width="9.125" style="335"/>
    <col min="13327" max="13327" width="5.875" style="335" customWidth="1"/>
    <col min="13328" max="13328" width="35.875" style="335" customWidth="1"/>
    <col min="13329" max="13344" width="9.875" style="335" customWidth="1"/>
    <col min="13345" max="13347" width="10.625" style="335" customWidth="1"/>
    <col min="13348" max="13582" width="9.125" style="335"/>
    <col min="13583" max="13583" width="5.875" style="335" customWidth="1"/>
    <col min="13584" max="13584" width="35.875" style="335" customWidth="1"/>
    <col min="13585" max="13600" width="9.875" style="335" customWidth="1"/>
    <col min="13601" max="13603" width="10.625" style="335" customWidth="1"/>
    <col min="13604" max="13838" width="9.125" style="335"/>
    <col min="13839" max="13839" width="5.875" style="335" customWidth="1"/>
    <col min="13840" max="13840" width="35.875" style="335" customWidth="1"/>
    <col min="13841" max="13856" width="9.875" style="335" customWidth="1"/>
    <col min="13857" max="13859" width="10.625" style="335" customWidth="1"/>
    <col min="13860" max="14094" width="9.125" style="335"/>
    <col min="14095" max="14095" width="5.875" style="335" customWidth="1"/>
    <col min="14096" max="14096" width="35.875" style="335" customWidth="1"/>
    <col min="14097" max="14112" width="9.875" style="335" customWidth="1"/>
    <col min="14113" max="14115" width="10.625" style="335" customWidth="1"/>
    <col min="14116" max="14350" width="9.125" style="335"/>
    <col min="14351" max="14351" width="5.875" style="335" customWidth="1"/>
    <col min="14352" max="14352" width="35.875" style="335" customWidth="1"/>
    <col min="14353" max="14368" width="9.875" style="335" customWidth="1"/>
    <col min="14369" max="14371" width="10.625" style="335" customWidth="1"/>
    <col min="14372" max="14606" width="9.125" style="335"/>
    <col min="14607" max="14607" width="5.875" style="335" customWidth="1"/>
    <col min="14608" max="14608" width="35.875" style="335" customWidth="1"/>
    <col min="14609" max="14624" width="9.875" style="335" customWidth="1"/>
    <col min="14625" max="14627" width="10.625" style="335" customWidth="1"/>
    <col min="14628" max="14862" width="9.125" style="335"/>
    <col min="14863" max="14863" width="5.875" style="335" customWidth="1"/>
    <col min="14864" max="14864" width="35.875" style="335" customWidth="1"/>
    <col min="14865" max="14880" width="9.875" style="335" customWidth="1"/>
    <col min="14881" max="14883" width="10.625" style="335" customWidth="1"/>
    <col min="14884" max="15118" width="9.125" style="335"/>
    <col min="15119" max="15119" width="5.875" style="335" customWidth="1"/>
    <col min="15120" max="15120" width="35.875" style="335" customWidth="1"/>
    <col min="15121" max="15136" width="9.875" style="335" customWidth="1"/>
    <col min="15137" max="15139" width="10.625" style="335" customWidth="1"/>
    <col min="15140" max="15374" width="9.125" style="335"/>
    <col min="15375" max="15375" width="5.875" style="335" customWidth="1"/>
    <col min="15376" max="15376" width="35.875" style="335" customWidth="1"/>
    <col min="15377" max="15392" width="9.875" style="335" customWidth="1"/>
    <col min="15393" max="15395" width="10.625" style="335" customWidth="1"/>
    <col min="15396" max="15630" width="9.125" style="335"/>
    <col min="15631" max="15631" width="5.875" style="335" customWidth="1"/>
    <col min="15632" max="15632" width="35.875" style="335" customWidth="1"/>
    <col min="15633" max="15648" width="9.875" style="335" customWidth="1"/>
    <col min="15649" max="15651" width="10.625" style="335" customWidth="1"/>
    <col min="15652" max="15886" width="9.125" style="335"/>
    <col min="15887" max="15887" width="5.875" style="335" customWidth="1"/>
    <col min="15888" max="15888" width="35.875" style="335" customWidth="1"/>
    <col min="15889" max="15904" width="9.875" style="335" customWidth="1"/>
    <col min="15905" max="15907" width="10.625" style="335" customWidth="1"/>
    <col min="15908" max="16142" width="9.125" style="335"/>
    <col min="16143" max="16143" width="5.875" style="335" customWidth="1"/>
    <col min="16144" max="16144" width="35.875" style="335" customWidth="1"/>
    <col min="16145" max="16160" width="9.875" style="335" customWidth="1"/>
    <col min="16161" max="16163" width="10.625" style="335" customWidth="1"/>
    <col min="16164" max="16381" width="9.125" style="335"/>
    <col min="16382" max="16384" width="9.125" style="335" customWidth="1"/>
  </cols>
  <sheetData>
    <row r="1" spans="1:37" ht="21" customHeight="1">
      <c r="A1" s="500" t="s">
        <v>1047</v>
      </c>
      <c r="B1" s="500"/>
      <c r="C1" s="500"/>
      <c r="D1" s="500"/>
      <c r="E1" s="500"/>
      <c r="F1" s="500"/>
      <c r="G1" s="500"/>
      <c r="H1" s="500"/>
      <c r="I1" s="500"/>
      <c r="J1" s="500"/>
      <c r="K1" s="500"/>
      <c r="L1" s="500"/>
      <c r="M1" s="500"/>
      <c r="N1" s="500"/>
      <c r="O1" s="500"/>
      <c r="P1" s="500"/>
      <c r="Q1" s="500"/>
      <c r="R1" s="500"/>
      <c r="S1" s="500"/>
      <c r="T1" s="500"/>
      <c r="U1" s="500"/>
      <c r="V1" s="500"/>
      <c r="W1" s="500"/>
      <c r="X1" s="500"/>
      <c r="Y1" s="500"/>
      <c r="Z1" s="500"/>
      <c r="AA1" s="500"/>
      <c r="AB1" s="500"/>
      <c r="AC1" s="500"/>
      <c r="AD1" s="500"/>
      <c r="AE1" s="500"/>
      <c r="AF1" s="500"/>
      <c r="AG1" s="500"/>
      <c r="AH1" s="500"/>
      <c r="AI1" s="500"/>
    </row>
    <row r="2" spans="1:37" ht="16.5">
      <c r="A2" s="501" t="s">
        <v>241</v>
      </c>
      <c r="B2" s="501"/>
      <c r="C2" s="501"/>
      <c r="D2" s="501"/>
      <c r="E2" s="501"/>
      <c r="F2" s="501"/>
      <c r="G2" s="501"/>
      <c r="H2" s="501"/>
      <c r="I2" s="501"/>
      <c r="J2" s="501"/>
      <c r="K2" s="501"/>
      <c r="L2" s="501"/>
      <c r="M2" s="501"/>
      <c r="N2" s="501"/>
      <c r="O2" s="501"/>
      <c r="P2" s="501"/>
      <c r="Q2" s="501"/>
      <c r="R2" s="501"/>
      <c r="S2" s="501"/>
      <c r="T2" s="501"/>
      <c r="U2" s="501"/>
      <c r="V2" s="501"/>
      <c r="W2" s="501"/>
      <c r="X2" s="501"/>
      <c r="Y2" s="501"/>
      <c r="Z2" s="501"/>
      <c r="AA2" s="501"/>
      <c r="AB2" s="501"/>
      <c r="AC2" s="501"/>
      <c r="AD2" s="501"/>
      <c r="AE2" s="501"/>
      <c r="AF2" s="501"/>
      <c r="AG2" s="501"/>
      <c r="AH2" s="501"/>
      <c r="AI2" s="501"/>
    </row>
    <row r="3" spans="1:37" ht="16.5">
      <c r="A3" s="501" t="s">
        <v>242</v>
      </c>
      <c r="B3" s="501"/>
      <c r="C3" s="501"/>
      <c r="D3" s="501"/>
      <c r="E3" s="501"/>
      <c r="F3" s="501"/>
      <c r="G3" s="501"/>
      <c r="H3" s="501"/>
      <c r="I3" s="501"/>
      <c r="J3" s="501"/>
      <c r="K3" s="501"/>
      <c r="L3" s="501"/>
      <c r="M3" s="501"/>
      <c r="N3" s="501"/>
      <c r="O3" s="501"/>
      <c r="P3" s="501"/>
      <c r="Q3" s="501"/>
      <c r="R3" s="501"/>
      <c r="S3" s="501"/>
      <c r="T3" s="501"/>
      <c r="U3" s="501"/>
      <c r="V3" s="501"/>
      <c r="W3" s="501"/>
      <c r="X3" s="501"/>
      <c r="Y3" s="501"/>
      <c r="Z3" s="501"/>
      <c r="AA3" s="501"/>
      <c r="AB3" s="501"/>
      <c r="AC3" s="501"/>
      <c r="AD3" s="501"/>
      <c r="AE3" s="501"/>
      <c r="AF3" s="501"/>
      <c r="AG3" s="501"/>
      <c r="AH3" s="501"/>
      <c r="AI3" s="501"/>
    </row>
    <row r="4" spans="1:37" ht="16.5">
      <c r="A4" s="490" t="str">
        <f>'15'!A3:K3</f>
        <v>(Kèm theo Nghị quyết số           /NQ-HĐND ngày        tháng      năm 2025)</v>
      </c>
      <c r="B4" s="490"/>
      <c r="C4" s="490"/>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row>
    <row r="5" spans="1:37" ht="12.75" hidden="1" customHeight="1">
      <c r="A5" s="336"/>
      <c r="B5" s="336"/>
      <c r="C5" s="186"/>
      <c r="D5" s="186"/>
      <c r="E5" s="186"/>
      <c r="F5" s="186"/>
      <c r="G5" s="186"/>
      <c r="H5" s="186"/>
      <c r="I5" s="186"/>
      <c r="J5" s="186"/>
      <c r="K5" s="186"/>
      <c r="L5" s="186"/>
      <c r="M5" s="186"/>
      <c r="N5" s="186"/>
      <c r="O5" s="186"/>
      <c r="P5" s="186"/>
      <c r="Q5" s="186"/>
      <c r="R5" s="186"/>
      <c r="S5" s="186"/>
      <c r="T5" s="186"/>
      <c r="U5" s="186"/>
      <c r="V5" s="186"/>
      <c r="W5" s="186"/>
      <c r="X5" s="186"/>
      <c r="Y5" s="186"/>
      <c r="Z5" s="186"/>
      <c r="AA5" s="186"/>
      <c r="AB5" s="186"/>
      <c r="AC5" s="186"/>
      <c r="AD5" s="186"/>
      <c r="AE5" s="186"/>
      <c r="AF5" s="186"/>
      <c r="AG5" s="186"/>
      <c r="AH5" s="186"/>
      <c r="AI5" s="186"/>
    </row>
    <row r="6" spans="1:37">
      <c r="A6" s="337"/>
      <c r="B6" s="337"/>
      <c r="U6" s="187"/>
      <c r="V6" s="187"/>
      <c r="W6" s="187"/>
      <c r="X6" s="187"/>
      <c r="Y6" s="187"/>
      <c r="Z6" s="187"/>
      <c r="AA6" s="187"/>
      <c r="AB6" s="187"/>
      <c r="AC6" s="187"/>
      <c r="AD6" s="187"/>
      <c r="AE6" s="187"/>
      <c r="AF6" s="187"/>
      <c r="AG6" s="187"/>
      <c r="AH6" s="187"/>
      <c r="AI6" s="338" t="s">
        <v>0</v>
      </c>
    </row>
    <row r="7" spans="1:37" s="183" customFormat="1" ht="12.75" customHeight="1">
      <c r="A7" s="497" t="s">
        <v>358</v>
      </c>
      <c r="B7" s="497" t="s">
        <v>163</v>
      </c>
      <c r="C7" s="491" t="s">
        <v>180</v>
      </c>
      <c r="D7" s="491" t="s">
        <v>94</v>
      </c>
      <c r="E7" s="484" t="s">
        <v>782</v>
      </c>
      <c r="F7" s="487" t="s">
        <v>781</v>
      </c>
      <c r="G7" s="487" t="s">
        <v>785</v>
      </c>
      <c r="H7" s="487" t="s">
        <v>427</v>
      </c>
      <c r="I7" s="487" t="s">
        <v>579</v>
      </c>
      <c r="J7" s="487" t="s">
        <v>596</v>
      </c>
      <c r="K7" s="487" t="s">
        <v>618</v>
      </c>
      <c r="L7" s="487" t="s">
        <v>619</v>
      </c>
      <c r="M7" s="487" t="s">
        <v>620</v>
      </c>
      <c r="N7" s="487" t="s">
        <v>655</v>
      </c>
      <c r="O7" s="487" t="s">
        <v>659</v>
      </c>
      <c r="P7" s="487" t="s">
        <v>664</v>
      </c>
      <c r="Q7" s="487" t="s">
        <v>665</v>
      </c>
      <c r="R7" s="487" t="s">
        <v>666</v>
      </c>
      <c r="S7" s="491" t="s">
        <v>95</v>
      </c>
      <c r="T7" s="491" t="s">
        <v>169</v>
      </c>
      <c r="U7" s="491" t="s">
        <v>170</v>
      </c>
      <c r="V7" s="491" t="s">
        <v>171</v>
      </c>
      <c r="W7" s="491" t="s">
        <v>442</v>
      </c>
      <c r="X7" s="491" t="s">
        <v>173</v>
      </c>
      <c r="Y7" s="491" t="s">
        <v>174</v>
      </c>
      <c r="Z7" s="491" t="s">
        <v>175</v>
      </c>
      <c r="AA7" s="491" t="s">
        <v>176</v>
      </c>
      <c r="AB7" s="481" t="s">
        <v>790</v>
      </c>
      <c r="AC7" s="494" t="s">
        <v>791</v>
      </c>
      <c r="AD7" s="481" t="s">
        <v>788</v>
      </c>
      <c r="AE7" s="481" t="s">
        <v>795</v>
      </c>
      <c r="AF7" s="481" t="s">
        <v>789</v>
      </c>
      <c r="AG7" s="491" t="s">
        <v>395</v>
      </c>
      <c r="AH7" s="491" t="s">
        <v>178</v>
      </c>
      <c r="AI7" s="491" t="s">
        <v>179</v>
      </c>
    </row>
    <row r="8" spans="1:37" s="183" customFormat="1" ht="27" customHeight="1">
      <c r="A8" s="498"/>
      <c r="B8" s="498"/>
      <c r="C8" s="492"/>
      <c r="D8" s="492"/>
      <c r="E8" s="485"/>
      <c r="F8" s="488"/>
      <c r="G8" s="488"/>
      <c r="H8" s="488"/>
      <c r="I8" s="488"/>
      <c r="J8" s="488"/>
      <c r="K8" s="488"/>
      <c r="L8" s="488"/>
      <c r="M8" s="488"/>
      <c r="N8" s="488"/>
      <c r="O8" s="488"/>
      <c r="P8" s="488"/>
      <c r="Q8" s="488"/>
      <c r="R8" s="488"/>
      <c r="S8" s="492"/>
      <c r="T8" s="492"/>
      <c r="U8" s="492"/>
      <c r="V8" s="492"/>
      <c r="W8" s="492"/>
      <c r="X8" s="492"/>
      <c r="Y8" s="492"/>
      <c r="Z8" s="492"/>
      <c r="AA8" s="492"/>
      <c r="AB8" s="482"/>
      <c r="AC8" s="495"/>
      <c r="AD8" s="482"/>
      <c r="AE8" s="482"/>
      <c r="AF8" s="482"/>
      <c r="AG8" s="492"/>
      <c r="AH8" s="492"/>
      <c r="AI8" s="492"/>
    </row>
    <row r="9" spans="1:37" s="183" customFormat="1">
      <c r="A9" s="498"/>
      <c r="B9" s="498"/>
      <c r="C9" s="492"/>
      <c r="D9" s="492"/>
      <c r="E9" s="485"/>
      <c r="F9" s="488"/>
      <c r="G9" s="488"/>
      <c r="H9" s="488"/>
      <c r="I9" s="488"/>
      <c r="J9" s="488"/>
      <c r="K9" s="488"/>
      <c r="L9" s="488"/>
      <c r="M9" s="488"/>
      <c r="N9" s="488"/>
      <c r="O9" s="488"/>
      <c r="P9" s="488"/>
      <c r="Q9" s="488"/>
      <c r="R9" s="488"/>
      <c r="S9" s="492"/>
      <c r="T9" s="492"/>
      <c r="U9" s="492"/>
      <c r="V9" s="492"/>
      <c r="W9" s="492"/>
      <c r="X9" s="492"/>
      <c r="Y9" s="492"/>
      <c r="Z9" s="492"/>
      <c r="AA9" s="492"/>
      <c r="AB9" s="482"/>
      <c r="AC9" s="495"/>
      <c r="AD9" s="482"/>
      <c r="AE9" s="482"/>
      <c r="AF9" s="482"/>
      <c r="AG9" s="492"/>
      <c r="AH9" s="492"/>
      <c r="AI9" s="492"/>
    </row>
    <row r="10" spans="1:37" s="183" customFormat="1" ht="34.5" customHeight="1">
      <c r="A10" s="499"/>
      <c r="B10" s="499"/>
      <c r="C10" s="493"/>
      <c r="D10" s="493"/>
      <c r="E10" s="486"/>
      <c r="F10" s="489"/>
      <c r="G10" s="489"/>
      <c r="H10" s="489"/>
      <c r="I10" s="489"/>
      <c r="J10" s="489"/>
      <c r="K10" s="489"/>
      <c r="L10" s="489"/>
      <c r="M10" s="489"/>
      <c r="N10" s="489"/>
      <c r="O10" s="489"/>
      <c r="P10" s="489"/>
      <c r="Q10" s="489"/>
      <c r="R10" s="489"/>
      <c r="S10" s="493"/>
      <c r="T10" s="493"/>
      <c r="U10" s="493"/>
      <c r="V10" s="493"/>
      <c r="W10" s="493"/>
      <c r="X10" s="493"/>
      <c r="Y10" s="493"/>
      <c r="Z10" s="493"/>
      <c r="AA10" s="493"/>
      <c r="AB10" s="483"/>
      <c r="AC10" s="496"/>
      <c r="AD10" s="483"/>
      <c r="AE10" s="483"/>
      <c r="AF10" s="483"/>
      <c r="AG10" s="493"/>
      <c r="AH10" s="493"/>
      <c r="AI10" s="493"/>
    </row>
    <row r="11" spans="1:37" s="341" customFormat="1">
      <c r="A11" s="339" t="s">
        <v>5</v>
      </c>
      <c r="B11" s="339" t="s">
        <v>6</v>
      </c>
      <c r="C11" s="340">
        <v>1</v>
      </c>
      <c r="D11" s="188">
        <f>C11+1</f>
        <v>2</v>
      </c>
      <c r="E11" s="188"/>
      <c r="F11" s="188"/>
      <c r="G11" s="188"/>
      <c r="H11" s="188"/>
      <c r="I11" s="188"/>
      <c r="J11" s="188"/>
      <c r="K11" s="188"/>
      <c r="L11" s="188"/>
      <c r="M11" s="188"/>
      <c r="N11" s="188"/>
      <c r="O11" s="188"/>
      <c r="P11" s="188"/>
      <c r="Q11" s="188"/>
      <c r="R11" s="188"/>
      <c r="S11" s="188">
        <f>D11+1</f>
        <v>3</v>
      </c>
      <c r="T11" s="188">
        <f t="shared" ref="T11:AA11" si="0">S11+1</f>
        <v>4</v>
      </c>
      <c r="U11" s="188">
        <f t="shared" si="0"/>
        <v>5</v>
      </c>
      <c r="V11" s="188">
        <f t="shared" si="0"/>
        <v>6</v>
      </c>
      <c r="W11" s="188">
        <f>V11+1</f>
        <v>7</v>
      </c>
      <c r="X11" s="188">
        <f t="shared" si="0"/>
        <v>8</v>
      </c>
      <c r="Y11" s="188">
        <f t="shared" si="0"/>
        <v>9</v>
      </c>
      <c r="Z11" s="188">
        <f t="shared" si="0"/>
        <v>10</v>
      </c>
      <c r="AA11" s="188">
        <f t="shared" si="0"/>
        <v>11</v>
      </c>
      <c r="AB11" s="188"/>
      <c r="AC11" s="188"/>
      <c r="AD11" s="188"/>
      <c r="AE11" s="188"/>
      <c r="AF11" s="188"/>
      <c r="AG11" s="188">
        <f>AA11+1</f>
        <v>12</v>
      </c>
      <c r="AH11" s="188">
        <f>AG11+1</f>
        <v>13</v>
      </c>
      <c r="AI11" s="188">
        <f>AH11+1</f>
        <v>14</v>
      </c>
    </row>
    <row r="12" spans="1:37" s="332" customFormat="1">
      <c r="A12" s="342"/>
      <c r="B12" s="343" t="s">
        <v>164</v>
      </c>
      <c r="C12" s="344">
        <v>6769372.9346586922</v>
      </c>
      <c r="D12" s="344">
        <v>1859168.3745376919</v>
      </c>
      <c r="E12" s="344">
        <v>82986.193127999999</v>
      </c>
      <c r="F12" s="344">
        <v>1264904.3284199995</v>
      </c>
      <c r="G12" s="344">
        <v>32732.3</v>
      </c>
      <c r="H12" s="344">
        <v>105000</v>
      </c>
      <c r="I12" s="344">
        <v>899.99999999999989</v>
      </c>
      <c r="J12" s="344">
        <v>1307.0000000000002</v>
      </c>
      <c r="K12" s="344">
        <v>4673</v>
      </c>
      <c r="L12" s="344">
        <v>150</v>
      </c>
      <c r="M12" s="344">
        <v>1422</v>
      </c>
      <c r="N12" s="344">
        <v>8940</v>
      </c>
      <c r="O12" s="344">
        <v>15000.000000000002</v>
      </c>
      <c r="P12" s="344">
        <v>1676.9999999999991</v>
      </c>
      <c r="Q12" s="344">
        <v>8570</v>
      </c>
      <c r="R12" s="344">
        <v>4138</v>
      </c>
      <c r="S12" s="344">
        <v>64780.387358000007</v>
      </c>
      <c r="T12" s="344">
        <v>190005</v>
      </c>
      <c r="U12" s="344">
        <v>47989</v>
      </c>
      <c r="V12" s="344">
        <v>1090575</v>
      </c>
      <c r="W12" s="344">
        <v>207653.05012599999</v>
      </c>
      <c r="X12" s="344">
        <v>69151</v>
      </c>
      <c r="Y12" s="344">
        <v>3722</v>
      </c>
      <c r="Z12" s="344">
        <v>208432</v>
      </c>
      <c r="AA12" s="344">
        <v>1459871.3710439999</v>
      </c>
      <c r="AB12" s="344">
        <v>175892.171206</v>
      </c>
      <c r="AC12" s="344">
        <v>190116.391</v>
      </c>
      <c r="AD12" s="344">
        <v>1013862.8088380001</v>
      </c>
      <c r="AE12" s="344">
        <v>0</v>
      </c>
      <c r="AF12" s="344">
        <v>80000</v>
      </c>
      <c r="AG12" s="344">
        <v>1154629.9920930001</v>
      </c>
      <c r="AH12" s="344">
        <v>236559.75949999999</v>
      </c>
      <c r="AI12" s="344">
        <v>176836</v>
      </c>
      <c r="AK12" s="331" t="e">
        <f>W12-#REF!</f>
        <v>#REF!</v>
      </c>
    </row>
    <row r="13" spans="1:37" s="332" customFormat="1">
      <c r="A13" s="329"/>
      <c r="B13" s="330" t="s">
        <v>804</v>
      </c>
      <c r="C13" s="184">
        <v>6558414.9346586922</v>
      </c>
      <c r="D13" s="184">
        <v>1859168.3745376919</v>
      </c>
      <c r="E13" s="184">
        <v>82986.193127999999</v>
      </c>
      <c r="F13" s="184">
        <v>1264904.3284199995</v>
      </c>
      <c r="G13" s="184">
        <v>32732.3</v>
      </c>
      <c r="H13" s="184">
        <v>105000</v>
      </c>
      <c r="I13" s="184">
        <v>899.99999999999989</v>
      </c>
      <c r="J13" s="184">
        <v>1307.0000000000002</v>
      </c>
      <c r="K13" s="184">
        <v>4673</v>
      </c>
      <c r="L13" s="184">
        <v>150</v>
      </c>
      <c r="M13" s="184">
        <v>1422</v>
      </c>
      <c r="N13" s="184">
        <v>8940</v>
      </c>
      <c r="O13" s="184">
        <v>15000.000000000002</v>
      </c>
      <c r="P13" s="184">
        <v>1676.9999999999991</v>
      </c>
      <c r="Q13" s="184">
        <v>8570</v>
      </c>
      <c r="R13" s="184">
        <v>4138</v>
      </c>
      <c r="S13" s="184">
        <v>64780.387358000007</v>
      </c>
      <c r="T13" s="184">
        <v>180005</v>
      </c>
      <c r="U13" s="184">
        <v>39415</v>
      </c>
      <c r="V13" s="184">
        <v>1090575</v>
      </c>
      <c r="W13" s="184">
        <v>204653.05012599999</v>
      </c>
      <c r="X13" s="184">
        <v>69151</v>
      </c>
      <c r="Y13" s="184">
        <v>3722</v>
      </c>
      <c r="Z13" s="184">
        <v>208432</v>
      </c>
      <c r="AA13" s="184">
        <v>1363073.3710439999</v>
      </c>
      <c r="AB13" s="184">
        <v>175892.171206</v>
      </c>
      <c r="AC13" s="184">
        <v>124421.391</v>
      </c>
      <c r="AD13" s="184">
        <v>982759.80883800006</v>
      </c>
      <c r="AE13" s="184">
        <v>0</v>
      </c>
      <c r="AF13" s="184">
        <v>80000</v>
      </c>
      <c r="AG13" s="184">
        <v>1154629.9920930001</v>
      </c>
      <c r="AH13" s="184">
        <v>236559.75949999999</v>
      </c>
      <c r="AI13" s="184">
        <v>84250</v>
      </c>
      <c r="AJ13" s="331" t="e">
        <f>C13-#REF!</f>
        <v>#REF!</v>
      </c>
      <c r="AK13" s="331" t="e">
        <f>W13-#REF!</f>
        <v>#REF!</v>
      </c>
    </row>
    <row r="14" spans="1:37" s="183" customFormat="1" ht="25.5">
      <c r="A14" s="333" t="s">
        <v>5</v>
      </c>
      <c r="B14" s="246" t="s">
        <v>185</v>
      </c>
      <c r="C14" s="184">
        <v>4496809.8331829999</v>
      </c>
      <c r="D14" s="184">
        <v>1529399.8215479997</v>
      </c>
      <c r="E14" s="184">
        <v>82986.193127999999</v>
      </c>
      <c r="F14" s="184">
        <v>1264904.3284199995</v>
      </c>
      <c r="G14" s="184">
        <v>29732.3</v>
      </c>
      <c r="H14" s="184">
        <v>105000</v>
      </c>
      <c r="I14" s="184">
        <v>899.99999999999989</v>
      </c>
      <c r="J14" s="184">
        <v>1307.0000000000002</v>
      </c>
      <c r="K14" s="184">
        <v>4673</v>
      </c>
      <c r="L14" s="184">
        <v>150</v>
      </c>
      <c r="M14" s="184">
        <v>1422</v>
      </c>
      <c r="N14" s="184">
        <v>8940</v>
      </c>
      <c r="O14" s="184">
        <v>15000.000000000002</v>
      </c>
      <c r="P14" s="184">
        <v>1676.9999999999991</v>
      </c>
      <c r="Q14" s="184">
        <v>8570</v>
      </c>
      <c r="R14" s="184">
        <v>4138</v>
      </c>
      <c r="S14" s="184">
        <v>64780.387358000007</v>
      </c>
      <c r="T14" s="184">
        <v>1000</v>
      </c>
      <c r="U14" s="184">
        <v>4835</v>
      </c>
      <c r="V14" s="184">
        <v>767261.00000000012</v>
      </c>
      <c r="W14" s="184">
        <v>143504.05012599999</v>
      </c>
      <c r="X14" s="184">
        <v>69151</v>
      </c>
      <c r="Y14" s="184">
        <v>3722</v>
      </c>
      <c r="Z14" s="184">
        <v>124352</v>
      </c>
      <c r="AA14" s="184">
        <v>433964.71704399999</v>
      </c>
      <c r="AB14" s="184">
        <v>136892.171206</v>
      </c>
      <c r="AC14" s="184">
        <v>124421.391</v>
      </c>
      <c r="AD14" s="184">
        <v>99351.154838000002</v>
      </c>
      <c r="AE14" s="184">
        <v>0</v>
      </c>
      <c r="AF14" s="184">
        <v>73300</v>
      </c>
      <c r="AG14" s="184">
        <v>1044629.9920930001</v>
      </c>
      <c r="AH14" s="184">
        <v>84080.88622</v>
      </c>
      <c r="AI14" s="184">
        <v>7100.0000000000009</v>
      </c>
      <c r="AJ14" s="345" t="e">
        <f>W13-#REF!</f>
        <v>#REF!</v>
      </c>
    </row>
    <row r="15" spans="1:37" s="185" customFormat="1" ht="25.5">
      <c r="A15" s="247" t="s">
        <v>8</v>
      </c>
      <c r="B15" s="246" t="s">
        <v>963</v>
      </c>
      <c r="C15" s="184">
        <v>528751.284507</v>
      </c>
      <c r="D15" s="184">
        <v>49725.122841000004</v>
      </c>
      <c r="E15" s="184">
        <v>27700.574887999999</v>
      </c>
      <c r="F15" s="184">
        <v>10672.247953</v>
      </c>
      <c r="G15" s="184">
        <v>1352.3</v>
      </c>
      <c r="H15" s="184">
        <v>10000</v>
      </c>
      <c r="I15" s="184">
        <v>0</v>
      </c>
      <c r="J15" s="184">
        <v>0</v>
      </c>
      <c r="K15" s="184">
        <v>0</v>
      </c>
      <c r="L15" s="184">
        <v>0</v>
      </c>
      <c r="M15" s="184">
        <v>0</v>
      </c>
      <c r="N15" s="184">
        <v>0</v>
      </c>
      <c r="O15" s="184">
        <v>0</v>
      </c>
      <c r="P15" s="184">
        <v>0</v>
      </c>
      <c r="Q15" s="184">
        <v>0</v>
      </c>
      <c r="R15" s="184">
        <v>0</v>
      </c>
      <c r="S15" s="184">
        <v>350</v>
      </c>
      <c r="T15" s="184">
        <v>0</v>
      </c>
      <c r="U15" s="184">
        <v>430</v>
      </c>
      <c r="V15" s="184">
        <v>0</v>
      </c>
      <c r="W15" s="184">
        <v>65998</v>
      </c>
      <c r="X15" s="184">
        <v>69151</v>
      </c>
      <c r="Y15" s="184">
        <v>0</v>
      </c>
      <c r="Z15" s="184">
        <v>0</v>
      </c>
      <c r="AA15" s="184">
        <v>14659</v>
      </c>
      <c r="AB15" s="184">
        <v>0</v>
      </c>
      <c r="AC15" s="184">
        <v>0</v>
      </c>
      <c r="AD15" s="184">
        <v>4259</v>
      </c>
      <c r="AE15" s="184">
        <v>0</v>
      </c>
      <c r="AF15" s="184">
        <v>10400</v>
      </c>
      <c r="AG15" s="184">
        <v>328438.16166599997</v>
      </c>
      <c r="AH15" s="184">
        <v>0</v>
      </c>
      <c r="AI15" s="184">
        <v>0</v>
      </c>
      <c r="AJ15" s="346" t="e">
        <f>X13-#REF!</f>
        <v>#REF!</v>
      </c>
    </row>
    <row r="16" spans="1:37" s="183" customFormat="1" ht="25.5">
      <c r="A16" s="333">
        <v>1</v>
      </c>
      <c r="B16" s="175" t="s">
        <v>1048</v>
      </c>
      <c r="C16" s="182">
        <v>203618</v>
      </c>
      <c r="D16" s="334">
        <v>0</v>
      </c>
      <c r="E16" s="182"/>
      <c r="F16" s="182"/>
      <c r="G16" s="182"/>
      <c r="H16" s="182"/>
      <c r="I16" s="182"/>
      <c r="J16" s="182"/>
      <c r="K16" s="182"/>
      <c r="L16" s="182"/>
      <c r="M16" s="182"/>
      <c r="N16" s="182"/>
      <c r="O16" s="182"/>
      <c r="P16" s="182"/>
      <c r="Q16" s="182"/>
      <c r="R16" s="182"/>
      <c r="S16" s="182"/>
      <c r="T16" s="182"/>
      <c r="U16" s="182"/>
      <c r="V16" s="182"/>
      <c r="W16" s="182"/>
      <c r="X16" s="182"/>
      <c r="Y16" s="182"/>
      <c r="Z16" s="182"/>
      <c r="AA16" s="182">
        <v>0</v>
      </c>
      <c r="AB16" s="182"/>
      <c r="AC16" s="182"/>
      <c r="AD16" s="182"/>
      <c r="AE16" s="182"/>
      <c r="AF16" s="182"/>
      <c r="AG16" s="182">
        <v>203618</v>
      </c>
      <c r="AH16" s="182"/>
      <c r="AI16" s="182"/>
    </row>
    <row r="17" spans="1:35" s="183" customFormat="1">
      <c r="A17" s="333">
        <v>2</v>
      </c>
      <c r="B17" s="175" t="s">
        <v>407</v>
      </c>
      <c r="C17" s="182">
        <v>10235.074498999998</v>
      </c>
      <c r="D17" s="334">
        <v>0</v>
      </c>
      <c r="E17" s="182"/>
      <c r="F17" s="182"/>
      <c r="G17" s="182"/>
      <c r="H17" s="182"/>
      <c r="I17" s="182"/>
      <c r="J17" s="182"/>
      <c r="K17" s="182"/>
      <c r="L17" s="182"/>
      <c r="M17" s="182"/>
      <c r="N17" s="182"/>
      <c r="O17" s="182"/>
      <c r="P17" s="182"/>
      <c r="Q17" s="182"/>
      <c r="R17" s="182"/>
      <c r="S17" s="182"/>
      <c r="T17" s="182"/>
      <c r="U17" s="182"/>
      <c r="V17" s="182"/>
      <c r="W17" s="182"/>
      <c r="X17" s="182"/>
      <c r="Y17" s="182"/>
      <c r="Z17" s="182"/>
      <c r="AA17" s="182">
        <v>0</v>
      </c>
      <c r="AB17" s="182"/>
      <c r="AC17" s="182"/>
      <c r="AD17" s="182"/>
      <c r="AE17" s="182"/>
      <c r="AF17" s="182"/>
      <c r="AG17" s="182">
        <v>10235.074498999998</v>
      </c>
      <c r="AH17" s="182"/>
      <c r="AI17" s="182"/>
    </row>
    <row r="18" spans="1:35" s="183" customFormat="1" ht="25.5">
      <c r="A18" s="333">
        <v>3</v>
      </c>
      <c r="B18" s="175" t="s">
        <v>408</v>
      </c>
      <c r="C18" s="182">
        <v>8212.4096289999998</v>
      </c>
      <c r="D18" s="334">
        <v>0</v>
      </c>
      <c r="E18" s="182"/>
      <c r="F18" s="182"/>
      <c r="G18" s="182"/>
      <c r="H18" s="182"/>
      <c r="I18" s="182"/>
      <c r="J18" s="182"/>
      <c r="K18" s="182"/>
      <c r="L18" s="182"/>
      <c r="M18" s="182"/>
      <c r="N18" s="182"/>
      <c r="O18" s="182"/>
      <c r="P18" s="182"/>
      <c r="Q18" s="182"/>
      <c r="R18" s="182"/>
      <c r="S18" s="182"/>
      <c r="T18" s="182"/>
      <c r="U18" s="182"/>
      <c r="V18" s="182"/>
      <c r="W18" s="182"/>
      <c r="X18" s="182"/>
      <c r="Y18" s="182"/>
      <c r="Z18" s="182"/>
      <c r="AA18" s="182">
        <v>0</v>
      </c>
      <c r="AB18" s="182"/>
      <c r="AC18" s="182"/>
      <c r="AD18" s="182"/>
      <c r="AE18" s="182"/>
      <c r="AF18" s="182"/>
      <c r="AG18" s="182">
        <v>8212.4096289999998</v>
      </c>
      <c r="AH18" s="182"/>
      <c r="AI18" s="182"/>
    </row>
    <row r="19" spans="1:35" s="183" customFormat="1" ht="25.5">
      <c r="A19" s="333">
        <v>4</v>
      </c>
      <c r="B19" s="234" t="s">
        <v>524</v>
      </c>
      <c r="C19" s="182">
        <v>565</v>
      </c>
      <c r="D19" s="334">
        <v>0</v>
      </c>
      <c r="E19" s="182"/>
      <c r="F19" s="182"/>
      <c r="G19" s="182"/>
      <c r="H19" s="182"/>
      <c r="I19" s="182"/>
      <c r="J19" s="182"/>
      <c r="K19" s="182"/>
      <c r="L19" s="182"/>
      <c r="M19" s="182"/>
      <c r="N19" s="182"/>
      <c r="O19" s="182"/>
      <c r="P19" s="182"/>
      <c r="Q19" s="182"/>
      <c r="R19" s="182"/>
      <c r="S19" s="182"/>
      <c r="T19" s="182"/>
      <c r="U19" s="182"/>
      <c r="V19" s="182"/>
      <c r="W19" s="182"/>
      <c r="X19" s="182"/>
      <c r="Y19" s="182"/>
      <c r="Z19" s="182"/>
      <c r="AA19" s="182">
        <v>0</v>
      </c>
      <c r="AB19" s="182"/>
      <c r="AC19" s="182"/>
      <c r="AD19" s="182"/>
      <c r="AE19" s="182"/>
      <c r="AF19" s="182"/>
      <c r="AG19" s="182">
        <v>565</v>
      </c>
      <c r="AH19" s="182"/>
      <c r="AI19" s="182"/>
    </row>
    <row r="20" spans="1:35" s="183" customFormat="1" ht="25.5">
      <c r="A20" s="333">
        <v>5</v>
      </c>
      <c r="B20" s="234" t="s">
        <v>778</v>
      </c>
      <c r="C20" s="182">
        <v>798.20420799999999</v>
      </c>
      <c r="D20" s="334">
        <v>0</v>
      </c>
      <c r="E20" s="182"/>
      <c r="F20" s="182"/>
      <c r="G20" s="182"/>
      <c r="H20" s="182"/>
      <c r="I20" s="182"/>
      <c r="J20" s="182"/>
      <c r="K20" s="182"/>
      <c r="L20" s="182"/>
      <c r="M20" s="182"/>
      <c r="N20" s="182"/>
      <c r="O20" s="182"/>
      <c r="P20" s="182"/>
      <c r="Q20" s="182"/>
      <c r="R20" s="182"/>
      <c r="S20" s="182"/>
      <c r="T20" s="182"/>
      <c r="U20" s="182"/>
      <c r="V20" s="182"/>
      <c r="W20" s="182"/>
      <c r="X20" s="182"/>
      <c r="Y20" s="182"/>
      <c r="Z20" s="182"/>
      <c r="AA20" s="182">
        <v>0</v>
      </c>
      <c r="AB20" s="182"/>
      <c r="AC20" s="182"/>
      <c r="AD20" s="182"/>
      <c r="AE20" s="182"/>
      <c r="AF20" s="182"/>
      <c r="AG20" s="182">
        <v>798.20420799999999</v>
      </c>
      <c r="AH20" s="182"/>
      <c r="AI20" s="182"/>
    </row>
    <row r="21" spans="1:35" s="183" customFormat="1" ht="25.5">
      <c r="A21" s="333">
        <v>6</v>
      </c>
      <c r="B21" s="175" t="s">
        <v>398</v>
      </c>
      <c r="C21" s="182">
        <v>20629.353510000001</v>
      </c>
      <c r="D21" s="334">
        <v>0</v>
      </c>
      <c r="E21" s="182"/>
      <c r="F21" s="182"/>
      <c r="G21" s="182"/>
      <c r="H21" s="182"/>
      <c r="I21" s="182"/>
      <c r="J21" s="182"/>
      <c r="K21" s="182"/>
      <c r="L21" s="182"/>
      <c r="M21" s="182"/>
      <c r="N21" s="182"/>
      <c r="O21" s="182"/>
      <c r="P21" s="182"/>
      <c r="Q21" s="182"/>
      <c r="R21" s="182"/>
      <c r="S21" s="182"/>
      <c r="T21" s="182"/>
      <c r="U21" s="182">
        <v>150</v>
      </c>
      <c r="V21" s="182"/>
      <c r="W21" s="182"/>
      <c r="X21" s="182"/>
      <c r="Y21" s="182"/>
      <c r="Z21" s="182"/>
      <c r="AA21" s="182">
        <v>0</v>
      </c>
      <c r="AB21" s="182"/>
      <c r="AC21" s="182"/>
      <c r="AD21" s="182"/>
      <c r="AE21" s="182"/>
      <c r="AF21" s="182"/>
      <c r="AG21" s="182">
        <v>20479.353510000001</v>
      </c>
      <c r="AH21" s="182"/>
      <c r="AI21" s="182"/>
    </row>
    <row r="22" spans="1:35" s="183" customFormat="1">
      <c r="A22" s="333">
        <v>7</v>
      </c>
      <c r="B22" s="234" t="s">
        <v>522</v>
      </c>
      <c r="C22" s="182">
        <v>16091.41728</v>
      </c>
      <c r="D22" s="334">
        <v>300</v>
      </c>
      <c r="E22" s="182"/>
      <c r="F22" s="182"/>
      <c r="G22" s="182">
        <v>300</v>
      </c>
      <c r="H22" s="182"/>
      <c r="I22" s="182"/>
      <c r="J22" s="182"/>
      <c r="K22" s="182"/>
      <c r="L22" s="182"/>
      <c r="M22" s="182"/>
      <c r="N22" s="182"/>
      <c r="O22" s="182"/>
      <c r="P22" s="182"/>
      <c r="Q22" s="182"/>
      <c r="R22" s="182"/>
      <c r="S22" s="182"/>
      <c r="T22" s="182"/>
      <c r="U22" s="182"/>
      <c r="V22" s="182"/>
      <c r="W22" s="182"/>
      <c r="X22" s="182"/>
      <c r="Y22" s="182"/>
      <c r="Z22" s="182"/>
      <c r="AA22" s="182">
        <v>2500</v>
      </c>
      <c r="AB22" s="182"/>
      <c r="AC22" s="182"/>
      <c r="AD22" s="182"/>
      <c r="AE22" s="182"/>
      <c r="AF22" s="182">
        <v>2500</v>
      </c>
      <c r="AG22" s="182">
        <v>13291.41728</v>
      </c>
      <c r="AH22" s="182"/>
      <c r="AI22" s="182"/>
    </row>
    <row r="23" spans="1:35" s="183" customFormat="1">
      <c r="A23" s="333">
        <v>8</v>
      </c>
      <c r="B23" s="234" t="s">
        <v>523</v>
      </c>
      <c r="C23" s="182">
        <v>14480.946888</v>
      </c>
      <c r="D23" s="182">
        <v>2353.8748880000003</v>
      </c>
      <c r="E23" s="182">
        <v>2001.5748880000001</v>
      </c>
      <c r="F23" s="182">
        <v>0</v>
      </c>
      <c r="G23" s="182">
        <v>352.3</v>
      </c>
      <c r="H23" s="182">
        <v>0</v>
      </c>
      <c r="I23" s="182">
        <v>0</v>
      </c>
      <c r="J23" s="182">
        <v>0</v>
      </c>
      <c r="K23" s="182">
        <v>0</v>
      </c>
      <c r="L23" s="182">
        <v>0</v>
      </c>
      <c r="M23" s="182">
        <v>0</v>
      </c>
      <c r="N23" s="182">
        <v>0</v>
      </c>
      <c r="O23" s="182">
        <v>0</v>
      </c>
      <c r="P23" s="182">
        <v>0</v>
      </c>
      <c r="Q23" s="182">
        <v>0</v>
      </c>
      <c r="R23" s="182">
        <v>0</v>
      </c>
      <c r="S23" s="182">
        <v>0</v>
      </c>
      <c r="T23" s="182">
        <v>0</v>
      </c>
      <c r="U23" s="182">
        <v>0</v>
      </c>
      <c r="V23" s="182">
        <v>0</v>
      </c>
      <c r="W23" s="182">
        <v>0</v>
      </c>
      <c r="X23" s="182">
        <v>0</v>
      </c>
      <c r="Y23" s="182">
        <v>0</v>
      </c>
      <c r="Z23" s="182">
        <v>0</v>
      </c>
      <c r="AA23" s="182">
        <v>288</v>
      </c>
      <c r="AB23" s="182">
        <v>0</v>
      </c>
      <c r="AC23" s="182">
        <v>0</v>
      </c>
      <c r="AD23" s="182">
        <v>288</v>
      </c>
      <c r="AE23" s="182">
        <v>0</v>
      </c>
      <c r="AF23" s="182">
        <v>0</v>
      </c>
      <c r="AG23" s="182">
        <v>11839.072</v>
      </c>
      <c r="AH23" s="182">
        <v>0</v>
      </c>
      <c r="AI23" s="182">
        <v>0</v>
      </c>
    </row>
    <row r="24" spans="1:35" s="196" customFormat="1" ht="13.5">
      <c r="A24" s="347"/>
      <c r="B24" s="235" t="s">
        <v>523</v>
      </c>
      <c r="C24" s="194">
        <v>12139.072</v>
      </c>
      <c r="D24" s="348">
        <v>300</v>
      </c>
      <c r="E24" s="195"/>
      <c r="F24" s="195"/>
      <c r="G24" s="195">
        <v>300</v>
      </c>
      <c r="H24" s="195"/>
      <c r="I24" s="195"/>
      <c r="J24" s="195"/>
      <c r="K24" s="195"/>
      <c r="L24" s="195"/>
      <c r="M24" s="195"/>
      <c r="N24" s="195"/>
      <c r="O24" s="195"/>
      <c r="P24" s="195"/>
      <c r="Q24" s="195"/>
      <c r="R24" s="195"/>
      <c r="S24" s="195"/>
      <c r="T24" s="195"/>
      <c r="U24" s="195"/>
      <c r="V24" s="195"/>
      <c r="W24" s="195"/>
      <c r="X24" s="195"/>
      <c r="Y24" s="195"/>
      <c r="Z24" s="195"/>
      <c r="AA24" s="194">
        <v>0</v>
      </c>
      <c r="AB24" s="195"/>
      <c r="AC24" s="195"/>
      <c r="AD24" s="195"/>
      <c r="AE24" s="195"/>
      <c r="AF24" s="195"/>
      <c r="AG24" s="195">
        <v>11839.072</v>
      </c>
      <c r="AH24" s="195"/>
      <c r="AI24" s="195"/>
    </row>
    <row r="25" spans="1:35" s="197" customFormat="1" ht="25.5">
      <c r="A25" s="347"/>
      <c r="B25" s="235" t="s">
        <v>1049</v>
      </c>
      <c r="C25" s="194">
        <v>288</v>
      </c>
      <c r="D25" s="194"/>
      <c r="E25" s="194"/>
      <c r="F25" s="194"/>
      <c r="G25" s="194"/>
      <c r="H25" s="194"/>
      <c r="I25" s="194"/>
      <c r="J25" s="194"/>
      <c r="K25" s="194"/>
      <c r="L25" s="194"/>
      <c r="M25" s="194"/>
      <c r="N25" s="194"/>
      <c r="O25" s="194"/>
      <c r="P25" s="194"/>
      <c r="Q25" s="194"/>
      <c r="R25" s="194"/>
      <c r="S25" s="194"/>
      <c r="T25" s="194"/>
      <c r="U25" s="194"/>
      <c r="V25" s="194"/>
      <c r="W25" s="194"/>
      <c r="X25" s="194"/>
      <c r="Y25" s="194"/>
      <c r="Z25" s="194"/>
      <c r="AA25" s="194">
        <v>288</v>
      </c>
      <c r="AB25" s="194"/>
      <c r="AC25" s="194"/>
      <c r="AD25" s="194">
        <v>288</v>
      </c>
      <c r="AE25" s="194"/>
      <c r="AF25" s="194"/>
      <c r="AG25" s="194"/>
      <c r="AH25" s="194"/>
      <c r="AI25" s="194"/>
    </row>
    <row r="26" spans="1:35" s="197" customFormat="1" ht="38.25">
      <c r="A26" s="347"/>
      <c r="B26" s="236" t="s">
        <v>1050</v>
      </c>
      <c r="C26" s="194">
        <v>2053.8748880000003</v>
      </c>
      <c r="D26" s="348">
        <v>2053.8748880000003</v>
      </c>
      <c r="E26" s="194">
        <v>2001.5748880000001</v>
      </c>
      <c r="F26" s="194"/>
      <c r="G26" s="194">
        <v>52.300000000000011</v>
      </c>
      <c r="H26" s="194"/>
      <c r="I26" s="194"/>
      <c r="J26" s="194"/>
      <c r="K26" s="194"/>
      <c r="L26" s="194"/>
      <c r="M26" s="194"/>
      <c r="N26" s="194"/>
      <c r="O26" s="194"/>
      <c r="P26" s="194"/>
      <c r="Q26" s="194"/>
      <c r="R26" s="194"/>
      <c r="S26" s="194"/>
      <c r="T26" s="194"/>
      <c r="U26" s="194"/>
      <c r="V26" s="194"/>
      <c r="W26" s="194"/>
      <c r="X26" s="194"/>
      <c r="Y26" s="194"/>
      <c r="Z26" s="194"/>
      <c r="AA26" s="194">
        <v>0</v>
      </c>
      <c r="AB26" s="194"/>
      <c r="AC26" s="194"/>
      <c r="AD26" s="194"/>
      <c r="AE26" s="194"/>
      <c r="AF26" s="194"/>
      <c r="AG26" s="194"/>
      <c r="AH26" s="194"/>
      <c r="AI26" s="194"/>
    </row>
    <row r="27" spans="1:35" s="183" customFormat="1">
      <c r="A27" s="333">
        <v>9</v>
      </c>
      <c r="B27" s="234" t="s">
        <v>1005</v>
      </c>
      <c r="C27" s="182">
        <v>7759</v>
      </c>
      <c r="D27" s="182"/>
      <c r="E27" s="182"/>
      <c r="F27" s="182"/>
      <c r="G27" s="182"/>
      <c r="H27" s="182"/>
      <c r="I27" s="182"/>
      <c r="J27" s="182"/>
      <c r="K27" s="182"/>
      <c r="L27" s="182"/>
      <c r="M27" s="182"/>
      <c r="N27" s="182"/>
      <c r="O27" s="182"/>
      <c r="P27" s="182"/>
      <c r="Q27" s="182"/>
      <c r="R27" s="182"/>
      <c r="S27" s="182"/>
      <c r="T27" s="182"/>
      <c r="U27" s="182"/>
      <c r="V27" s="182"/>
      <c r="W27" s="182"/>
      <c r="X27" s="182"/>
      <c r="Y27" s="182"/>
      <c r="Z27" s="182"/>
      <c r="AA27" s="182">
        <v>1000</v>
      </c>
      <c r="AB27" s="182"/>
      <c r="AC27" s="182"/>
      <c r="AD27" s="182"/>
      <c r="AE27" s="182"/>
      <c r="AF27" s="182">
        <v>1000</v>
      </c>
      <c r="AG27" s="182">
        <v>6759</v>
      </c>
      <c r="AH27" s="182"/>
      <c r="AI27" s="182"/>
    </row>
    <row r="28" spans="1:35" s="183" customFormat="1">
      <c r="A28" s="333">
        <v>10</v>
      </c>
      <c r="B28" s="234" t="s">
        <v>1051</v>
      </c>
      <c r="C28" s="182">
        <v>14298.63054</v>
      </c>
      <c r="D28" s="334">
        <v>300</v>
      </c>
      <c r="E28" s="182"/>
      <c r="F28" s="182"/>
      <c r="G28" s="182">
        <v>300</v>
      </c>
      <c r="H28" s="182"/>
      <c r="I28" s="182"/>
      <c r="J28" s="182"/>
      <c r="K28" s="182"/>
      <c r="L28" s="182"/>
      <c r="M28" s="182"/>
      <c r="N28" s="182"/>
      <c r="O28" s="182"/>
      <c r="P28" s="182"/>
      <c r="Q28" s="182"/>
      <c r="R28" s="182"/>
      <c r="S28" s="182"/>
      <c r="T28" s="182"/>
      <c r="U28" s="182"/>
      <c r="V28" s="182"/>
      <c r="W28" s="182"/>
      <c r="X28" s="182"/>
      <c r="Y28" s="182"/>
      <c r="Z28" s="182"/>
      <c r="AA28" s="182">
        <v>0</v>
      </c>
      <c r="AB28" s="182"/>
      <c r="AC28" s="182"/>
      <c r="AD28" s="182"/>
      <c r="AE28" s="182"/>
      <c r="AF28" s="182"/>
      <c r="AG28" s="182">
        <v>13998.63054</v>
      </c>
      <c r="AH28" s="182"/>
      <c r="AI28" s="182"/>
    </row>
    <row r="29" spans="1:35" s="183" customFormat="1">
      <c r="A29" s="333">
        <v>11</v>
      </c>
      <c r="B29" s="349" t="s">
        <v>779</v>
      </c>
      <c r="C29" s="182">
        <v>1580</v>
      </c>
      <c r="D29" s="182"/>
      <c r="E29" s="182"/>
      <c r="F29" s="182"/>
      <c r="G29" s="182"/>
      <c r="H29" s="182"/>
      <c r="I29" s="182"/>
      <c r="J29" s="182"/>
      <c r="K29" s="182"/>
      <c r="L29" s="182"/>
      <c r="M29" s="182"/>
      <c r="N29" s="182"/>
      <c r="O29" s="182"/>
      <c r="P29" s="182"/>
      <c r="Q29" s="182"/>
      <c r="R29" s="182"/>
      <c r="S29" s="182"/>
      <c r="T29" s="182"/>
      <c r="U29" s="182">
        <v>80</v>
      </c>
      <c r="V29" s="182"/>
      <c r="W29" s="182"/>
      <c r="X29" s="182"/>
      <c r="Y29" s="182"/>
      <c r="Z29" s="182"/>
      <c r="AA29" s="182">
        <v>0</v>
      </c>
      <c r="AB29" s="182"/>
      <c r="AC29" s="182"/>
      <c r="AD29" s="182"/>
      <c r="AE29" s="182"/>
      <c r="AF29" s="182"/>
      <c r="AG29" s="182">
        <v>1500</v>
      </c>
      <c r="AH29" s="182"/>
      <c r="AI29" s="182"/>
    </row>
    <row r="30" spans="1:35" s="183" customFormat="1" ht="25.5">
      <c r="A30" s="333">
        <v>12</v>
      </c>
      <c r="B30" s="238" t="s">
        <v>1052</v>
      </c>
      <c r="C30" s="182">
        <v>7397.4309130000001</v>
      </c>
      <c r="D30" s="334">
        <v>4897.4309130000001</v>
      </c>
      <c r="E30" s="182"/>
      <c r="F30" s="182">
        <v>1897.4309130000001</v>
      </c>
      <c r="G30" s="182"/>
      <c r="H30" s="182">
        <v>3000</v>
      </c>
      <c r="I30" s="182"/>
      <c r="J30" s="182"/>
      <c r="K30" s="182"/>
      <c r="L30" s="182"/>
      <c r="M30" s="182"/>
      <c r="N30" s="182"/>
      <c r="O30" s="182"/>
      <c r="P30" s="182"/>
      <c r="Q30" s="182"/>
      <c r="R30" s="182"/>
      <c r="S30" s="182"/>
      <c r="T30" s="182"/>
      <c r="U30" s="182"/>
      <c r="V30" s="182"/>
      <c r="W30" s="182"/>
      <c r="X30" s="182"/>
      <c r="Y30" s="182"/>
      <c r="Z30" s="182"/>
      <c r="AA30" s="182">
        <v>2500</v>
      </c>
      <c r="AB30" s="182"/>
      <c r="AC30" s="182"/>
      <c r="AD30" s="182"/>
      <c r="AE30" s="182"/>
      <c r="AF30" s="182">
        <v>2500</v>
      </c>
      <c r="AG30" s="182"/>
      <c r="AH30" s="182"/>
      <c r="AI30" s="182"/>
    </row>
    <row r="31" spans="1:35" s="183" customFormat="1" ht="25.5">
      <c r="A31" s="333">
        <v>13</v>
      </c>
      <c r="B31" s="234" t="s">
        <v>1053</v>
      </c>
      <c r="C31" s="182">
        <v>4212.8170399999999</v>
      </c>
      <c r="D31" s="334">
        <v>4212.8170399999999</v>
      </c>
      <c r="E31" s="182"/>
      <c r="F31" s="182">
        <v>4212.8170399999999</v>
      </c>
      <c r="G31" s="182"/>
      <c r="H31" s="182"/>
      <c r="I31" s="182"/>
      <c r="J31" s="182"/>
      <c r="K31" s="182"/>
      <c r="L31" s="182"/>
      <c r="M31" s="182"/>
      <c r="N31" s="182"/>
      <c r="O31" s="182"/>
      <c r="P31" s="182"/>
      <c r="Q31" s="182"/>
      <c r="R31" s="182"/>
      <c r="S31" s="182"/>
      <c r="T31" s="182"/>
      <c r="U31" s="182"/>
      <c r="V31" s="182"/>
      <c r="W31" s="182"/>
      <c r="X31" s="182"/>
      <c r="Y31" s="182"/>
      <c r="Z31" s="182"/>
      <c r="AA31" s="182"/>
      <c r="AB31" s="182"/>
      <c r="AC31" s="182"/>
      <c r="AD31" s="182"/>
      <c r="AE31" s="182"/>
      <c r="AF31" s="182"/>
      <c r="AG31" s="182"/>
      <c r="AH31" s="182"/>
      <c r="AI31" s="182"/>
    </row>
    <row r="32" spans="1:35" s="183" customFormat="1" ht="25.5">
      <c r="A32" s="333">
        <v>14</v>
      </c>
      <c r="B32" s="234" t="s">
        <v>753</v>
      </c>
      <c r="C32" s="182">
        <v>4971</v>
      </c>
      <c r="D32" s="182"/>
      <c r="E32" s="182"/>
      <c r="F32" s="182"/>
      <c r="G32" s="182"/>
      <c r="H32" s="182"/>
      <c r="I32" s="182"/>
      <c r="J32" s="182"/>
      <c r="K32" s="182"/>
      <c r="L32" s="182"/>
      <c r="M32" s="182"/>
      <c r="N32" s="182"/>
      <c r="O32" s="182"/>
      <c r="P32" s="182"/>
      <c r="Q32" s="182"/>
      <c r="R32" s="182"/>
      <c r="S32" s="182"/>
      <c r="T32" s="182"/>
      <c r="U32" s="182"/>
      <c r="V32" s="182"/>
      <c r="W32" s="182"/>
      <c r="X32" s="182"/>
      <c r="Y32" s="182"/>
      <c r="Z32" s="182"/>
      <c r="AA32" s="182">
        <v>4971</v>
      </c>
      <c r="AB32" s="182"/>
      <c r="AC32" s="182"/>
      <c r="AD32" s="182">
        <v>3971</v>
      </c>
      <c r="AE32" s="182"/>
      <c r="AF32" s="182">
        <v>1000</v>
      </c>
      <c r="AG32" s="182"/>
      <c r="AH32" s="182"/>
      <c r="AI32" s="182"/>
    </row>
    <row r="33" spans="1:35" s="183" customFormat="1" ht="25.5">
      <c r="A33" s="333">
        <v>15</v>
      </c>
      <c r="B33" s="234" t="s">
        <v>698</v>
      </c>
      <c r="C33" s="182">
        <v>4562</v>
      </c>
      <c r="D33" s="334">
        <v>4562</v>
      </c>
      <c r="E33" s="182"/>
      <c r="F33" s="182">
        <v>4562</v>
      </c>
      <c r="G33" s="182"/>
      <c r="H33" s="182"/>
      <c r="I33" s="182"/>
      <c r="J33" s="182"/>
      <c r="K33" s="182"/>
      <c r="L33" s="182"/>
      <c r="M33" s="182"/>
      <c r="N33" s="182"/>
      <c r="O33" s="182"/>
      <c r="P33" s="182"/>
      <c r="Q33" s="182"/>
      <c r="R33" s="182"/>
      <c r="S33" s="182"/>
      <c r="T33" s="182"/>
      <c r="U33" s="182"/>
      <c r="V33" s="182"/>
      <c r="W33" s="182"/>
      <c r="X33" s="182"/>
      <c r="Y33" s="182"/>
      <c r="Z33" s="182"/>
      <c r="AA33" s="182">
        <v>0</v>
      </c>
      <c r="AB33" s="182"/>
      <c r="AC33" s="182"/>
      <c r="AD33" s="182"/>
      <c r="AE33" s="182"/>
      <c r="AF33" s="182"/>
      <c r="AG33" s="182"/>
      <c r="AH33" s="182"/>
      <c r="AI33" s="182"/>
    </row>
    <row r="34" spans="1:35" s="183" customFormat="1">
      <c r="A34" s="333">
        <v>16</v>
      </c>
      <c r="B34" s="175" t="s">
        <v>409</v>
      </c>
      <c r="C34" s="182">
        <v>31749</v>
      </c>
      <c r="D34" s="334">
        <v>31749</v>
      </c>
      <c r="E34" s="182">
        <v>24749</v>
      </c>
      <c r="F34" s="182"/>
      <c r="G34" s="182"/>
      <c r="H34" s="182">
        <v>7000</v>
      </c>
      <c r="I34" s="182"/>
      <c r="J34" s="182"/>
      <c r="K34" s="182"/>
      <c r="L34" s="182"/>
      <c r="M34" s="182"/>
      <c r="N34" s="182"/>
      <c r="O34" s="182"/>
      <c r="P34" s="182"/>
      <c r="Q34" s="182"/>
      <c r="R34" s="182"/>
      <c r="S34" s="182"/>
      <c r="T34" s="182"/>
      <c r="U34" s="182"/>
      <c r="V34" s="182"/>
      <c r="W34" s="182"/>
      <c r="X34" s="182"/>
      <c r="Y34" s="182"/>
      <c r="Z34" s="182"/>
      <c r="AA34" s="182">
        <v>0</v>
      </c>
      <c r="AB34" s="182"/>
      <c r="AC34" s="182"/>
      <c r="AD34" s="182"/>
      <c r="AE34" s="182"/>
      <c r="AF34" s="182"/>
      <c r="AG34" s="182"/>
      <c r="AH34" s="182"/>
      <c r="AI34" s="182"/>
    </row>
    <row r="35" spans="1:35" s="183" customFormat="1" ht="25.5">
      <c r="A35" s="333">
        <v>17</v>
      </c>
      <c r="B35" s="175" t="s">
        <v>737</v>
      </c>
      <c r="C35" s="182">
        <v>132626</v>
      </c>
      <c r="D35" s="334">
        <v>400</v>
      </c>
      <c r="E35" s="182"/>
      <c r="F35" s="182"/>
      <c r="G35" s="182">
        <v>400</v>
      </c>
      <c r="H35" s="182"/>
      <c r="I35" s="182"/>
      <c r="J35" s="182"/>
      <c r="K35" s="182"/>
      <c r="L35" s="182"/>
      <c r="M35" s="182"/>
      <c r="N35" s="182"/>
      <c r="O35" s="182"/>
      <c r="P35" s="182"/>
      <c r="Q35" s="182"/>
      <c r="R35" s="182"/>
      <c r="S35" s="182"/>
      <c r="T35" s="182"/>
      <c r="U35" s="182">
        <v>200</v>
      </c>
      <c r="V35" s="182"/>
      <c r="W35" s="182">
        <v>62875</v>
      </c>
      <c r="X35" s="182">
        <v>69151</v>
      </c>
      <c r="Y35" s="182"/>
      <c r="Z35" s="182"/>
      <c r="AA35" s="182">
        <v>0</v>
      </c>
      <c r="AB35" s="182"/>
      <c r="AC35" s="182"/>
      <c r="AD35" s="182"/>
      <c r="AE35" s="182"/>
      <c r="AF35" s="182"/>
      <c r="AG35" s="182"/>
      <c r="AH35" s="182"/>
      <c r="AI35" s="182"/>
    </row>
    <row r="36" spans="1:35" s="183" customFormat="1">
      <c r="A36" s="333">
        <v>18</v>
      </c>
      <c r="B36" s="234" t="s">
        <v>1054</v>
      </c>
      <c r="C36" s="182">
        <v>2987</v>
      </c>
      <c r="D36" s="182"/>
      <c r="E36" s="182"/>
      <c r="F36" s="182"/>
      <c r="G36" s="182"/>
      <c r="H36" s="182"/>
      <c r="I36" s="182"/>
      <c r="J36" s="182"/>
      <c r="K36" s="182"/>
      <c r="L36" s="182"/>
      <c r="M36" s="182"/>
      <c r="N36" s="182"/>
      <c r="O36" s="182"/>
      <c r="P36" s="182"/>
      <c r="Q36" s="182"/>
      <c r="R36" s="182"/>
      <c r="S36" s="182"/>
      <c r="T36" s="182"/>
      <c r="U36" s="182"/>
      <c r="V36" s="182"/>
      <c r="W36" s="182"/>
      <c r="X36" s="182"/>
      <c r="Y36" s="182"/>
      <c r="Z36" s="182"/>
      <c r="AA36" s="182">
        <v>0</v>
      </c>
      <c r="AB36" s="182"/>
      <c r="AC36" s="182"/>
      <c r="AD36" s="182"/>
      <c r="AE36" s="182"/>
      <c r="AF36" s="182"/>
      <c r="AG36" s="182">
        <v>2987</v>
      </c>
      <c r="AH36" s="182"/>
      <c r="AI36" s="182"/>
    </row>
    <row r="37" spans="1:35" s="183" customFormat="1">
      <c r="A37" s="333">
        <v>19</v>
      </c>
      <c r="B37" s="234" t="s">
        <v>732</v>
      </c>
      <c r="C37" s="182">
        <v>1892</v>
      </c>
      <c r="D37" s="182"/>
      <c r="E37" s="182"/>
      <c r="F37" s="182"/>
      <c r="G37" s="182"/>
      <c r="H37" s="182"/>
      <c r="I37" s="182"/>
      <c r="J37" s="182"/>
      <c r="K37" s="182"/>
      <c r="L37" s="182"/>
      <c r="M37" s="182"/>
      <c r="N37" s="182"/>
      <c r="O37" s="182"/>
      <c r="P37" s="182"/>
      <c r="Q37" s="182"/>
      <c r="R37" s="182"/>
      <c r="S37" s="182"/>
      <c r="T37" s="182"/>
      <c r="U37" s="182"/>
      <c r="V37" s="182"/>
      <c r="W37" s="182">
        <v>1892</v>
      </c>
      <c r="X37" s="182"/>
      <c r="Y37" s="182"/>
      <c r="Z37" s="182"/>
      <c r="AA37" s="182">
        <v>0</v>
      </c>
      <c r="AB37" s="182"/>
      <c r="AC37" s="182"/>
      <c r="AD37" s="182"/>
      <c r="AE37" s="182"/>
      <c r="AF37" s="182"/>
      <c r="AG37" s="182"/>
      <c r="AH37" s="182"/>
      <c r="AI37" s="182"/>
    </row>
    <row r="38" spans="1:35" s="183" customFormat="1">
      <c r="A38" s="333">
        <v>20</v>
      </c>
      <c r="B38" s="234" t="s">
        <v>1055</v>
      </c>
      <c r="C38" s="182">
        <v>440</v>
      </c>
      <c r="D38" s="182"/>
      <c r="E38" s="182"/>
      <c r="F38" s="182"/>
      <c r="G38" s="182"/>
      <c r="H38" s="182"/>
      <c r="I38" s="182"/>
      <c r="J38" s="182"/>
      <c r="K38" s="182"/>
      <c r="L38" s="182"/>
      <c r="M38" s="182"/>
      <c r="N38" s="182"/>
      <c r="O38" s="182"/>
      <c r="P38" s="182"/>
      <c r="Q38" s="182"/>
      <c r="R38" s="182"/>
      <c r="S38" s="182"/>
      <c r="T38" s="182"/>
      <c r="U38" s="182"/>
      <c r="V38" s="182"/>
      <c r="W38" s="182"/>
      <c r="X38" s="182"/>
      <c r="Y38" s="182"/>
      <c r="Z38" s="182"/>
      <c r="AA38" s="182">
        <v>0</v>
      </c>
      <c r="AB38" s="182"/>
      <c r="AC38" s="182"/>
      <c r="AD38" s="182"/>
      <c r="AE38" s="182"/>
      <c r="AF38" s="182"/>
      <c r="AG38" s="182">
        <v>440</v>
      </c>
      <c r="AH38" s="182"/>
      <c r="AI38" s="182"/>
    </row>
    <row r="39" spans="1:35" s="183" customFormat="1">
      <c r="A39" s="333">
        <v>21</v>
      </c>
      <c r="B39" s="234" t="s">
        <v>765</v>
      </c>
      <c r="C39" s="182">
        <v>5712</v>
      </c>
      <c r="D39" s="182"/>
      <c r="E39" s="182"/>
      <c r="F39" s="182"/>
      <c r="G39" s="182"/>
      <c r="H39" s="182"/>
      <c r="I39" s="182"/>
      <c r="J39" s="182"/>
      <c r="K39" s="182"/>
      <c r="L39" s="182"/>
      <c r="M39" s="182"/>
      <c r="N39" s="182"/>
      <c r="O39" s="182"/>
      <c r="P39" s="182"/>
      <c r="Q39" s="182"/>
      <c r="R39" s="182"/>
      <c r="S39" s="182"/>
      <c r="T39" s="182"/>
      <c r="U39" s="182"/>
      <c r="V39" s="182"/>
      <c r="W39" s="182"/>
      <c r="X39" s="182"/>
      <c r="Y39" s="182"/>
      <c r="Z39" s="182"/>
      <c r="AA39" s="182">
        <v>1600</v>
      </c>
      <c r="AB39" s="182"/>
      <c r="AC39" s="182"/>
      <c r="AD39" s="182"/>
      <c r="AE39" s="182"/>
      <c r="AF39" s="182">
        <v>1600</v>
      </c>
      <c r="AG39" s="182">
        <v>4112</v>
      </c>
      <c r="AH39" s="182"/>
      <c r="AI39" s="182"/>
    </row>
    <row r="40" spans="1:35" s="183" customFormat="1">
      <c r="A40" s="333">
        <v>22</v>
      </c>
      <c r="B40" s="234" t="s">
        <v>1056</v>
      </c>
      <c r="C40" s="182">
        <v>971</v>
      </c>
      <c r="D40" s="182"/>
      <c r="E40" s="182"/>
      <c r="F40" s="182"/>
      <c r="G40" s="182"/>
      <c r="H40" s="182"/>
      <c r="I40" s="182"/>
      <c r="J40" s="182"/>
      <c r="K40" s="182"/>
      <c r="L40" s="182"/>
      <c r="M40" s="182"/>
      <c r="N40" s="182"/>
      <c r="O40" s="182"/>
      <c r="P40" s="182"/>
      <c r="Q40" s="182"/>
      <c r="R40" s="182"/>
      <c r="S40" s="182"/>
      <c r="T40" s="182"/>
      <c r="U40" s="182"/>
      <c r="V40" s="182"/>
      <c r="W40" s="182"/>
      <c r="X40" s="182"/>
      <c r="Y40" s="182"/>
      <c r="Z40" s="182"/>
      <c r="AA40" s="182">
        <v>0</v>
      </c>
      <c r="AB40" s="182"/>
      <c r="AC40" s="182"/>
      <c r="AD40" s="182"/>
      <c r="AE40" s="182"/>
      <c r="AF40" s="182"/>
      <c r="AG40" s="182">
        <v>971</v>
      </c>
      <c r="AH40" s="182"/>
      <c r="AI40" s="182"/>
    </row>
    <row r="41" spans="1:35" s="183" customFormat="1">
      <c r="A41" s="333">
        <v>23</v>
      </c>
      <c r="B41" s="234" t="s">
        <v>525</v>
      </c>
      <c r="C41" s="182">
        <v>7007</v>
      </c>
      <c r="D41" s="334">
        <v>800</v>
      </c>
      <c r="E41" s="182">
        <v>800</v>
      </c>
      <c r="F41" s="182"/>
      <c r="G41" s="182"/>
      <c r="H41" s="182"/>
      <c r="I41" s="182"/>
      <c r="J41" s="182"/>
      <c r="K41" s="182"/>
      <c r="L41" s="182"/>
      <c r="M41" s="182"/>
      <c r="N41" s="182"/>
      <c r="O41" s="182"/>
      <c r="P41" s="182"/>
      <c r="Q41" s="182"/>
      <c r="R41" s="182"/>
      <c r="S41" s="182"/>
      <c r="T41" s="182"/>
      <c r="U41" s="182"/>
      <c r="V41" s="182"/>
      <c r="W41" s="182"/>
      <c r="X41" s="182"/>
      <c r="Y41" s="182"/>
      <c r="Z41" s="182"/>
      <c r="AA41" s="182">
        <v>0</v>
      </c>
      <c r="AB41" s="182"/>
      <c r="AC41" s="182"/>
      <c r="AD41" s="182"/>
      <c r="AE41" s="182"/>
      <c r="AF41" s="182"/>
      <c r="AG41" s="182">
        <v>6207</v>
      </c>
      <c r="AH41" s="182"/>
      <c r="AI41" s="182"/>
    </row>
    <row r="42" spans="1:35" s="183" customFormat="1">
      <c r="A42" s="333">
        <v>24</v>
      </c>
      <c r="B42" s="234" t="s">
        <v>1057</v>
      </c>
      <c r="C42" s="182">
        <v>876</v>
      </c>
      <c r="D42" s="182"/>
      <c r="E42" s="182"/>
      <c r="F42" s="182"/>
      <c r="G42" s="182"/>
      <c r="H42" s="182"/>
      <c r="I42" s="182"/>
      <c r="J42" s="182"/>
      <c r="K42" s="182"/>
      <c r="L42" s="182"/>
      <c r="M42" s="182"/>
      <c r="N42" s="182"/>
      <c r="O42" s="182"/>
      <c r="P42" s="182"/>
      <c r="Q42" s="182"/>
      <c r="R42" s="182"/>
      <c r="S42" s="182"/>
      <c r="T42" s="182"/>
      <c r="U42" s="182"/>
      <c r="V42" s="182"/>
      <c r="W42" s="182"/>
      <c r="X42" s="182"/>
      <c r="Y42" s="182"/>
      <c r="Z42" s="182"/>
      <c r="AA42" s="182">
        <v>0</v>
      </c>
      <c r="AB42" s="182"/>
      <c r="AC42" s="182"/>
      <c r="AD42" s="182"/>
      <c r="AE42" s="182"/>
      <c r="AF42" s="182"/>
      <c r="AG42" s="182">
        <v>876</v>
      </c>
      <c r="AH42" s="182"/>
      <c r="AI42" s="182"/>
    </row>
    <row r="43" spans="1:35" s="183" customFormat="1" ht="25.5">
      <c r="A43" s="333">
        <v>25</v>
      </c>
      <c r="B43" s="234" t="s">
        <v>1058</v>
      </c>
      <c r="C43" s="182">
        <v>960</v>
      </c>
      <c r="D43" s="182"/>
      <c r="E43" s="182"/>
      <c r="F43" s="182"/>
      <c r="G43" s="182"/>
      <c r="H43" s="182"/>
      <c r="I43" s="182"/>
      <c r="J43" s="182"/>
      <c r="K43" s="182"/>
      <c r="L43" s="182"/>
      <c r="M43" s="182"/>
      <c r="N43" s="182"/>
      <c r="O43" s="182"/>
      <c r="P43" s="182"/>
      <c r="Q43" s="182"/>
      <c r="R43" s="182"/>
      <c r="S43" s="182"/>
      <c r="T43" s="182"/>
      <c r="U43" s="182"/>
      <c r="V43" s="182"/>
      <c r="W43" s="182"/>
      <c r="X43" s="182"/>
      <c r="Y43" s="182"/>
      <c r="Z43" s="182"/>
      <c r="AA43" s="182">
        <v>0</v>
      </c>
      <c r="AB43" s="182"/>
      <c r="AC43" s="182"/>
      <c r="AD43" s="182"/>
      <c r="AE43" s="182"/>
      <c r="AF43" s="182"/>
      <c r="AG43" s="182">
        <v>960</v>
      </c>
      <c r="AH43" s="182"/>
      <c r="AI43" s="182"/>
    </row>
    <row r="44" spans="1:35" s="183" customFormat="1">
      <c r="A44" s="333">
        <v>26</v>
      </c>
      <c r="B44" s="234" t="s">
        <v>526</v>
      </c>
      <c r="C44" s="182">
        <v>1014</v>
      </c>
      <c r="D44" s="182"/>
      <c r="E44" s="182"/>
      <c r="F44" s="182"/>
      <c r="G44" s="182"/>
      <c r="H44" s="182"/>
      <c r="I44" s="182"/>
      <c r="J44" s="182"/>
      <c r="K44" s="182"/>
      <c r="L44" s="182"/>
      <c r="M44" s="182"/>
      <c r="N44" s="182"/>
      <c r="O44" s="182"/>
      <c r="P44" s="182"/>
      <c r="Q44" s="182"/>
      <c r="R44" s="182"/>
      <c r="S44" s="182"/>
      <c r="T44" s="182"/>
      <c r="U44" s="182"/>
      <c r="V44" s="182"/>
      <c r="W44" s="182"/>
      <c r="X44" s="182"/>
      <c r="Y44" s="182"/>
      <c r="Z44" s="182"/>
      <c r="AA44" s="182">
        <v>0</v>
      </c>
      <c r="AB44" s="182"/>
      <c r="AC44" s="182"/>
      <c r="AD44" s="182"/>
      <c r="AE44" s="182"/>
      <c r="AF44" s="182"/>
      <c r="AG44" s="182">
        <v>1014</v>
      </c>
      <c r="AH44" s="182"/>
      <c r="AI44" s="182"/>
    </row>
    <row r="45" spans="1:35" s="183" customFormat="1">
      <c r="A45" s="333">
        <v>27</v>
      </c>
      <c r="B45" s="234" t="s">
        <v>527</v>
      </c>
      <c r="C45" s="182">
        <v>2019</v>
      </c>
      <c r="D45" s="182"/>
      <c r="E45" s="182"/>
      <c r="F45" s="182"/>
      <c r="G45" s="182"/>
      <c r="H45" s="182"/>
      <c r="I45" s="182"/>
      <c r="J45" s="182"/>
      <c r="K45" s="182"/>
      <c r="L45" s="182"/>
      <c r="M45" s="182"/>
      <c r="N45" s="182"/>
      <c r="O45" s="182"/>
      <c r="P45" s="182"/>
      <c r="Q45" s="182"/>
      <c r="R45" s="182"/>
      <c r="S45" s="182"/>
      <c r="T45" s="182"/>
      <c r="U45" s="182"/>
      <c r="V45" s="182"/>
      <c r="W45" s="182"/>
      <c r="X45" s="182"/>
      <c r="Y45" s="182"/>
      <c r="Z45" s="182"/>
      <c r="AA45" s="182">
        <v>0</v>
      </c>
      <c r="AB45" s="182"/>
      <c r="AC45" s="182"/>
      <c r="AD45" s="182"/>
      <c r="AE45" s="182"/>
      <c r="AF45" s="182"/>
      <c r="AG45" s="182">
        <v>2019</v>
      </c>
      <c r="AH45" s="182"/>
      <c r="AI45" s="182"/>
    </row>
    <row r="46" spans="1:35" s="183" customFormat="1">
      <c r="A46" s="333">
        <v>28</v>
      </c>
      <c r="B46" s="234" t="s">
        <v>1059</v>
      </c>
      <c r="C46" s="182">
        <v>1350</v>
      </c>
      <c r="D46" s="182"/>
      <c r="E46" s="182"/>
      <c r="F46" s="182"/>
      <c r="G46" s="182"/>
      <c r="H46" s="182"/>
      <c r="I46" s="182"/>
      <c r="J46" s="182"/>
      <c r="K46" s="182"/>
      <c r="L46" s="182"/>
      <c r="M46" s="182"/>
      <c r="N46" s="182"/>
      <c r="O46" s="182"/>
      <c r="P46" s="182"/>
      <c r="Q46" s="182"/>
      <c r="R46" s="182"/>
      <c r="S46" s="182"/>
      <c r="T46" s="182"/>
      <c r="U46" s="182"/>
      <c r="V46" s="182"/>
      <c r="W46" s="182"/>
      <c r="X46" s="182"/>
      <c r="Y46" s="182"/>
      <c r="Z46" s="182"/>
      <c r="AA46" s="182">
        <v>0</v>
      </c>
      <c r="AB46" s="182"/>
      <c r="AC46" s="182"/>
      <c r="AD46" s="182"/>
      <c r="AE46" s="182"/>
      <c r="AF46" s="182"/>
      <c r="AG46" s="182">
        <v>1350</v>
      </c>
      <c r="AH46" s="182"/>
      <c r="AI46" s="182"/>
    </row>
    <row r="47" spans="1:35" s="183" customFormat="1">
      <c r="A47" s="333">
        <v>29</v>
      </c>
      <c r="B47" s="234" t="s">
        <v>1060</v>
      </c>
      <c r="C47" s="182">
        <v>2118</v>
      </c>
      <c r="D47" s="334">
        <v>150</v>
      </c>
      <c r="E47" s="182">
        <v>150</v>
      </c>
      <c r="F47" s="182"/>
      <c r="G47" s="182"/>
      <c r="H47" s="182"/>
      <c r="I47" s="182"/>
      <c r="J47" s="182"/>
      <c r="K47" s="182"/>
      <c r="L47" s="182"/>
      <c r="M47" s="182"/>
      <c r="N47" s="182"/>
      <c r="O47" s="182"/>
      <c r="P47" s="182"/>
      <c r="Q47" s="182"/>
      <c r="R47" s="182"/>
      <c r="S47" s="182"/>
      <c r="T47" s="182"/>
      <c r="U47" s="182"/>
      <c r="V47" s="182"/>
      <c r="W47" s="182"/>
      <c r="X47" s="182"/>
      <c r="Y47" s="182"/>
      <c r="Z47" s="182"/>
      <c r="AA47" s="182">
        <v>0</v>
      </c>
      <c r="AB47" s="182"/>
      <c r="AC47" s="182"/>
      <c r="AD47" s="182"/>
      <c r="AE47" s="182"/>
      <c r="AF47" s="182"/>
      <c r="AG47" s="182">
        <v>1968</v>
      </c>
      <c r="AH47" s="182"/>
      <c r="AI47" s="182"/>
    </row>
    <row r="48" spans="1:35" s="183" customFormat="1">
      <c r="A48" s="333">
        <v>30</v>
      </c>
      <c r="B48" s="234" t="s">
        <v>528</v>
      </c>
      <c r="C48" s="182">
        <v>2359</v>
      </c>
      <c r="D48" s="182"/>
      <c r="E48" s="182"/>
      <c r="F48" s="182"/>
      <c r="G48" s="182"/>
      <c r="H48" s="182"/>
      <c r="I48" s="182"/>
      <c r="J48" s="182"/>
      <c r="K48" s="182"/>
      <c r="L48" s="182"/>
      <c r="M48" s="182"/>
      <c r="N48" s="182"/>
      <c r="O48" s="182"/>
      <c r="P48" s="182"/>
      <c r="Q48" s="182"/>
      <c r="R48" s="182"/>
      <c r="S48" s="182"/>
      <c r="T48" s="182"/>
      <c r="U48" s="182"/>
      <c r="V48" s="182"/>
      <c r="W48" s="182"/>
      <c r="X48" s="182"/>
      <c r="Y48" s="182"/>
      <c r="Z48" s="182"/>
      <c r="AA48" s="182">
        <v>0</v>
      </c>
      <c r="AB48" s="182"/>
      <c r="AC48" s="182"/>
      <c r="AD48" s="182"/>
      <c r="AE48" s="182"/>
      <c r="AF48" s="182"/>
      <c r="AG48" s="182">
        <v>2359</v>
      </c>
      <c r="AH48" s="182"/>
      <c r="AI48" s="182"/>
    </row>
    <row r="49" spans="1:35" s="183" customFormat="1" ht="25.5">
      <c r="A49" s="333">
        <v>31</v>
      </c>
      <c r="B49" s="234" t="s">
        <v>529</v>
      </c>
      <c r="C49" s="182">
        <v>1691</v>
      </c>
      <c r="D49" s="182"/>
      <c r="E49" s="182"/>
      <c r="F49" s="182"/>
      <c r="G49" s="182"/>
      <c r="H49" s="182"/>
      <c r="I49" s="182"/>
      <c r="J49" s="182"/>
      <c r="K49" s="182"/>
      <c r="L49" s="182"/>
      <c r="M49" s="182"/>
      <c r="N49" s="182"/>
      <c r="O49" s="182"/>
      <c r="P49" s="182"/>
      <c r="Q49" s="182"/>
      <c r="R49" s="182"/>
      <c r="S49" s="182"/>
      <c r="T49" s="182"/>
      <c r="U49" s="182"/>
      <c r="V49" s="182"/>
      <c r="W49" s="182"/>
      <c r="X49" s="182"/>
      <c r="Y49" s="182"/>
      <c r="Z49" s="182"/>
      <c r="AA49" s="182">
        <v>0</v>
      </c>
      <c r="AB49" s="182"/>
      <c r="AC49" s="182"/>
      <c r="AD49" s="182"/>
      <c r="AE49" s="182"/>
      <c r="AF49" s="182"/>
      <c r="AG49" s="182">
        <v>1691</v>
      </c>
      <c r="AH49" s="182"/>
      <c r="AI49" s="182"/>
    </row>
    <row r="50" spans="1:35" s="183" customFormat="1" ht="25.5">
      <c r="A50" s="333">
        <v>32</v>
      </c>
      <c r="B50" s="237" t="s">
        <v>735</v>
      </c>
      <c r="C50" s="182">
        <v>350</v>
      </c>
      <c r="D50" s="182"/>
      <c r="E50" s="182"/>
      <c r="F50" s="182"/>
      <c r="G50" s="182"/>
      <c r="H50" s="182"/>
      <c r="I50" s="182"/>
      <c r="J50" s="182"/>
      <c r="K50" s="182"/>
      <c r="L50" s="182"/>
      <c r="M50" s="182"/>
      <c r="N50" s="182"/>
      <c r="O50" s="182"/>
      <c r="P50" s="182"/>
      <c r="Q50" s="182"/>
      <c r="R50" s="182"/>
      <c r="S50" s="182">
        <v>350</v>
      </c>
      <c r="T50" s="182"/>
      <c r="U50" s="182"/>
      <c r="V50" s="182"/>
      <c r="W50" s="182"/>
      <c r="X50" s="182"/>
      <c r="Y50" s="182"/>
      <c r="Z50" s="182"/>
      <c r="AA50" s="182">
        <v>0</v>
      </c>
      <c r="AB50" s="182"/>
      <c r="AC50" s="182"/>
      <c r="AD50" s="182"/>
      <c r="AE50" s="182"/>
      <c r="AF50" s="182"/>
      <c r="AG50" s="182"/>
      <c r="AH50" s="182"/>
      <c r="AI50" s="182"/>
    </row>
    <row r="51" spans="1:35" s="183" customFormat="1">
      <c r="A51" s="333">
        <v>33</v>
      </c>
      <c r="B51" s="234" t="s">
        <v>530</v>
      </c>
      <c r="C51" s="182">
        <v>8119</v>
      </c>
      <c r="D51" s="182"/>
      <c r="E51" s="182"/>
      <c r="F51" s="182"/>
      <c r="G51" s="182"/>
      <c r="H51" s="182"/>
      <c r="I51" s="182"/>
      <c r="J51" s="182"/>
      <c r="K51" s="182"/>
      <c r="L51" s="182"/>
      <c r="M51" s="182"/>
      <c r="N51" s="182"/>
      <c r="O51" s="182"/>
      <c r="P51" s="182"/>
      <c r="Q51" s="182"/>
      <c r="R51" s="182"/>
      <c r="S51" s="182"/>
      <c r="T51" s="182"/>
      <c r="U51" s="182"/>
      <c r="V51" s="182"/>
      <c r="W51" s="182"/>
      <c r="X51" s="182"/>
      <c r="Y51" s="182"/>
      <c r="Z51" s="182"/>
      <c r="AA51" s="182">
        <v>1800</v>
      </c>
      <c r="AB51" s="182"/>
      <c r="AC51" s="182"/>
      <c r="AD51" s="182"/>
      <c r="AE51" s="182"/>
      <c r="AF51" s="182">
        <v>1800</v>
      </c>
      <c r="AG51" s="182">
        <v>6319</v>
      </c>
      <c r="AH51" s="182"/>
      <c r="AI51" s="182"/>
    </row>
    <row r="52" spans="1:35" s="183" customFormat="1" ht="25.5">
      <c r="A52" s="333">
        <v>34</v>
      </c>
      <c r="B52" s="234" t="s">
        <v>531</v>
      </c>
      <c r="C52" s="182">
        <v>687</v>
      </c>
      <c r="D52" s="182"/>
      <c r="E52" s="182"/>
      <c r="F52" s="182"/>
      <c r="G52" s="182"/>
      <c r="H52" s="182"/>
      <c r="I52" s="182"/>
      <c r="J52" s="182"/>
      <c r="K52" s="182"/>
      <c r="L52" s="182"/>
      <c r="M52" s="182"/>
      <c r="N52" s="182"/>
      <c r="O52" s="182"/>
      <c r="P52" s="182"/>
      <c r="Q52" s="182"/>
      <c r="R52" s="182"/>
      <c r="S52" s="182"/>
      <c r="T52" s="182"/>
      <c r="U52" s="182"/>
      <c r="V52" s="182"/>
      <c r="W52" s="182"/>
      <c r="X52" s="182"/>
      <c r="Y52" s="182"/>
      <c r="Z52" s="182"/>
      <c r="AA52" s="182">
        <v>0</v>
      </c>
      <c r="AB52" s="182"/>
      <c r="AC52" s="182"/>
      <c r="AD52" s="182"/>
      <c r="AE52" s="182"/>
      <c r="AF52" s="182"/>
      <c r="AG52" s="182">
        <v>687</v>
      </c>
      <c r="AH52" s="182"/>
      <c r="AI52" s="182"/>
    </row>
    <row r="53" spans="1:35" s="183" customFormat="1" ht="25.5">
      <c r="A53" s="333">
        <v>35</v>
      </c>
      <c r="B53" s="234" t="s">
        <v>1061</v>
      </c>
      <c r="C53" s="182">
        <v>891</v>
      </c>
      <c r="D53" s="182"/>
      <c r="E53" s="182"/>
      <c r="F53" s="182"/>
      <c r="G53" s="182"/>
      <c r="H53" s="182"/>
      <c r="I53" s="182"/>
      <c r="J53" s="182"/>
      <c r="K53" s="182"/>
      <c r="L53" s="182"/>
      <c r="M53" s="182"/>
      <c r="N53" s="182"/>
      <c r="O53" s="182"/>
      <c r="P53" s="182"/>
      <c r="Q53" s="182"/>
      <c r="R53" s="182"/>
      <c r="S53" s="182"/>
      <c r="T53" s="182"/>
      <c r="U53" s="182"/>
      <c r="V53" s="182"/>
      <c r="W53" s="182"/>
      <c r="X53" s="182"/>
      <c r="Y53" s="182"/>
      <c r="Z53" s="182"/>
      <c r="AA53" s="182">
        <v>0</v>
      </c>
      <c r="AB53" s="182"/>
      <c r="AC53" s="182"/>
      <c r="AD53" s="182"/>
      <c r="AE53" s="182"/>
      <c r="AF53" s="182"/>
      <c r="AG53" s="182">
        <v>891</v>
      </c>
      <c r="AH53" s="182"/>
      <c r="AI53" s="182"/>
    </row>
    <row r="54" spans="1:35" s="183" customFormat="1" ht="25.5">
      <c r="A54" s="333">
        <v>36</v>
      </c>
      <c r="B54" s="234" t="s">
        <v>532</v>
      </c>
      <c r="C54" s="182">
        <v>734</v>
      </c>
      <c r="D54" s="182"/>
      <c r="E54" s="182"/>
      <c r="F54" s="182"/>
      <c r="G54" s="182"/>
      <c r="H54" s="182"/>
      <c r="I54" s="182"/>
      <c r="J54" s="182"/>
      <c r="K54" s="182"/>
      <c r="L54" s="182"/>
      <c r="M54" s="182"/>
      <c r="N54" s="182"/>
      <c r="O54" s="182"/>
      <c r="P54" s="182"/>
      <c r="Q54" s="182"/>
      <c r="R54" s="182"/>
      <c r="S54" s="182"/>
      <c r="T54" s="182"/>
      <c r="U54" s="182"/>
      <c r="V54" s="182"/>
      <c r="W54" s="182"/>
      <c r="X54" s="182"/>
      <c r="Y54" s="182"/>
      <c r="Z54" s="182"/>
      <c r="AA54" s="182">
        <v>0</v>
      </c>
      <c r="AB54" s="182"/>
      <c r="AC54" s="182"/>
      <c r="AD54" s="182"/>
      <c r="AE54" s="182"/>
      <c r="AF54" s="182"/>
      <c r="AG54" s="182">
        <v>734</v>
      </c>
      <c r="AH54" s="182"/>
      <c r="AI54" s="182"/>
    </row>
    <row r="55" spans="1:35" s="183" customFormat="1">
      <c r="A55" s="333">
        <v>37</v>
      </c>
      <c r="B55" s="234" t="s">
        <v>533</v>
      </c>
      <c r="C55" s="182">
        <v>336</v>
      </c>
      <c r="D55" s="182"/>
      <c r="E55" s="182"/>
      <c r="F55" s="182"/>
      <c r="G55" s="182"/>
      <c r="H55" s="182"/>
      <c r="I55" s="182"/>
      <c r="J55" s="182"/>
      <c r="K55" s="182"/>
      <c r="L55" s="182"/>
      <c r="M55" s="182"/>
      <c r="N55" s="182"/>
      <c r="O55" s="182"/>
      <c r="P55" s="182"/>
      <c r="Q55" s="182"/>
      <c r="R55" s="182"/>
      <c r="S55" s="182"/>
      <c r="T55" s="182"/>
      <c r="U55" s="182"/>
      <c r="V55" s="182"/>
      <c r="W55" s="182"/>
      <c r="X55" s="182"/>
      <c r="Y55" s="182"/>
      <c r="Z55" s="182"/>
      <c r="AA55" s="182">
        <v>0</v>
      </c>
      <c r="AB55" s="182"/>
      <c r="AC55" s="182"/>
      <c r="AD55" s="182"/>
      <c r="AE55" s="182"/>
      <c r="AF55" s="182"/>
      <c r="AG55" s="182">
        <v>336</v>
      </c>
      <c r="AH55" s="182"/>
      <c r="AI55" s="182"/>
    </row>
    <row r="56" spans="1:35" s="183" customFormat="1" ht="25.5">
      <c r="A56" s="333">
        <v>38</v>
      </c>
      <c r="B56" s="234" t="s">
        <v>534</v>
      </c>
      <c r="C56" s="182">
        <v>267</v>
      </c>
      <c r="D56" s="182"/>
      <c r="E56" s="182"/>
      <c r="F56" s="182"/>
      <c r="G56" s="182"/>
      <c r="H56" s="182"/>
      <c r="I56" s="182"/>
      <c r="J56" s="182"/>
      <c r="K56" s="182"/>
      <c r="L56" s="182"/>
      <c r="M56" s="182"/>
      <c r="N56" s="182"/>
      <c r="O56" s="182"/>
      <c r="P56" s="182"/>
      <c r="Q56" s="182"/>
      <c r="R56" s="182"/>
      <c r="S56" s="182"/>
      <c r="T56" s="182"/>
      <c r="U56" s="182"/>
      <c r="V56" s="182"/>
      <c r="W56" s="182"/>
      <c r="X56" s="182"/>
      <c r="Y56" s="182"/>
      <c r="Z56" s="182"/>
      <c r="AA56" s="182">
        <v>0</v>
      </c>
      <c r="AB56" s="182"/>
      <c r="AC56" s="182"/>
      <c r="AD56" s="182"/>
      <c r="AE56" s="182"/>
      <c r="AF56" s="182"/>
      <c r="AG56" s="182">
        <v>267</v>
      </c>
      <c r="AH56" s="182"/>
      <c r="AI56" s="182"/>
    </row>
    <row r="57" spans="1:35" s="183" customFormat="1" ht="25.5">
      <c r="A57" s="333">
        <v>39</v>
      </c>
      <c r="B57" s="234" t="s">
        <v>535</v>
      </c>
      <c r="C57" s="182">
        <v>267</v>
      </c>
      <c r="D57" s="182"/>
      <c r="E57" s="182"/>
      <c r="F57" s="182"/>
      <c r="G57" s="182"/>
      <c r="H57" s="182"/>
      <c r="I57" s="182"/>
      <c r="J57" s="182"/>
      <c r="K57" s="182"/>
      <c r="L57" s="182"/>
      <c r="M57" s="182"/>
      <c r="N57" s="182"/>
      <c r="O57" s="182"/>
      <c r="P57" s="182"/>
      <c r="Q57" s="182"/>
      <c r="R57" s="182"/>
      <c r="S57" s="182"/>
      <c r="T57" s="182"/>
      <c r="U57" s="182"/>
      <c r="V57" s="182"/>
      <c r="W57" s="182"/>
      <c r="X57" s="182"/>
      <c r="Y57" s="182"/>
      <c r="Z57" s="182"/>
      <c r="AA57" s="182">
        <v>0</v>
      </c>
      <c r="AB57" s="182"/>
      <c r="AC57" s="182"/>
      <c r="AD57" s="182"/>
      <c r="AE57" s="182"/>
      <c r="AF57" s="182"/>
      <c r="AG57" s="182">
        <v>267</v>
      </c>
      <c r="AH57" s="182"/>
      <c r="AI57" s="182"/>
    </row>
    <row r="58" spans="1:35" s="183" customFormat="1" ht="25.5">
      <c r="A58" s="333">
        <v>40</v>
      </c>
      <c r="B58" s="234" t="s">
        <v>536</v>
      </c>
      <c r="C58" s="182">
        <v>267</v>
      </c>
      <c r="D58" s="182"/>
      <c r="E58" s="182"/>
      <c r="F58" s="182"/>
      <c r="G58" s="182"/>
      <c r="H58" s="182"/>
      <c r="I58" s="182"/>
      <c r="J58" s="182"/>
      <c r="K58" s="182"/>
      <c r="L58" s="182"/>
      <c r="M58" s="182"/>
      <c r="N58" s="182"/>
      <c r="O58" s="182"/>
      <c r="P58" s="182"/>
      <c r="Q58" s="182"/>
      <c r="R58" s="182"/>
      <c r="S58" s="182"/>
      <c r="T58" s="182"/>
      <c r="U58" s="182"/>
      <c r="V58" s="182"/>
      <c r="W58" s="182"/>
      <c r="X58" s="182"/>
      <c r="Y58" s="182"/>
      <c r="Z58" s="182"/>
      <c r="AA58" s="182">
        <v>0</v>
      </c>
      <c r="AB58" s="182"/>
      <c r="AC58" s="182"/>
      <c r="AD58" s="182"/>
      <c r="AE58" s="182"/>
      <c r="AF58" s="182"/>
      <c r="AG58" s="182">
        <v>267</v>
      </c>
      <c r="AH58" s="182"/>
      <c r="AI58" s="182"/>
    </row>
    <row r="59" spans="1:35" s="183" customFormat="1" ht="51">
      <c r="A59" s="333">
        <v>41</v>
      </c>
      <c r="B59" s="234" t="s">
        <v>537</v>
      </c>
      <c r="C59" s="182">
        <v>420</v>
      </c>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v>0</v>
      </c>
      <c r="AB59" s="182"/>
      <c r="AC59" s="182"/>
      <c r="AD59" s="182"/>
      <c r="AE59" s="182"/>
      <c r="AF59" s="182"/>
      <c r="AG59" s="182">
        <v>420</v>
      </c>
      <c r="AH59" s="182"/>
      <c r="AI59" s="182"/>
    </row>
    <row r="60" spans="1:35" ht="25.5">
      <c r="A60" s="333">
        <v>42</v>
      </c>
      <c r="B60" s="176" t="s">
        <v>504</v>
      </c>
      <c r="C60" s="182">
        <v>320</v>
      </c>
      <c r="D60" s="189"/>
      <c r="E60" s="189"/>
      <c r="F60" s="189"/>
      <c r="G60" s="189"/>
      <c r="H60" s="189"/>
      <c r="I60" s="189"/>
      <c r="J60" s="189"/>
      <c r="K60" s="189"/>
      <c r="L60" s="189"/>
      <c r="M60" s="189"/>
      <c r="N60" s="189"/>
      <c r="O60" s="189"/>
      <c r="P60" s="189"/>
      <c r="Q60" s="189"/>
      <c r="R60" s="189"/>
      <c r="S60" s="189"/>
      <c r="T60" s="189"/>
      <c r="U60" s="189"/>
      <c r="V60" s="189"/>
      <c r="W60" s="189">
        <v>320</v>
      </c>
      <c r="X60" s="189"/>
      <c r="Y60" s="189"/>
      <c r="Z60" s="189"/>
      <c r="AA60" s="182">
        <v>0</v>
      </c>
      <c r="AB60" s="189"/>
      <c r="AC60" s="189"/>
      <c r="AD60" s="189"/>
      <c r="AE60" s="189"/>
      <c r="AF60" s="189"/>
      <c r="AG60" s="189"/>
      <c r="AH60" s="189"/>
      <c r="AI60" s="189"/>
    </row>
    <row r="61" spans="1:35" ht="25.5">
      <c r="A61" s="333">
        <v>43</v>
      </c>
      <c r="B61" s="176" t="s">
        <v>503</v>
      </c>
      <c r="C61" s="182">
        <v>911</v>
      </c>
      <c r="D61" s="189"/>
      <c r="E61" s="189"/>
      <c r="F61" s="189"/>
      <c r="G61" s="189"/>
      <c r="H61" s="189"/>
      <c r="I61" s="189"/>
      <c r="J61" s="189"/>
      <c r="K61" s="189"/>
      <c r="L61" s="189"/>
      <c r="M61" s="189"/>
      <c r="N61" s="189"/>
      <c r="O61" s="189"/>
      <c r="P61" s="189"/>
      <c r="Q61" s="189"/>
      <c r="R61" s="189"/>
      <c r="S61" s="189"/>
      <c r="T61" s="189"/>
      <c r="U61" s="189"/>
      <c r="V61" s="189"/>
      <c r="W61" s="189">
        <v>911</v>
      </c>
      <c r="X61" s="189"/>
      <c r="Y61" s="189"/>
      <c r="Z61" s="189"/>
      <c r="AA61" s="182">
        <v>0</v>
      </c>
      <c r="AB61" s="189"/>
      <c r="AC61" s="189"/>
      <c r="AD61" s="189"/>
      <c r="AE61" s="189"/>
      <c r="AF61" s="189"/>
      <c r="AG61" s="189"/>
      <c r="AH61" s="189"/>
      <c r="AI61" s="189"/>
    </row>
    <row r="62" spans="1:35" s="185" customFormat="1">
      <c r="A62" s="247" t="s">
        <v>13</v>
      </c>
      <c r="B62" s="246" t="s">
        <v>410</v>
      </c>
      <c r="C62" s="184">
        <v>3498843.5698819999</v>
      </c>
      <c r="D62" s="184">
        <v>1324868.6987069997</v>
      </c>
      <c r="E62" s="184">
        <v>55285.618240000003</v>
      </c>
      <c r="F62" s="184">
        <v>1126626.0804669997</v>
      </c>
      <c r="G62" s="184">
        <v>23180</v>
      </c>
      <c r="H62" s="184">
        <v>73000</v>
      </c>
      <c r="I62" s="184">
        <v>899.99999999999989</v>
      </c>
      <c r="J62" s="184">
        <v>1307.0000000000002</v>
      </c>
      <c r="K62" s="184">
        <v>4673</v>
      </c>
      <c r="L62" s="184">
        <v>150</v>
      </c>
      <c r="M62" s="184">
        <v>1422</v>
      </c>
      <c r="N62" s="184">
        <v>8940</v>
      </c>
      <c r="O62" s="184">
        <v>15000.000000000002</v>
      </c>
      <c r="P62" s="184">
        <v>1676.9999999999991</v>
      </c>
      <c r="Q62" s="184">
        <v>8570</v>
      </c>
      <c r="R62" s="184">
        <v>4138</v>
      </c>
      <c r="S62" s="184">
        <v>63930.387358000007</v>
      </c>
      <c r="T62" s="184">
        <v>1000</v>
      </c>
      <c r="U62" s="184">
        <v>4405</v>
      </c>
      <c r="V62" s="184">
        <v>767261.00000000012</v>
      </c>
      <c r="W62" s="184">
        <v>77506.050125999987</v>
      </c>
      <c r="X62" s="184">
        <v>0</v>
      </c>
      <c r="Y62" s="184">
        <v>3722</v>
      </c>
      <c r="Z62" s="184">
        <v>72903</v>
      </c>
      <c r="AA62" s="184">
        <v>375874.71704399999</v>
      </c>
      <c r="AB62" s="184">
        <v>136892.171206</v>
      </c>
      <c r="AC62" s="184">
        <v>124421.391</v>
      </c>
      <c r="AD62" s="184">
        <v>51661.154838000002</v>
      </c>
      <c r="AE62" s="184">
        <v>0</v>
      </c>
      <c r="AF62" s="184">
        <v>62900</v>
      </c>
      <c r="AG62" s="184">
        <v>716191.83042700007</v>
      </c>
      <c r="AH62" s="184">
        <v>84080.88622</v>
      </c>
      <c r="AI62" s="184">
        <v>7100.0000000000009</v>
      </c>
    </row>
    <row r="63" spans="1:35" s="185" customFormat="1" ht="38.25">
      <c r="A63" s="247">
        <v>1</v>
      </c>
      <c r="B63" s="246" t="s">
        <v>399</v>
      </c>
      <c r="C63" s="184">
        <v>45975</v>
      </c>
      <c r="D63" s="184"/>
      <c r="E63" s="184"/>
      <c r="F63" s="184"/>
      <c r="G63" s="184"/>
      <c r="H63" s="184"/>
      <c r="I63" s="184"/>
      <c r="J63" s="184"/>
      <c r="K63" s="184"/>
      <c r="L63" s="184"/>
      <c r="M63" s="184"/>
      <c r="N63" s="184"/>
      <c r="O63" s="184"/>
      <c r="P63" s="184"/>
      <c r="Q63" s="184"/>
      <c r="R63" s="184"/>
      <c r="S63" s="184"/>
      <c r="T63" s="184"/>
      <c r="U63" s="184"/>
      <c r="V63" s="184"/>
      <c r="W63" s="184"/>
      <c r="X63" s="184"/>
      <c r="Y63" s="184"/>
      <c r="Z63" s="184"/>
      <c r="AA63" s="184">
        <v>0</v>
      </c>
      <c r="AB63" s="184"/>
      <c r="AC63" s="184"/>
      <c r="AD63" s="184"/>
      <c r="AE63" s="184"/>
      <c r="AF63" s="184"/>
      <c r="AG63" s="184">
        <v>45475</v>
      </c>
      <c r="AH63" s="184">
        <v>500</v>
      </c>
      <c r="AI63" s="184"/>
    </row>
    <row r="64" spans="1:35" s="185" customFormat="1">
      <c r="A64" s="247">
        <v>2</v>
      </c>
      <c r="B64" s="246" t="s">
        <v>518</v>
      </c>
      <c r="C64" s="184">
        <v>71659.657265999995</v>
      </c>
      <c r="D64" s="184">
        <v>100</v>
      </c>
      <c r="E64" s="184">
        <v>0</v>
      </c>
      <c r="F64" s="184">
        <v>0</v>
      </c>
      <c r="G64" s="184">
        <v>100</v>
      </c>
      <c r="H64" s="184">
        <v>0</v>
      </c>
      <c r="I64" s="184">
        <v>0</v>
      </c>
      <c r="J64" s="184">
        <v>0</v>
      </c>
      <c r="K64" s="184">
        <v>0</v>
      </c>
      <c r="L64" s="184">
        <v>0</v>
      </c>
      <c r="M64" s="184">
        <v>0</v>
      </c>
      <c r="N64" s="184">
        <v>0</v>
      </c>
      <c r="O64" s="184">
        <v>0</v>
      </c>
      <c r="P64" s="184">
        <v>0</v>
      </c>
      <c r="Q64" s="184">
        <v>0</v>
      </c>
      <c r="R64" s="184">
        <v>0</v>
      </c>
      <c r="S64" s="184">
        <v>4507</v>
      </c>
      <c r="T64" s="184">
        <v>200.47799999999995</v>
      </c>
      <c r="U64" s="184">
        <v>0</v>
      </c>
      <c r="V64" s="184">
        <v>0</v>
      </c>
      <c r="W64" s="184">
        <v>567</v>
      </c>
      <c r="X64" s="184">
        <v>0</v>
      </c>
      <c r="Y64" s="184">
        <v>0</v>
      </c>
      <c r="Z64" s="184">
        <v>0</v>
      </c>
      <c r="AA64" s="184">
        <v>5777</v>
      </c>
      <c r="AB64" s="184">
        <v>0</v>
      </c>
      <c r="AC64" s="184">
        <v>0</v>
      </c>
      <c r="AD64" s="184">
        <v>5777</v>
      </c>
      <c r="AE64" s="184">
        <v>0</v>
      </c>
      <c r="AF64" s="184">
        <v>0</v>
      </c>
      <c r="AG64" s="184">
        <v>60208.179265999999</v>
      </c>
      <c r="AH64" s="184">
        <v>300</v>
      </c>
      <c r="AI64" s="184">
        <v>0</v>
      </c>
    </row>
    <row r="65" spans="1:35" s="185" customFormat="1">
      <c r="A65" s="247"/>
      <c r="B65" s="175" t="s">
        <v>518</v>
      </c>
      <c r="C65" s="182">
        <v>55224.669205999999</v>
      </c>
      <c r="D65" s="184"/>
      <c r="E65" s="184"/>
      <c r="F65" s="184"/>
      <c r="G65" s="184"/>
      <c r="H65" s="184"/>
      <c r="I65" s="184"/>
      <c r="J65" s="184"/>
      <c r="K65" s="184"/>
      <c r="L65" s="184"/>
      <c r="M65" s="184"/>
      <c r="N65" s="184"/>
      <c r="O65" s="184"/>
      <c r="P65" s="184"/>
      <c r="Q65" s="184"/>
      <c r="R65" s="184"/>
      <c r="S65" s="184"/>
      <c r="T65" s="184">
        <v>200.47799999999995</v>
      </c>
      <c r="U65" s="184"/>
      <c r="V65" s="184"/>
      <c r="W65" s="184"/>
      <c r="X65" s="184"/>
      <c r="Y65" s="184"/>
      <c r="Z65" s="184"/>
      <c r="AA65" s="182">
        <v>0</v>
      </c>
      <c r="AB65" s="184"/>
      <c r="AC65" s="184"/>
      <c r="AD65" s="184"/>
      <c r="AE65" s="184"/>
      <c r="AF65" s="184"/>
      <c r="AG65" s="184">
        <v>54724.191205999996</v>
      </c>
      <c r="AH65" s="184">
        <v>300</v>
      </c>
      <c r="AI65" s="184"/>
    </row>
    <row r="66" spans="1:35" s="183" customFormat="1" ht="25.5">
      <c r="A66" s="333"/>
      <c r="B66" s="175" t="s">
        <v>1062</v>
      </c>
      <c r="C66" s="182">
        <v>5483.9880600000006</v>
      </c>
      <c r="D66" s="182"/>
      <c r="E66" s="182"/>
      <c r="F66" s="182"/>
      <c r="G66" s="182"/>
      <c r="H66" s="182"/>
      <c r="I66" s="182"/>
      <c r="J66" s="182"/>
      <c r="K66" s="182"/>
      <c r="L66" s="182"/>
      <c r="M66" s="182"/>
      <c r="N66" s="182"/>
      <c r="O66" s="182"/>
      <c r="P66" s="182"/>
      <c r="Q66" s="182"/>
      <c r="R66" s="182"/>
      <c r="S66" s="182"/>
      <c r="T66" s="182"/>
      <c r="U66" s="182"/>
      <c r="V66" s="182"/>
      <c r="W66" s="182"/>
      <c r="X66" s="182"/>
      <c r="Y66" s="182"/>
      <c r="Z66" s="182"/>
      <c r="AA66" s="182">
        <v>0</v>
      </c>
      <c r="AB66" s="182"/>
      <c r="AC66" s="182"/>
      <c r="AD66" s="182"/>
      <c r="AE66" s="182"/>
      <c r="AF66" s="182"/>
      <c r="AG66" s="182">
        <v>5483.9880600000006</v>
      </c>
      <c r="AH66" s="182"/>
      <c r="AI66" s="182"/>
    </row>
    <row r="67" spans="1:35" s="183" customFormat="1" ht="25.5">
      <c r="A67" s="333"/>
      <c r="B67" s="175" t="s">
        <v>755</v>
      </c>
      <c r="C67" s="182">
        <v>8535</v>
      </c>
      <c r="D67" s="334">
        <v>100</v>
      </c>
      <c r="E67" s="182"/>
      <c r="F67" s="182"/>
      <c r="G67" s="182">
        <v>100</v>
      </c>
      <c r="H67" s="182"/>
      <c r="I67" s="182"/>
      <c r="J67" s="182"/>
      <c r="K67" s="182"/>
      <c r="L67" s="182"/>
      <c r="M67" s="182"/>
      <c r="N67" s="182"/>
      <c r="O67" s="182"/>
      <c r="P67" s="182"/>
      <c r="Q67" s="182"/>
      <c r="R67" s="182"/>
      <c r="S67" s="182">
        <v>4507</v>
      </c>
      <c r="T67" s="182"/>
      <c r="U67" s="182"/>
      <c r="V67" s="182"/>
      <c r="W67" s="182">
        <v>567</v>
      </c>
      <c r="X67" s="182"/>
      <c r="Y67" s="182"/>
      <c r="Z67" s="182"/>
      <c r="AA67" s="182">
        <v>3361</v>
      </c>
      <c r="AB67" s="182"/>
      <c r="AC67" s="182"/>
      <c r="AD67" s="182">
        <v>3361</v>
      </c>
      <c r="AE67" s="182"/>
      <c r="AF67" s="182"/>
      <c r="AG67" s="182"/>
      <c r="AH67" s="182"/>
      <c r="AI67" s="182"/>
    </row>
    <row r="68" spans="1:35" s="183" customFormat="1" ht="38.25">
      <c r="A68" s="333"/>
      <c r="B68" s="234" t="s">
        <v>1063</v>
      </c>
      <c r="C68" s="182">
        <v>2416</v>
      </c>
      <c r="D68" s="182"/>
      <c r="E68" s="182"/>
      <c r="F68" s="182"/>
      <c r="G68" s="182"/>
      <c r="H68" s="182"/>
      <c r="I68" s="182"/>
      <c r="J68" s="182"/>
      <c r="K68" s="182"/>
      <c r="L68" s="182"/>
      <c r="M68" s="182"/>
      <c r="N68" s="182"/>
      <c r="O68" s="182"/>
      <c r="P68" s="182"/>
      <c r="Q68" s="182"/>
      <c r="R68" s="182"/>
      <c r="S68" s="182"/>
      <c r="T68" s="182"/>
      <c r="U68" s="182"/>
      <c r="V68" s="182"/>
      <c r="W68" s="182"/>
      <c r="X68" s="182"/>
      <c r="Y68" s="182"/>
      <c r="Z68" s="182"/>
      <c r="AA68" s="182">
        <v>2416</v>
      </c>
      <c r="AB68" s="182"/>
      <c r="AC68" s="182"/>
      <c r="AD68" s="182">
        <v>2416</v>
      </c>
      <c r="AE68" s="182"/>
      <c r="AF68" s="182"/>
      <c r="AG68" s="182"/>
      <c r="AH68" s="182"/>
      <c r="AI68" s="182"/>
    </row>
    <row r="69" spans="1:35" s="185" customFormat="1">
      <c r="A69" s="247">
        <v>3</v>
      </c>
      <c r="B69" s="246" t="s">
        <v>406</v>
      </c>
      <c r="C69" s="184">
        <v>18723</v>
      </c>
      <c r="D69" s="350">
        <v>0</v>
      </c>
      <c r="E69" s="184"/>
      <c r="F69" s="184"/>
      <c r="G69" s="184"/>
      <c r="H69" s="184"/>
      <c r="I69" s="184"/>
      <c r="J69" s="184"/>
      <c r="K69" s="184"/>
      <c r="L69" s="184"/>
      <c r="M69" s="184"/>
      <c r="N69" s="184"/>
      <c r="O69" s="184"/>
      <c r="P69" s="184"/>
      <c r="Q69" s="184"/>
      <c r="R69" s="184"/>
      <c r="S69" s="184"/>
      <c r="T69" s="184"/>
      <c r="U69" s="184"/>
      <c r="V69" s="184"/>
      <c r="W69" s="184"/>
      <c r="X69" s="184"/>
      <c r="Y69" s="184"/>
      <c r="Z69" s="184"/>
      <c r="AA69" s="184">
        <v>0</v>
      </c>
      <c r="AB69" s="184"/>
      <c r="AC69" s="184"/>
      <c r="AD69" s="184"/>
      <c r="AE69" s="184"/>
      <c r="AF69" s="184"/>
      <c r="AG69" s="184">
        <v>18723</v>
      </c>
      <c r="AH69" s="184"/>
      <c r="AI69" s="184"/>
    </row>
    <row r="70" spans="1:35" s="185" customFormat="1">
      <c r="A70" s="247">
        <v>4</v>
      </c>
      <c r="B70" s="246" t="s">
        <v>400</v>
      </c>
      <c r="C70" s="184">
        <v>102921.92065099999</v>
      </c>
      <c r="D70" s="184">
        <v>5214.2449999999999</v>
      </c>
      <c r="E70" s="184">
        <v>42.244999999999997</v>
      </c>
      <c r="F70" s="184">
        <v>3072</v>
      </c>
      <c r="G70" s="184">
        <v>2100</v>
      </c>
      <c r="H70" s="184">
        <v>0</v>
      </c>
      <c r="I70" s="184">
        <v>0</v>
      </c>
      <c r="J70" s="184">
        <v>0</v>
      </c>
      <c r="K70" s="184">
        <v>0</v>
      </c>
      <c r="L70" s="184">
        <v>0</v>
      </c>
      <c r="M70" s="184">
        <v>0</v>
      </c>
      <c r="N70" s="184">
        <v>0</v>
      </c>
      <c r="O70" s="184">
        <v>0</v>
      </c>
      <c r="P70" s="184">
        <v>0</v>
      </c>
      <c r="Q70" s="184">
        <v>0</v>
      </c>
      <c r="R70" s="184">
        <v>0</v>
      </c>
      <c r="S70" s="184">
        <v>0</v>
      </c>
      <c r="T70" s="184">
        <v>0</v>
      </c>
      <c r="U70" s="184">
        <v>0</v>
      </c>
      <c r="V70" s="184">
        <v>0</v>
      </c>
      <c r="W70" s="184">
        <v>6606</v>
      </c>
      <c r="X70" s="184">
        <v>0</v>
      </c>
      <c r="Y70" s="184">
        <v>0</v>
      </c>
      <c r="Z70" s="184">
        <v>0</v>
      </c>
      <c r="AA70" s="184">
        <v>6384</v>
      </c>
      <c r="AB70" s="184">
        <v>0</v>
      </c>
      <c r="AC70" s="184">
        <v>0</v>
      </c>
      <c r="AD70" s="184">
        <v>6384</v>
      </c>
      <c r="AE70" s="184">
        <v>0</v>
      </c>
      <c r="AF70" s="184">
        <v>0</v>
      </c>
      <c r="AG70" s="184">
        <v>52548.940621999995</v>
      </c>
      <c r="AH70" s="184">
        <v>25068.735028999999</v>
      </c>
      <c r="AI70" s="184">
        <v>7100.0000000000009</v>
      </c>
    </row>
    <row r="71" spans="1:35" s="185" customFormat="1">
      <c r="A71" s="333" t="s">
        <v>551</v>
      </c>
      <c r="B71" s="175" t="s">
        <v>400</v>
      </c>
      <c r="C71" s="182">
        <v>49712.746951000001</v>
      </c>
      <c r="D71" s="334">
        <v>42.244999999999997</v>
      </c>
      <c r="E71" s="184">
        <v>42.244999999999997</v>
      </c>
      <c r="F71" s="184"/>
      <c r="G71" s="184"/>
      <c r="H71" s="184"/>
      <c r="I71" s="184"/>
      <c r="J71" s="184"/>
      <c r="K71" s="184"/>
      <c r="L71" s="184"/>
      <c r="M71" s="184"/>
      <c r="N71" s="184"/>
      <c r="O71" s="184"/>
      <c r="P71" s="184"/>
      <c r="Q71" s="184"/>
      <c r="R71" s="184"/>
      <c r="S71" s="184"/>
      <c r="T71" s="184"/>
      <c r="U71" s="184"/>
      <c r="V71" s="184"/>
      <c r="W71" s="184"/>
      <c r="X71" s="184"/>
      <c r="Y71" s="184"/>
      <c r="Z71" s="184"/>
      <c r="AA71" s="182">
        <v>0</v>
      </c>
      <c r="AB71" s="184"/>
      <c r="AC71" s="184"/>
      <c r="AD71" s="184"/>
      <c r="AE71" s="184"/>
      <c r="AF71" s="184"/>
      <c r="AG71" s="184">
        <v>32728.700021999997</v>
      </c>
      <c r="AH71" s="184">
        <v>12099.237528999998</v>
      </c>
      <c r="AI71" s="184">
        <v>4842.5644000000011</v>
      </c>
    </row>
    <row r="72" spans="1:35" s="183" customFormat="1">
      <c r="A72" s="333" t="s">
        <v>553</v>
      </c>
      <c r="B72" s="175" t="s">
        <v>1064</v>
      </c>
      <c r="C72" s="182">
        <v>22077.676200000002</v>
      </c>
      <c r="D72" s="334">
        <v>0</v>
      </c>
      <c r="E72" s="182"/>
      <c r="F72" s="182"/>
      <c r="G72" s="182"/>
      <c r="H72" s="182"/>
      <c r="I72" s="182"/>
      <c r="J72" s="182"/>
      <c r="K72" s="182"/>
      <c r="L72" s="182"/>
      <c r="M72" s="182"/>
      <c r="N72" s="182"/>
      <c r="O72" s="182"/>
      <c r="P72" s="182"/>
      <c r="Q72" s="182"/>
      <c r="R72" s="182"/>
      <c r="S72" s="182"/>
      <c r="T72" s="182"/>
      <c r="U72" s="182"/>
      <c r="V72" s="182"/>
      <c r="W72" s="182"/>
      <c r="X72" s="182"/>
      <c r="Y72" s="182"/>
      <c r="Z72" s="182"/>
      <c r="AA72" s="182">
        <v>0</v>
      </c>
      <c r="AB72" s="182"/>
      <c r="AC72" s="182"/>
      <c r="AD72" s="182"/>
      <c r="AE72" s="182"/>
      <c r="AF72" s="182"/>
      <c r="AG72" s="182">
        <v>19820.240600000001</v>
      </c>
      <c r="AH72" s="182"/>
      <c r="AI72" s="182">
        <v>2257.4355999999998</v>
      </c>
    </row>
    <row r="73" spans="1:35" s="183" customFormat="1" ht="25.5">
      <c r="A73" s="333" t="s">
        <v>554</v>
      </c>
      <c r="B73" s="234" t="s">
        <v>1065</v>
      </c>
      <c r="C73" s="182">
        <v>5172</v>
      </c>
      <c r="D73" s="334">
        <v>5172</v>
      </c>
      <c r="E73" s="182"/>
      <c r="F73" s="182">
        <v>3072</v>
      </c>
      <c r="G73" s="182">
        <v>2100</v>
      </c>
      <c r="H73" s="182"/>
      <c r="I73" s="182"/>
      <c r="J73" s="182"/>
      <c r="K73" s="182"/>
      <c r="L73" s="182"/>
      <c r="M73" s="182"/>
      <c r="N73" s="182"/>
      <c r="O73" s="182"/>
      <c r="P73" s="182"/>
      <c r="Q73" s="182"/>
      <c r="R73" s="182"/>
      <c r="S73" s="182"/>
      <c r="T73" s="182"/>
      <c r="U73" s="182"/>
      <c r="V73" s="182"/>
      <c r="W73" s="182"/>
      <c r="X73" s="182"/>
      <c r="Y73" s="182"/>
      <c r="Z73" s="182"/>
      <c r="AA73" s="182">
        <v>0</v>
      </c>
      <c r="AB73" s="182"/>
      <c r="AC73" s="182"/>
      <c r="AD73" s="182"/>
      <c r="AE73" s="182"/>
      <c r="AF73" s="182"/>
      <c r="AG73" s="182"/>
      <c r="AH73" s="182"/>
      <c r="AI73" s="182"/>
    </row>
    <row r="74" spans="1:35" s="183" customFormat="1" ht="25.5">
      <c r="A74" s="333" t="s">
        <v>556</v>
      </c>
      <c r="B74" s="234" t="s">
        <v>1066</v>
      </c>
      <c r="C74" s="182">
        <v>4772</v>
      </c>
      <c r="D74" s="182"/>
      <c r="E74" s="182"/>
      <c r="F74" s="182"/>
      <c r="G74" s="182"/>
      <c r="H74" s="182"/>
      <c r="I74" s="182"/>
      <c r="J74" s="182"/>
      <c r="K74" s="182"/>
      <c r="L74" s="182"/>
      <c r="M74" s="182"/>
      <c r="N74" s="182"/>
      <c r="O74" s="182"/>
      <c r="P74" s="182"/>
      <c r="Q74" s="182"/>
      <c r="R74" s="182"/>
      <c r="S74" s="182"/>
      <c r="T74" s="182"/>
      <c r="U74" s="182"/>
      <c r="V74" s="182"/>
      <c r="W74" s="182"/>
      <c r="X74" s="182"/>
      <c r="Y74" s="182"/>
      <c r="Z74" s="182"/>
      <c r="AA74" s="182">
        <v>0</v>
      </c>
      <c r="AB74" s="182"/>
      <c r="AC74" s="182"/>
      <c r="AD74" s="182"/>
      <c r="AE74" s="182"/>
      <c r="AF74" s="182"/>
      <c r="AG74" s="182"/>
      <c r="AH74" s="182">
        <v>4772</v>
      </c>
      <c r="AI74" s="182"/>
    </row>
    <row r="75" spans="1:35" s="183" customFormat="1" ht="51">
      <c r="A75" s="333" t="s">
        <v>558</v>
      </c>
      <c r="B75" s="234" t="s">
        <v>1067</v>
      </c>
      <c r="C75" s="182">
        <v>8197.4975000000013</v>
      </c>
      <c r="D75" s="182"/>
      <c r="E75" s="182"/>
      <c r="F75" s="182"/>
      <c r="G75" s="182"/>
      <c r="H75" s="182"/>
      <c r="I75" s="182"/>
      <c r="J75" s="182"/>
      <c r="K75" s="182"/>
      <c r="L75" s="182"/>
      <c r="M75" s="182"/>
      <c r="N75" s="182"/>
      <c r="O75" s="182"/>
      <c r="P75" s="182"/>
      <c r="Q75" s="182"/>
      <c r="R75" s="182"/>
      <c r="S75" s="182"/>
      <c r="T75" s="182"/>
      <c r="U75" s="182"/>
      <c r="V75" s="182"/>
      <c r="W75" s="182"/>
      <c r="X75" s="182"/>
      <c r="Y75" s="182"/>
      <c r="Z75" s="182"/>
      <c r="AA75" s="182">
        <v>0</v>
      </c>
      <c r="AB75" s="182"/>
      <c r="AC75" s="182"/>
      <c r="AD75" s="182"/>
      <c r="AE75" s="182"/>
      <c r="AF75" s="182"/>
      <c r="AG75" s="182"/>
      <c r="AH75" s="182">
        <v>8197.4975000000013</v>
      </c>
      <c r="AI75" s="182"/>
    </row>
    <row r="76" spans="1:35" s="183" customFormat="1">
      <c r="A76" s="333" t="s">
        <v>560</v>
      </c>
      <c r="B76" s="234" t="s">
        <v>1068</v>
      </c>
      <c r="C76" s="182">
        <v>6606</v>
      </c>
      <c r="D76" s="182"/>
      <c r="E76" s="182"/>
      <c r="F76" s="182"/>
      <c r="G76" s="182"/>
      <c r="H76" s="182"/>
      <c r="I76" s="182"/>
      <c r="J76" s="182"/>
      <c r="K76" s="182"/>
      <c r="L76" s="182"/>
      <c r="M76" s="182"/>
      <c r="N76" s="182"/>
      <c r="O76" s="182"/>
      <c r="P76" s="182"/>
      <c r="Q76" s="182"/>
      <c r="R76" s="182"/>
      <c r="S76" s="182"/>
      <c r="T76" s="182"/>
      <c r="U76" s="182"/>
      <c r="V76" s="182"/>
      <c r="W76" s="182">
        <v>6606</v>
      </c>
      <c r="X76" s="182"/>
      <c r="Y76" s="182"/>
      <c r="Z76" s="182"/>
      <c r="AA76" s="182">
        <v>0</v>
      </c>
      <c r="AB76" s="182"/>
      <c r="AC76" s="182"/>
      <c r="AD76" s="182"/>
      <c r="AE76" s="182"/>
      <c r="AF76" s="182"/>
      <c r="AG76" s="182"/>
      <c r="AH76" s="182"/>
      <c r="AI76" s="182"/>
    </row>
    <row r="77" spans="1:35" s="183" customFormat="1" ht="25.5">
      <c r="A77" s="333" t="s">
        <v>561</v>
      </c>
      <c r="B77" s="234" t="s">
        <v>754</v>
      </c>
      <c r="C77" s="182">
        <v>6384</v>
      </c>
      <c r="D77" s="182"/>
      <c r="E77" s="182"/>
      <c r="F77" s="182"/>
      <c r="G77" s="182"/>
      <c r="H77" s="182"/>
      <c r="I77" s="182"/>
      <c r="J77" s="182"/>
      <c r="K77" s="182"/>
      <c r="L77" s="182"/>
      <c r="M77" s="182"/>
      <c r="N77" s="182"/>
      <c r="O77" s="182"/>
      <c r="P77" s="182"/>
      <c r="Q77" s="182"/>
      <c r="R77" s="182"/>
      <c r="S77" s="182"/>
      <c r="T77" s="182"/>
      <c r="U77" s="182"/>
      <c r="V77" s="182"/>
      <c r="W77" s="182"/>
      <c r="X77" s="182"/>
      <c r="Y77" s="182"/>
      <c r="Z77" s="182"/>
      <c r="AA77" s="182">
        <v>6384</v>
      </c>
      <c r="AB77" s="182"/>
      <c r="AC77" s="182"/>
      <c r="AD77" s="182">
        <v>6384</v>
      </c>
      <c r="AE77" s="182"/>
      <c r="AF77" s="182"/>
      <c r="AG77" s="182"/>
      <c r="AH77" s="182"/>
      <c r="AI77" s="182"/>
    </row>
    <row r="78" spans="1:35" s="198" customFormat="1">
      <c r="A78" s="247">
        <v>5</v>
      </c>
      <c r="B78" s="246" t="s">
        <v>401</v>
      </c>
      <c r="C78" s="199">
        <v>63687.839964999992</v>
      </c>
      <c r="D78" s="199">
        <v>0</v>
      </c>
      <c r="E78" s="199">
        <v>0</v>
      </c>
      <c r="F78" s="199">
        <v>0</v>
      </c>
      <c r="G78" s="199">
        <v>0</v>
      </c>
      <c r="H78" s="199">
        <v>0</v>
      </c>
      <c r="I78" s="199">
        <v>0</v>
      </c>
      <c r="J78" s="199">
        <v>0</v>
      </c>
      <c r="K78" s="199">
        <v>0</v>
      </c>
      <c r="L78" s="199">
        <v>0</v>
      </c>
      <c r="M78" s="199">
        <v>0</v>
      </c>
      <c r="N78" s="199">
        <v>0</v>
      </c>
      <c r="O78" s="199">
        <v>0</v>
      </c>
      <c r="P78" s="199">
        <v>0</v>
      </c>
      <c r="Q78" s="199">
        <v>0</v>
      </c>
      <c r="R78" s="199">
        <v>0</v>
      </c>
      <c r="S78" s="199">
        <v>0</v>
      </c>
      <c r="T78" s="199">
        <v>0</v>
      </c>
      <c r="U78" s="199">
        <v>150</v>
      </c>
      <c r="V78" s="199">
        <v>0</v>
      </c>
      <c r="W78" s="199">
        <v>0</v>
      </c>
      <c r="X78" s="199">
        <v>0</v>
      </c>
      <c r="Y78" s="199">
        <v>0</v>
      </c>
      <c r="Z78" s="199">
        <v>0</v>
      </c>
      <c r="AA78" s="199">
        <v>10777.75</v>
      </c>
      <c r="AB78" s="199">
        <v>0</v>
      </c>
      <c r="AC78" s="199">
        <v>0</v>
      </c>
      <c r="AD78" s="199">
        <v>6977.75</v>
      </c>
      <c r="AE78" s="199">
        <v>0</v>
      </c>
      <c r="AF78" s="199">
        <v>3800</v>
      </c>
      <c r="AG78" s="199">
        <v>52760.089964999992</v>
      </c>
      <c r="AH78" s="199">
        <v>0</v>
      </c>
      <c r="AI78" s="199">
        <v>0</v>
      </c>
    </row>
    <row r="79" spans="1:35" s="185" customFormat="1">
      <c r="A79" s="333" t="s">
        <v>577</v>
      </c>
      <c r="B79" s="175" t="s">
        <v>401</v>
      </c>
      <c r="C79" s="182">
        <v>57015.089964999992</v>
      </c>
      <c r="D79" s="184"/>
      <c r="E79" s="184"/>
      <c r="F79" s="184"/>
      <c r="G79" s="184"/>
      <c r="H79" s="184"/>
      <c r="I79" s="184"/>
      <c r="J79" s="184"/>
      <c r="K79" s="184"/>
      <c r="L79" s="184"/>
      <c r="M79" s="184"/>
      <c r="N79" s="184"/>
      <c r="O79" s="184"/>
      <c r="P79" s="184"/>
      <c r="Q79" s="184"/>
      <c r="R79" s="184"/>
      <c r="S79" s="184"/>
      <c r="T79" s="184"/>
      <c r="U79" s="184">
        <v>150</v>
      </c>
      <c r="V79" s="184"/>
      <c r="W79" s="184"/>
      <c r="X79" s="184"/>
      <c r="Y79" s="184"/>
      <c r="Z79" s="184"/>
      <c r="AA79" s="184">
        <v>4105</v>
      </c>
      <c r="AB79" s="184"/>
      <c r="AC79" s="184"/>
      <c r="AD79" s="184">
        <v>305</v>
      </c>
      <c r="AE79" s="184"/>
      <c r="AF79" s="184">
        <v>3800</v>
      </c>
      <c r="AG79" s="184">
        <v>52760.089964999992</v>
      </c>
      <c r="AH79" s="184"/>
      <c r="AI79" s="184"/>
    </row>
    <row r="80" spans="1:35" s="183" customFormat="1" ht="38.25">
      <c r="A80" s="333" t="s">
        <v>578</v>
      </c>
      <c r="B80" s="234" t="s">
        <v>1069</v>
      </c>
      <c r="C80" s="182">
        <v>6672.75</v>
      </c>
      <c r="D80" s="182"/>
      <c r="E80" s="182"/>
      <c r="F80" s="182"/>
      <c r="G80" s="182"/>
      <c r="H80" s="182"/>
      <c r="I80" s="182"/>
      <c r="J80" s="182"/>
      <c r="K80" s="182"/>
      <c r="L80" s="182"/>
      <c r="M80" s="182"/>
      <c r="N80" s="182"/>
      <c r="O80" s="182"/>
      <c r="P80" s="182"/>
      <c r="Q80" s="182"/>
      <c r="R80" s="182"/>
      <c r="S80" s="182"/>
      <c r="T80" s="182"/>
      <c r="U80" s="182"/>
      <c r="V80" s="182"/>
      <c r="W80" s="182"/>
      <c r="X80" s="182"/>
      <c r="Y80" s="182"/>
      <c r="Z80" s="182"/>
      <c r="AA80" s="182">
        <v>6672.75</v>
      </c>
      <c r="AB80" s="182"/>
      <c r="AC80" s="182"/>
      <c r="AD80" s="182">
        <v>6672.75</v>
      </c>
      <c r="AE80" s="182"/>
      <c r="AF80" s="182"/>
      <c r="AG80" s="182"/>
      <c r="AH80" s="182"/>
      <c r="AI80" s="182"/>
    </row>
    <row r="81" spans="1:35" s="183" customFormat="1">
      <c r="A81" s="247">
        <v>6</v>
      </c>
      <c r="B81" s="246" t="s">
        <v>402</v>
      </c>
      <c r="C81" s="199">
        <v>175133.45684100001</v>
      </c>
      <c r="D81" s="199">
        <v>0</v>
      </c>
      <c r="E81" s="199">
        <v>0</v>
      </c>
      <c r="F81" s="199">
        <v>0</v>
      </c>
      <c r="G81" s="199">
        <v>0</v>
      </c>
      <c r="H81" s="199">
        <v>0</v>
      </c>
      <c r="I81" s="199">
        <v>0</v>
      </c>
      <c r="J81" s="199">
        <v>0</v>
      </c>
      <c r="K81" s="199">
        <v>0</v>
      </c>
      <c r="L81" s="199">
        <v>0</v>
      </c>
      <c r="M81" s="199">
        <v>0</v>
      </c>
      <c r="N81" s="199">
        <v>0</v>
      </c>
      <c r="O81" s="199">
        <v>0</v>
      </c>
      <c r="P81" s="199">
        <v>0</v>
      </c>
      <c r="Q81" s="199">
        <v>0</v>
      </c>
      <c r="R81" s="199">
        <v>0</v>
      </c>
      <c r="S81" s="199">
        <v>0</v>
      </c>
      <c r="T81" s="199">
        <v>0</v>
      </c>
      <c r="U81" s="199">
        <v>3571.8563279999998</v>
      </c>
      <c r="V81" s="199">
        <v>0</v>
      </c>
      <c r="W81" s="199">
        <v>0</v>
      </c>
      <c r="X81" s="199">
        <v>0</v>
      </c>
      <c r="Y81" s="199">
        <v>0</v>
      </c>
      <c r="Z81" s="199">
        <v>0</v>
      </c>
      <c r="AA81" s="199">
        <v>129391.29583799999</v>
      </c>
      <c r="AB81" s="199">
        <v>0</v>
      </c>
      <c r="AC81" s="199">
        <v>124421.391</v>
      </c>
      <c r="AD81" s="199">
        <v>569.90483799999993</v>
      </c>
      <c r="AE81" s="199">
        <v>0</v>
      </c>
      <c r="AF81" s="199">
        <v>4400</v>
      </c>
      <c r="AG81" s="199">
        <v>42170.304675000007</v>
      </c>
      <c r="AH81" s="199">
        <v>0</v>
      </c>
      <c r="AI81" s="199">
        <v>0</v>
      </c>
    </row>
    <row r="82" spans="1:35" s="183" customFormat="1">
      <c r="A82" s="333" t="s">
        <v>580</v>
      </c>
      <c r="B82" s="175" t="s">
        <v>402</v>
      </c>
      <c r="C82" s="182">
        <v>127824.553205</v>
      </c>
      <c r="D82" s="182"/>
      <c r="E82" s="182"/>
      <c r="F82" s="182"/>
      <c r="G82" s="182"/>
      <c r="H82" s="182"/>
      <c r="I82" s="182"/>
      <c r="J82" s="182"/>
      <c r="K82" s="182"/>
      <c r="L82" s="182"/>
      <c r="M82" s="182"/>
      <c r="N82" s="182"/>
      <c r="O82" s="182"/>
      <c r="P82" s="182"/>
      <c r="Q82" s="182"/>
      <c r="R82" s="182"/>
      <c r="S82" s="182"/>
      <c r="T82" s="182"/>
      <c r="U82" s="182">
        <v>3571.8563279999998</v>
      </c>
      <c r="V82" s="182"/>
      <c r="W82" s="182"/>
      <c r="X82" s="182"/>
      <c r="Y82" s="182"/>
      <c r="Z82" s="182"/>
      <c r="AA82" s="182">
        <v>82082.392202000003</v>
      </c>
      <c r="AB82" s="182"/>
      <c r="AC82" s="182">
        <v>80512.487364000001</v>
      </c>
      <c r="AD82" s="182">
        <v>569.90483799999993</v>
      </c>
      <c r="AE82" s="182"/>
      <c r="AF82" s="182">
        <v>1000</v>
      </c>
      <c r="AG82" s="182">
        <v>42170.304675000007</v>
      </c>
      <c r="AH82" s="182"/>
      <c r="AI82" s="182"/>
    </row>
    <row r="83" spans="1:35" s="183" customFormat="1" ht="25.5">
      <c r="A83" s="333" t="s">
        <v>582</v>
      </c>
      <c r="B83" s="237" t="s">
        <v>751</v>
      </c>
      <c r="C83" s="182">
        <v>43824.023999999998</v>
      </c>
      <c r="D83" s="182"/>
      <c r="E83" s="182"/>
      <c r="F83" s="182"/>
      <c r="G83" s="182"/>
      <c r="H83" s="182"/>
      <c r="I83" s="182"/>
      <c r="J83" s="182"/>
      <c r="K83" s="182"/>
      <c r="L83" s="182"/>
      <c r="M83" s="182"/>
      <c r="N83" s="182"/>
      <c r="O83" s="182"/>
      <c r="P83" s="182"/>
      <c r="Q83" s="182"/>
      <c r="R83" s="182"/>
      <c r="S83" s="182"/>
      <c r="T83" s="182"/>
      <c r="U83" s="182"/>
      <c r="V83" s="182"/>
      <c r="W83" s="182"/>
      <c r="X83" s="182"/>
      <c r="Y83" s="182"/>
      <c r="Z83" s="182"/>
      <c r="AA83" s="182">
        <v>43824.023999999998</v>
      </c>
      <c r="AB83" s="182"/>
      <c r="AC83" s="182">
        <v>43824.023999999998</v>
      </c>
      <c r="AD83" s="182"/>
      <c r="AE83" s="182"/>
      <c r="AF83" s="182"/>
      <c r="AG83" s="182"/>
      <c r="AH83" s="182"/>
      <c r="AI83" s="182"/>
    </row>
    <row r="84" spans="1:35" s="183" customFormat="1" ht="25.5">
      <c r="A84" s="333" t="s">
        <v>584</v>
      </c>
      <c r="B84" s="237" t="s">
        <v>1070</v>
      </c>
      <c r="C84" s="182">
        <v>84.879636000000005</v>
      </c>
      <c r="D84" s="182"/>
      <c r="E84" s="182"/>
      <c r="F84" s="182"/>
      <c r="G84" s="182"/>
      <c r="H84" s="182"/>
      <c r="I84" s="182"/>
      <c r="J84" s="182"/>
      <c r="K84" s="182"/>
      <c r="L84" s="182"/>
      <c r="M84" s="182"/>
      <c r="N84" s="182"/>
      <c r="O84" s="182"/>
      <c r="P84" s="182"/>
      <c r="Q84" s="182"/>
      <c r="R84" s="182"/>
      <c r="S84" s="182"/>
      <c r="T84" s="182"/>
      <c r="U84" s="182"/>
      <c r="V84" s="182"/>
      <c r="W84" s="182"/>
      <c r="X84" s="182"/>
      <c r="Y84" s="182"/>
      <c r="Z84" s="182"/>
      <c r="AA84" s="182">
        <v>84.879636000000005</v>
      </c>
      <c r="AB84" s="182"/>
      <c r="AC84" s="182">
        <v>84.879636000000005</v>
      </c>
      <c r="AD84" s="182"/>
      <c r="AE84" s="182"/>
      <c r="AF84" s="182"/>
      <c r="AG84" s="182"/>
      <c r="AH84" s="182"/>
      <c r="AI84" s="182"/>
    </row>
    <row r="85" spans="1:35" s="183" customFormat="1" ht="25.5">
      <c r="A85" s="333" t="s">
        <v>586</v>
      </c>
      <c r="B85" s="234" t="s">
        <v>1071</v>
      </c>
      <c r="C85" s="182">
        <v>1000</v>
      </c>
      <c r="D85" s="182"/>
      <c r="E85" s="182"/>
      <c r="F85" s="182"/>
      <c r="G85" s="182"/>
      <c r="H85" s="182"/>
      <c r="I85" s="182"/>
      <c r="J85" s="182"/>
      <c r="K85" s="182"/>
      <c r="L85" s="182"/>
      <c r="M85" s="182"/>
      <c r="N85" s="182"/>
      <c r="O85" s="182"/>
      <c r="P85" s="182"/>
      <c r="Q85" s="182"/>
      <c r="R85" s="182"/>
      <c r="S85" s="182"/>
      <c r="T85" s="182"/>
      <c r="U85" s="182"/>
      <c r="V85" s="182"/>
      <c r="W85" s="182"/>
      <c r="X85" s="182"/>
      <c r="Y85" s="182"/>
      <c r="Z85" s="182"/>
      <c r="AA85" s="182">
        <v>1000</v>
      </c>
      <c r="AB85" s="182"/>
      <c r="AC85" s="182"/>
      <c r="AD85" s="182"/>
      <c r="AE85" s="182"/>
      <c r="AF85" s="182">
        <v>1000</v>
      </c>
      <c r="AG85" s="182"/>
      <c r="AH85" s="182"/>
      <c r="AI85" s="182"/>
    </row>
    <row r="86" spans="1:35" s="183" customFormat="1" ht="25.5">
      <c r="A86" s="333" t="s">
        <v>588</v>
      </c>
      <c r="B86" s="234" t="s">
        <v>766</v>
      </c>
      <c r="C86" s="182">
        <v>2400</v>
      </c>
      <c r="D86" s="182"/>
      <c r="E86" s="182"/>
      <c r="F86" s="182"/>
      <c r="G86" s="182"/>
      <c r="H86" s="182"/>
      <c r="I86" s="182"/>
      <c r="J86" s="182"/>
      <c r="K86" s="182"/>
      <c r="L86" s="182"/>
      <c r="M86" s="182"/>
      <c r="N86" s="182"/>
      <c r="O86" s="182"/>
      <c r="P86" s="182"/>
      <c r="Q86" s="182"/>
      <c r="R86" s="182"/>
      <c r="S86" s="182"/>
      <c r="T86" s="182"/>
      <c r="U86" s="182"/>
      <c r="V86" s="182"/>
      <c r="W86" s="182"/>
      <c r="X86" s="182"/>
      <c r="Y86" s="182"/>
      <c r="Z86" s="182"/>
      <c r="AA86" s="182">
        <v>2400</v>
      </c>
      <c r="AB86" s="182"/>
      <c r="AC86" s="182"/>
      <c r="AD86" s="182"/>
      <c r="AE86" s="182"/>
      <c r="AF86" s="182">
        <v>2400</v>
      </c>
      <c r="AG86" s="182"/>
      <c r="AH86" s="182"/>
      <c r="AI86" s="182"/>
    </row>
    <row r="87" spans="1:35" s="185" customFormat="1" ht="25.5">
      <c r="A87" s="247">
        <v>7</v>
      </c>
      <c r="B87" s="239" t="s">
        <v>514</v>
      </c>
      <c r="C87" s="184">
        <v>2680.297</v>
      </c>
      <c r="D87" s="184"/>
      <c r="E87" s="184"/>
      <c r="F87" s="184"/>
      <c r="G87" s="184"/>
      <c r="H87" s="184"/>
      <c r="I87" s="184"/>
      <c r="J87" s="184"/>
      <c r="K87" s="184"/>
      <c r="L87" s="184"/>
      <c r="M87" s="184"/>
      <c r="N87" s="184"/>
      <c r="O87" s="184"/>
      <c r="P87" s="184"/>
      <c r="Q87" s="184"/>
      <c r="R87" s="184"/>
      <c r="S87" s="184"/>
      <c r="T87" s="184"/>
      <c r="U87" s="184"/>
      <c r="V87" s="184"/>
      <c r="W87" s="184"/>
      <c r="X87" s="184"/>
      <c r="Y87" s="184"/>
      <c r="Z87" s="184"/>
      <c r="AA87" s="184">
        <v>0</v>
      </c>
      <c r="AB87" s="184"/>
      <c r="AC87" s="184"/>
      <c r="AD87" s="184"/>
      <c r="AE87" s="184"/>
      <c r="AF87" s="184"/>
      <c r="AG87" s="184">
        <v>2680.297</v>
      </c>
      <c r="AH87" s="184"/>
      <c r="AI87" s="184"/>
    </row>
    <row r="88" spans="1:35" s="185" customFormat="1" ht="25.5">
      <c r="A88" s="247">
        <v>8</v>
      </c>
      <c r="B88" s="246" t="s">
        <v>403</v>
      </c>
      <c r="C88" s="184">
        <v>421863.69158700004</v>
      </c>
      <c r="D88" s="184">
        <v>0</v>
      </c>
      <c r="E88" s="184">
        <v>0</v>
      </c>
      <c r="F88" s="184">
        <v>0</v>
      </c>
      <c r="G88" s="184">
        <v>0</v>
      </c>
      <c r="H88" s="184">
        <v>0</v>
      </c>
      <c r="I88" s="184">
        <v>0</v>
      </c>
      <c r="J88" s="184">
        <v>0</v>
      </c>
      <c r="K88" s="184">
        <v>0</v>
      </c>
      <c r="L88" s="184">
        <v>0</v>
      </c>
      <c r="M88" s="184">
        <v>0</v>
      </c>
      <c r="N88" s="184">
        <v>0</v>
      </c>
      <c r="O88" s="184">
        <v>0</v>
      </c>
      <c r="P88" s="184">
        <v>0</v>
      </c>
      <c r="Q88" s="184">
        <v>0</v>
      </c>
      <c r="R88" s="184">
        <v>0</v>
      </c>
      <c r="S88" s="184">
        <v>0</v>
      </c>
      <c r="T88" s="184">
        <v>0</v>
      </c>
      <c r="U88" s="184">
        <v>0</v>
      </c>
      <c r="V88" s="184">
        <v>0</v>
      </c>
      <c r="W88" s="184">
        <v>0</v>
      </c>
      <c r="X88" s="184">
        <v>0</v>
      </c>
      <c r="Y88" s="184">
        <v>0</v>
      </c>
      <c r="Z88" s="184">
        <v>67115</v>
      </c>
      <c r="AA88" s="184">
        <v>155908.171206</v>
      </c>
      <c r="AB88" s="184">
        <v>131418.171206</v>
      </c>
      <c r="AC88" s="184">
        <v>0</v>
      </c>
      <c r="AD88" s="184">
        <v>2290</v>
      </c>
      <c r="AE88" s="184">
        <v>0</v>
      </c>
      <c r="AF88" s="184">
        <v>22200</v>
      </c>
      <c r="AG88" s="184">
        <v>198840.52038099998</v>
      </c>
      <c r="AH88" s="184">
        <v>0</v>
      </c>
      <c r="AI88" s="184">
        <v>0</v>
      </c>
    </row>
    <row r="89" spans="1:35" s="185" customFormat="1" ht="25.5">
      <c r="A89" s="333" t="s">
        <v>811</v>
      </c>
      <c r="B89" s="175" t="s">
        <v>403</v>
      </c>
      <c r="C89" s="182">
        <v>76745.012281000003</v>
      </c>
      <c r="D89" s="184"/>
      <c r="E89" s="184"/>
      <c r="F89" s="184"/>
      <c r="G89" s="184"/>
      <c r="H89" s="184"/>
      <c r="I89" s="184"/>
      <c r="J89" s="184"/>
      <c r="K89" s="184"/>
      <c r="L89" s="184"/>
      <c r="M89" s="184"/>
      <c r="N89" s="184"/>
      <c r="O89" s="184"/>
      <c r="P89" s="184"/>
      <c r="Q89" s="184"/>
      <c r="R89" s="184"/>
      <c r="S89" s="184"/>
      <c r="T89" s="184"/>
      <c r="U89" s="184"/>
      <c r="V89" s="184"/>
      <c r="W89" s="184"/>
      <c r="X89" s="184"/>
      <c r="Y89" s="184"/>
      <c r="Z89" s="182">
        <v>36776.642200000002</v>
      </c>
      <c r="AA89" s="182">
        <v>0</v>
      </c>
      <c r="AB89" s="184"/>
      <c r="AC89" s="184"/>
      <c r="AD89" s="184"/>
      <c r="AE89" s="246"/>
      <c r="AF89" s="184"/>
      <c r="AG89" s="184">
        <v>39968.370081000001</v>
      </c>
      <c r="AH89" s="184"/>
      <c r="AI89" s="184"/>
    </row>
    <row r="90" spans="1:35" s="183" customFormat="1">
      <c r="A90" s="333" t="s">
        <v>812</v>
      </c>
      <c r="B90" s="234" t="s">
        <v>1072</v>
      </c>
      <c r="C90" s="182">
        <v>25210.722436</v>
      </c>
      <c r="D90" s="182"/>
      <c r="E90" s="182"/>
      <c r="F90" s="182"/>
      <c r="G90" s="182"/>
      <c r="H90" s="182"/>
      <c r="I90" s="182"/>
      <c r="J90" s="182"/>
      <c r="K90" s="182"/>
      <c r="L90" s="182"/>
      <c r="M90" s="182"/>
      <c r="N90" s="182"/>
      <c r="O90" s="182"/>
      <c r="P90" s="182"/>
      <c r="Q90" s="182"/>
      <c r="R90" s="182"/>
      <c r="S90" s="182"/>
      <c r="T90" s="182"/>
      <c r="U90" s="182"/>
      <c r="V90" s="182"/>
      <c r="W90" s="182"/>
      <c r="X90" s="182"/>
      <c r="Y90" s="182"/>
      <c r="Z90" s="182"/>
      <c r="AA90" s="182">
        <v>14091</v>
      </c>
      <c r="AB90" s="182">
        <v>11091</v>
      </c>
      <c r="AC90" s="182"/>
      <c r="AD90" s="182"/>
      <c r="AE90" s="182"/>
      <c r="AF90" s="182">
        <v>3000</v>
      </c>
      <c r="AG90" s="182">
        <v>11119.722436</v>
      </c>
      <c r="AH90" s="182"/>
      <c r="AI90" s="182"/>
    </row>
    <row r="91" spans="1:35" s="183" customFormat="1" ht="25.5">
      <c r="A91" s="333" t="s">
        <v>813</v>
      </c>
      <c r="B91" s="234" t="s">
        <v>512</v>
      </c>
      <c r="C91" s="182">
        <v>15615</v>
      </c>
      <c r="D91" s="182"/>
      <c r="E91" s="182"/>
      <c r="F91" s="182"/>
      <c r="G91" s="182"/>
      <c r="H91" s="182"/>
      <c r="I91" s="182"/>
      <c r="J91" s="182"/>
      <c r="K91" s="182"/>
      <c r="L91" s="182"/>
      <c r="M91" s="182"/>
      <c r="N91" s="182"/>
      <c r="O91" s="182"/>
      <c r="P91" s="182"/>
      <c r="Q91" s="182"/>
      <c r="R91" s="182"/>
      <c r="S91" s="182"/>
      <c r="T91" s="182"/>
      <c r="U91" s="182"/>
      <c r="V91" s="182"/>
      <c r="W91" s="182"/>
      <c r="X91" s="182"/>
      <c r="Y91" s="182"/>
      <c r="Z91" s="182"/>
      <c r="AA91" s="182">
        <v>9043</v>
      </c>
      <c r="AB91" s="182">
        <v>7143</v>
      </c>
      <c r="AC91" s="182"/>
      <c r="AD91" s="182"/>
      <c r="AE91" s="182"/>
      <c r="AF91" s="182">
        <v>1900</v>
      </c>
      <c r="AG91" s="182">
        <v>6572</v>
      </c>
      <c r="AH91" s="182"/>
      <c r="AI91" s="182"/>
    </row>
    <row r="92" spans="1:35" s="183" customFormat="1" ht="38.25">
      <c r="A92" s="333" t="s">
        <v>814</v>
      </c>
      <c r="B92" s="240" t="s">
        <v>513</v>
      </c>
      <c r="C92" s="182">
        <v>9952.5596860000005</v>
      </c>
      <c r="D92" s="182"/>
      <c r="E92" s="182"/>
      <c r="F92" s="182"/>
      <c r="G92" s="182"/>
      <c r="H92" s="182"/>
      <c r="I92" s="182"/>
      <c r="J92" s="182"/>
      <c r="K92" s="182"/>
      <c r="L92" s="182"/>
      <c r="M92" s="182"/>
      <c r="N92" s="182"/>
      <c r="O92" s="182"/>
      <c r="P92" s="182"/>
      <c r="Q92" s="182"/>
      <c r="R92" s="182"/>
      <c r="S92" s="182"/>
      <c r="T92" s="182"/>
      <c r="U92" s="182"/>
      <c r="V92" s="182"/>
      <c r="W92" s="182"/>
      <c r="X92" s="182"/>
      <c r="Y92" s="182"/>
      <c r="Z92" s="182"/>
      <c r="AA92" s="182">
        <v>0</v>
      </c>
      <c r="AB92" s="182"/>
      <c r="AC92" s="182"/>
      <c r="AD92" s="182"/>
      <c r="AE92" s="182"/>
      <c r="AF92" s="182"/>
      <c r="AG92" s="182">
        <v>9952.5596860000005</v>
      </c>
      <c r="AH92" s="182"/>
      <c r="AI92" s="182"/>
    </row>
    <row r="93" spans="1:35" s="183" customFormat="1" ht="25.5">
      <c r="A93" s="333" t="s">
        <v>934</v>
      </c>
      <c r="B93" s="234" t="s">
        <v>809</v>
      </c>
      <c r="C93" s="182">
        <v>9810.36852</v>
      </c>
      <c r="D93" s="182"/>
      <c r="E93" s="182"/>
      <c r="F93" s="182"/>
      <c r="G93" s="182"/>
      <c r="H93" s="182"/>
      <c r="I93" s="182"/>
      <c r="J93" s="182"/>
      <c r="K93" s="182"/>
      <c r="L93" s="182"/>
      <c r="M93" s="182"/>
      <c r="N93" s="182"/>
      <c r="O93" s="182"/>
      <c r="P93" s="182"/>
      <c r="Q93" s="182"/>
      <c r="R93" s="182"/>
      <c r="S93" s="182"/>
      <c r="T93" s="182"/>
      <c r="U93" s="182"/>
      <c r="V93" s="182"/>
      <c r="W93" s="182"/>
      <c r="X93" s="182"/>
      <c r="Y93" s="182"/>
      <c r="AA93" s="182">
        <v>3659</v>
      </c>
      <c r="AB93" s="182">
        <v>2659</v>
      </c>
      <c r="AC93" s="182"/>
      <c r="AD93" s="182"/>
      <c r="AE93" s="175"/>
      <c r="AF93" s="182">
        <v>1000</v>
      </c>
      <c r="AG93" s="182">
        <v>6151.36852</v>
      </c>
      <c r="AH93" s="182"/>
      <c r="AI93" s="182"/>
    </row>
    <row r="94" spans="1:35" s="183" customFormat="1">
      <c r="A94" s="333" t="s">
        <v>815</v>
      </c>
      <c r="B94" s="175" t="s">
        <v>515</v>
      </c>
      <c r="C94" s="182">
        <v>124241</v>
      </c>
      <c r="D94" s="182"/>
      <c r="E94" s="182"/>
      <c r="F94" s="182"/>
      <c r="G94" s="182"/>
      <c r="H94" s="182"/>
      <c r="I94" s="182"/>
      <c r="J94" s="182"/>
      <c r="K94" s="182"/>
      <c r="L94" s="182"/>
      <c r="M94" s="182"/>
      <c r="N94" s="182"/>
      <c r="O94" s="182"/>
      <c r="P94" s="182"/>
      <c r="Q94" s="182"/>
      <c r="R94" s="182"/>
      <c r="S94" s="182"/>
      <c r="T94" s="182"/>
      <c r="U94" s="182"/>
      <c r="V94" s="182"/>
      <c r="W94" s="182"/>
      <c r="X94" s="182"/>
      <c r="Y94" s="182"/>
      <c r="Z94" s="182"/>
      <c r="AA94" s="182">
        <v>10095</v>
      </c>
      <c r="AB94" s="182">
        <v>4795</v>
      </c>
      <c r="AC94" s="182"/>
      <c r="AD94" s="182"/>
      <c r="AE94" s="182"/>
      <c r="AF94" s="182">
        <v>5300</v>
      </c>
      <c r="AG94" s="182">
        <v>114146</v>
      </c>
      <c r="AH94" s="182"/>
      <c r="AI94" s="182"/>
    </row>
    <row r="95" spans="1:35" s="183" customFormat="1" ht="25.5">
      <c r="A95" s="333" t="s">
        <v>935</v>
      </c>
      <c r="B95" s="175" t="s">
        <v>516</v>
      </c>
      <c r="C95" s="182">
        <v>18617.499658000001</v>
      </c>
      <c r="D95" s="182"/>
      <c r="E95" s="182"/>
      <c r="F95" s="182"/>
      <c r="G95" s="182"/>
      <c r="H95" s="182"/>
      <c r="I95" s="182"/>
      <c r="J95" s="182"/>
      <c r="K95" s="182"/>
      <c r="L95" s="182"/>
      <c r="M95" s="182"/>
      <c r="N95" s="182"/>
      <c r="O95" s="182"/>
      <c r="P95" s="182"/>
      <c r="Q95" s="182"/>
      <c r="R95" s="182"/>
      <c r="S95" s="182"/>
      <c r="T95" s="182"/>
      <c r="U95" s="182"/>
      <c r="V95" s="182"/>
      <c r="W95" s="182"/>
      <c r="X95" s="182"/>
      <c r="Y95" s="182"/>
      <c r="Z95" s="182">
        <v>2235</v>
      </c>
      <c r="AA95" s="182">
        <v>5452</v>
      </c>
      <c r="AB95" s="182">
        <v>5452</v>
      </c>
      <c r="AC95" s="182"/>
      <c r="AD95" s="182"/>
      <c r="AE95" s="182"/>
      <c r="AF95" s="182"/>
      <c r="AG95" s="182">
        <v>10930.499657999999</v>
      </c>
      <c r="AH95" s="182"/>
      <c r="AI95" s="182"/>
    </row>
    <row r="96" spans="1:35" s="183" customFormat="1">
      <c r="A96" s="333" t="s">
        <v>936</v>
      </c>
      <c r="B96" s="234" t="s">
        <v>774</v>
      </c>
      <c r="C96" s="182">
        <v>9858.3577999999998</v>
      </c>
      <c r="D96" s="182"/>
      <c r="E96" s="182"/>
      <c r="F96" s="182"/>
      <c r="G96" s="182"/>
      <c r="H96" s="182"/>
      <c r="I96" s="182"/>
      <c r="J96" s="182"/>
      <c r="K96" s="182"/>
      <c r="L96" s="182"/>
      <c r="M96" s="182"/>
      <c r="N96" s="182"/>
      <c r="O96" s="182"/>
      <c r="P96" s="182"/>
      <c r="Q96" s="182"/>
      <c r="R96" s="182"/>
      <c r="S96" s="182"/>
      <c r="T96" s="182"/>
      <c r="U96" s="182"/>
      <c r="V96" s="182"/>
      <c r="W96" s="182"/>
      <c r="X96" s="182"/>
      <c r="Y96" s="182"/>
      <c r="Z96" s="182">
        <v>9858.3577999999998</v>
      </c>
      <c r="AA96" s="182">
        <v>0</v>
      </c>
      <c r="AB96" s="182"/>
      <c r="AC96" s="182"/>
      <c r="AD96" s="182"/>
      <c r="AE96" s="175"/>
      <c r="AF96" s="182"/>
      <c r="AG96" s="182"/>
      <c r="AH96" s="182"/>
      <c r="AI96" s="182"/>
    </row>
    <row r="97" spans="1:35" s="183" customFormat="1" ht="25.5">
      <c r="A97" s="333" t="s">
        <v>937</v>
      </c>
      <c r="B97" s="234" t="s">
        <v>1073</v>
      </c>
      <c r="C97" s="182">
        <v>0</v>
      </c>
      <c r="D97" s="182"/>
      <c r="E97" s="182"/>
      <c r="F97" s="182"/>
      <c r="G97" s="182"/>
      <c r="H97" s="182"/>
      <c r="I97" s="182"/>
      <c r="J97" s="182"/>
      <c r="K97" s="182"/>
      <c r="L97" s="182"/>
      <c r="M97" s="182"/>
      <c r="N97" s="182"/>
      <c r="O97" s="182"/>
      <c r="P97" s="182"/>
      <c r="Q97" s="182"/>
      <c r="R97" s="182"/>
      <c r="S97" s="182"/>
      <c r="T97" s="182"/>
      <c r="U97" s="182"/>
      <c r="V97" s="182"/>
      <c r="W97" s="182"/>
      <c r="X97" s="182"/>
      <c r="Y97" s="182"/>
      <c r="Z97" s="182">
        <v>0</v>
      </c>
      <c r="AA97" s="182">
        <v>0</v>
      </c>
      <c r="AB97" s="182"/>
      <c r="AC97" s="182"/>
      <c r="AD97" s="182"/>
      <c r="AE97" s="175"/>
      <c r="AF97" s="182"/>
      <c r="AG97" s="182"/>
      <c r="AH97" s="182"/>
      <c r="AI97" s="182"/>
    </row>
    <row r="98" spans="1:35" s="183" customFormat="1" ht="38.25">
      <c r="A98" s="333" t="s">
        <v>938</v>
      </c>
      <c r="B98" s="234" t="s">
        <v>799</v>
      </c>
      <c r="C98" s="182">
        <v>18245</v>
      </c>
      <c r="D98" s="182"/>
      <c r="E98" s="182"/>
      <c r="F98" s="182"/>
      <c r="G98" s="182"/>
      <c r="H98" s="182"/>
      <c r="I98" s="182"/>
      <c r="J98" s="182"/>
      <c r="K98" s="182"/>
      <c r="L98" s="182"/>
      <c r="M98" s="182"/>
      <c r="N98" s="182"/>
      <c r="O98" s="182"/>
      <c r="P98" s="182"/>
      <c r="Q98" s="182"/>
      <c r="R98" s="182"/>
      <c r="S98" s="182"/>
      <c r="T98" s="182"/>
      <c r="U98" s="182"/>
      <c r="V98" s="182"/>
      <c r="W98" s="182"/>
      <c r="X98" s="182"/>
      <c r="Y98" s="182"/>
      <c r="Z98" s="182">
        <v>18245</v>
      </c>
      <c r="AA98" s="182">
        <v>0</v>
      </c>
      <c r="AB98" s="182"/>
      <c r="AC98" s="182"/>
      <c r="AD98" s="182"/>
      <c r="AE98" s="175"/>
      <c r="AF98" s="182"/>
      <c r="AG98" s="182"/>
      <c r="AH98" s="182"/>
      <c r="AI98" s="182"/>
    </row>
    <row r="99" spans="1:35" s="183" customFormat="1">
      <c r="A99" s="333" t="s">
        <v>939</v>
      </c>
      <c r="B99" s="234" t="s">
        <v>1074</v>
      </c>
      <c r="C99" s="182">
        <v>17310</v>
      </c>
      <c r="D99" s="182"/>
      <c r="E99" s="182"/>
      <c r="F99" s="182"/>
      <c r="G99" s="182"/>
      <c r="H99" s="182"/>
      <c r="I99" s="182"/>
      <c r="J99" s="182"/>
      <c r="K99" s="182"/>
      <c r="L99" s="182"/>
      <c r="M99" s="182"/>
      <c r="N99" s="182"/>
      <c r="O99" s="182"/>
      <c r="P99" s="182"/>
      <c r="Q99" s="182"/>
      <c r="R99" s="182"/>
      <c r="S99" s="182"/>
      <c r="T99" s="182"/>
      <c r="U99" s="182"/>
      <c r="V99" s="182"/>
      <c r="W99" s="182"/>
      <c r="X99" s="182"/>
      <c r="Y99" s="182"/>
      <c r="Z99" s="182"/>
      <c r="AA99" s="182">
        <v>17310</v>
      </c>
      <c r="AB99" s="182">
        <v>15910</v>
      </c>
      <c r="AC99" s="182"/>
      <c r="AD99" s="182"/>
      <c r="AE99" s="182"/>
      <c r="AF99" s="182">
        <v>1400</v>
      </c>
      <c r="AG99" s="182"/>
      <c r="AH99" s="182"/>
      <c r="AI99" s="182"/>
    </row>
    <row r="100" spans="1:35" s="183" customFormat="1" ht="38.25">
      <c r="A100" s="333" t="s">
        <v>940</v>
      </c>
      <c r="B100" s="234" t="s">
        <v>738</v>
      </c>
      <c r="C100" s="182">
        <v>7039.7029999999995</v>
      </c>
      <c r="D100" s="182"/>
      <c r="E100" s="182"/>
      <c r="F100" s="182"/>
      <c r="G100" s="182"/>
      <c r="H100" s="182"/>
      <c r="I100" s="182"/>
      <c r="J100" s="182"/>
      <c r="K100" s="182"/>
      <c r="L100" s="182"/>
      <c r="M100" s="182"/>
      <c r="N100" s="182"/>
      <c r="O100" s="182"/>
      <c r="P100" s="182"/>
      <c r="Q100" s="182"/>
      <c r="R100" s="182"/>
      <c r="S100" s="182"/>
      <c r="T100" s="182"/>
      <c r="U100" s="182"/>
      <c r="V100" s="182"/>
      <c r="W100" s="182"/>
      <c r="X100" s="182"/>
      <c r="Y100" s="182"/>
      <c r="Z100" s="182"/>
      <c r="AA100" s="182">
        <v>7039.7029999999995</v>
      </c>
      <c r="AB100" s="182">
        <v>2239.703</v>
      </c>
      <c r="AC100" s="182"/>
      <c r="AD100" s="182"/>
      <c r="AE100" s="182"/>
      <c r="AF100" s="182">
        <v>4800</v>
      </c>
      <c r="AG100" s="182"/>
      <c r="AH100" s="182"/>
      <c r="AI100" s="182"/>
    </row>
    <row r="101" spans="1:35" s="183" customFormat="1" ht="25.5">
      <c r="A101" s="333" t="s">
        <v>941</v>
      </c>
      <c r="B101" s="234" t="s">
        <v>792</v>
      </c>
      <c r="C101" s="182">
        <v>3629</v>
      </c>
      <c r="D101" s="182"/>
      <c r="E101" s="182"/>
      <c r="F101" s="182"/>
      <c r="G101" s="182"/>
      <c r="H101" s="182"/>
      <c r="I101" s="182"/>
      <c r="J101" s="182"/>
      <c r="K101" s="182"/>
      <c r="L101" s="182"/>
      <c r="M101" s="182"/>
      <c r="N101" s="182"/>
      <c r="O101" s="182"/>
      <c r="P101" s="182"/>
      <c r="Q101" s="182"/>
      <c r="R101" s="182"/>
      <c r="S101" s="182"/>
      <c r="T101" s="182"/>
      <c r="U101" s="182"/>
      <c r="V101" s="182"/>
      <c r="W101" s="182"/>
      <c r="X101" s="182"/>
      <c r="Y101" s="182"/>
      <c r="Z101" s="182"/>
      <c r="AA101" s="182">
        <v>3629</v>
      </c>
      <c r="AB101" s="182">
        <v>1829</v>
      </c>
      <c r="AC101" s="182"/>
      <c r="AD101" s="182"/>
      <c r="AE101" s="182"/>
      <c r="AF101" s="182">
        <v>1800</v>
      </c>
      <c r="AG101" s="182"/>
      <c r="AH101" s="182"/>
      <c r="AI101" s="182"/>
    </row>
    <row r="102" spans="1:35" s="183" customFormat="1" ht="25.5">
      <c r="A102" s="333" t="s">
        <v>942</v>
      </c>
      <c r="B102" s="234" t="s">
        <v>929</v>
      </c>
      <c r="C102" s="182">
        <v>1065</v>
      </c>
      <c r="D102" s="182"/>
      <c r="E102" s="182"/>
      <c r="F102" s="182"/>
      <c r="G102" s="182"/>
      <c r="H102" s="182"/>
      <c r="I102" s="182"/>
      <c r="J102" s="182"/>
      <c r="K102" s="182"/>
      <c r="L102" s="182"/>
      <c r="M102" s="182"/>
      <c r="N102" s="182"/>
      <c r="O102" s="182"/>
      <c r="P102" s="182"/>
      <c r="Q102" s="182"/>
      <c r="R102" s="182"/>
      <c r="S102" s="182"/>
      <c r="T102" s="182"/>
      <c r="U102" s="182"/>
      <c r="V102" s="182"/>
      <c r="W102" s="182"/>
      <c r="X102" s="182"/>
      <c r="Y102" s="182"/>
      <c r="Z102" s="182"/>
      <c r="AA102" s="182">
        <v>1065</v>
      </c>
      <c r="AB102" s="182">
        <v>1065</v>
      </c>
      <c r="AC102" s="182"/>
      <c r="AD102" s="182"/>
      <c r="AE102" s="182"/>
      <c r="AF102" s="182"/>
      <c r="AG102" s="182"/>
      <c r="AH102" s="182"/>
      <c r="AI102" s="182"/>
    </row>
    <row r="103" spans="1:35" s="183" customFormat="1" ht="25.5">
      <c r="A103" s="333" t="s">
        <v>943</v>
      </c>
      <c r="B103" s="234" t="s">
        <v>1075</v>
      </c>
      <c r="C103" s="182">
        <v>2304</v>
      </c>
      <c r="D103" s="182"/>
      <c r="E103" s="182"/>
      <c r="F103" s="182"/>
      <c r="G103" s="182"/>
      <c r="H103" s="182"/>
      <c r="I103" s="182"/>
      <c r="J103" s="182"/>
      <c r="K103" s="182"/>
      <c r="L103" s="182"/>
      <c r="M103" s="182"/>
      <c r="N103" s="182"/>
      <c r="O103" s="182"/>
      <c r="P103" s="182"/>
      <c r="Q103" s="182"/>
      <c r="R103" s="182"/>
      <c r="S103" s="182"/>
      <c r="T103" s="182"/>
      <c r="U103" s="182"/>
      <c r="V103" s="182"/>
      <c r="W103" s="182"/>
      <c r="X103" s="182"/>
      <c r="Y103" s="182"/>
      <c r="Z103" s="182"/>
      <c r="AA103" s="182">
        <v>2304</v>
      </c>
      <c r="AB103" s="182">
        <v>2304</v>
      </c>
      <c r="AC103" s="182"/>
      <c r="AD103" s="182"/>
      <c r="AE103" s="182"/>
      <c r="AF103" s="182"/>
      <c r="AG103" s="182"/>
      <c r="AH103" s="182"/>
      <c r="AI103" s="182"/>
    </row>
    <row r="104" spans="1:35" s="183" customFormat="1" ht="25.5">
      <c r="A104" s="333" t="s">
        <v>944</v>
      </c>
      <c r="B104" s="234" t="s">
        <v>1076</v>
      </c>
      <c r="C104" s="182">
        <v>2296.2939999999999</v>
      </c>
      <c r="D104" s="182"/>
      <c r="E104" s="182"/>
      <c r="F104" s="182"/>
      <c r="G104" s="182"/>
      <c r="H104" s="182"/>
      <c r="I104" s="182"/>
      <c r="J104" s="182"/>
      <c r="K104" s="182"/>
      <c r="L104" s="182"/>
      <c r="M104" s="182"/>
      <c r="N104" s="182"/>
      <c r="O104" s="182"/>
      <c r="P104" s="182"/>
      <c r="Q104" s="182"/>
      <c r="R104" s="182"/>
      <c r="S104" s="182"/>
      <c r="T104" s="182"/>
      <c r="U104" s="182"/>
      <c r="V104" s="182"/>
      <c r="W104" s="182"/>
      <c r="X104" s="182"/>
      <c r="Y104" s="182"/>
      <c r="Z104" s="182"/>
      <c r="AA104" s="182">
        <v>2296.2939999999999</v>
      </c>
      <c r="AB104" s="182">
        <v>2296.2939999999999</v>
      </c>
      <c r="AC104" s="182"/>
      <c r="AD104" s="182"/>
      <c r="AE104" s="182"/>
      <c r="AF104" s="182"/>
      <c r="AG104" s="182"/>
      <c r="AH104" s="182"/>
      <c r="AI104" s="182"/>
    </row>
    <row r="105" spans="1:35" s="183" customFormat="1" ht="25.5">
      <c r="A105" s="333" t="s">
        <v>945</v>
      </c>
      <c r="B105" s="234" t="s">
        <v>1077</v>
      </c>
      <c r="C105" s="182">
        <v>1193</v>
      </c>
      <c r="D105" s="182"/>
      <c r="E105" s="182"/>
      <c r="F105" s="182"/>
      <c r="G105" s="182"/>
      <c r="H105" s="182"/>
      <c r="I105" s="182"/>
      <c r="J105" s="182"/>
      <c r="K105" s="182"/>
      <c r="L105" s="182"/>
      <c r="M105" s="182"/>
      <c r="N105" s="182"/>
      <c r="O105" s="182"/>
      <c r="P105" s="182"/>
      <c r="Q105" s="182"/>
      <c r="R105" s="182"/>
      <c r="S105" s="182"/>
      <c r="T105" s="182"/>
      <c r="U105" s="182"/>
      <c r="V105" s="182"/>
      <c r="W105" s="182"/>
      <c r="X105" s="182"/>
      <c r="Y105" s="182"/>
      <c r="Z105" s="182"/>
      <c r="AA105" s="182">
        <v>1193</v>
      </c>
      <c r="AB105" s="182">
        <v>1193</v>
      </c>
      <c r="AC105" s="182"/>
      <c r="AD105" s="182"/>
      <c r="AE105" s="182"/>
      <c r="AF105" s="182"/>
      <c r="AG105" s="182"/>
      <c r="AH105" s="182"/>
      <c r="AI105" s="182"/>
    </row>
    <row r="106" spans="1:35" s="183" customFormat="1" ht="25.5">
      <c r="A106" s="333" t="s">
        <v>946</v>
      </c>
      <c r="B106" s="234" t="s">
        <v>1078</v>
      </c>
      <c r="C106" s="182">
        <v>1419.2</v>
      </c>
      <c r="D106" s="182"/>
      <c r="E106" s="182"/>
      <c r="F106" s="182"/>
      <c r="G106" s="182"/>
      <c r="H106" s="182"/>
      <c r="I106" s="182"/>
      <c r="J106" s="182"/>
      <c r="K106" s="182"/>
      <c r="L106" s="182"/>
      <c r="M106" s="182"/>
      <c r="N106" s="182"/>
      <c r="O106" s="182"/>
      <c r="P106" s="182"/>
      <c r="Q106" s="182"/>
      <c r="R106" s="182"/>
      <c r="S106" s="182"/>
      <c r="T106" s="182"/>
      <c r="U106" s="182"/>
      <c r="V106" s="182"/>
      <c r="W106" s="182"/>
      <c r="X106" s="182"/>
      <c r="Y106" s="182"/>
      <c r="Z106" s="182"/>
      <c r="AA106" s="182">
        <v>1419.2</v>
      </c>
      <c r="AB106" s="182">
        <v>1419.2</v>
      </c>
      <c r="AC106" s="182"/>
      <c r="AD106" s="182"/>
      <c r="AE106" s="182"/>
      <c r="AF106" s="182"/>
      <c r="AG106" s="182"/>
      <c r="AH106" s="182"/>
      <c r="AI106" s="182"/>
    </row>
    <row r="107" spans="1:35" s="183" customFormat="1" ht="25.5">
      <c r="A107" s="333" t="s">
        <v>947</v>
      </c>
      <c r="B107" s="234" t="s">
        <v>1079</v>
      </c>
      <c r="C107" s="182">
        <v>3629.0742059999998</v>
      </c>
      <c r="D107" s="182"/>
      <c r="E107" s="182"/>
      <c r="F107" s="182"/>
      <c r="G107" s="182"/>
      <c r="H107" s="182"/>
      <c r="I107" s="182"/>
      <c r="J107" s="182"/>
      <c r="K107" s="182"/>
      <c r="L107" s="182"/>
      <c r="M107" s="182"/>
      <c r="N107" s="182"/>
      <c r="O107" s="182"/>
      <c r="P107" s="182"/>
      <c r="Q107" s="182"/>
      <c r="R107" s="182"/>
      <c r="S107" s="182"/>
      <c r="T107" s="182"/>
      <c r="U107" s="182"/>
      <c r="V107" s="182"/>
      <c r="W107" s="182"/>
      <c r="X107" s="182"/>
      <c r="Y107" s="182"/>
      <c r="Z107" s="182"/>
      <c r="AA107" s="182">
        <v>3629.0742059999998</v>
      </c>
      <c r="AB107" s="182">
        <v>3629.0742059999998</v>
      </c>
      <c r="AC107" s="182"/>
      <c r="AD107" s="182"/>
      <c r="AE107" s="182"/>
      <c r="AF107" s="182"/>
      <c r="AG107" s="182"/>
      <c r="AH107" s="182"/>
      <c r="AI107" s="182"/>
    </row>
    <row r="108" spans="1:35" s="183" customFormat="1" ht="25.5">
      <c r="A108" s="333" t="s">
        <v>948</v>
      </c>
      <c r="B108" s="234" t="s">
        <v>1080</v>
      </c>
      <c r="C108" s="182">
        <v>971</v>
      </c>
      <c r="D108" s="182"/>
      <c r="E108" s="182"/>
      <c r="F108" s="182"/>
      <c r="G108" s="182"/>
      <c r="H108" s="182"/>
      <c r="I108" s="182"/>
      <c r="J108" s="182"/>
      <c r="K108" s="182"/>
      <c r="L108" s="182"/>
      <c r="M108" s="182"/>
      <c r="N108" s="182"/>
      <c r="O108" s="182"/>
      <c r="P108" s="182"/>
      <c r="Q108" s="182"/>
      <c r="R108" s="182"/>
      <c r="S108" s="182"/>
      <c r="T108" s="182"/>
      <c r="U108" s="182"/>
      <c r="V108" s="182"/>
      <c r="W108" s="182"/>
      <c r="X108" s="182"/>
      <c r="Y108" s="182"/>
      <c r="Z108" s="182"/>
      <c r="AA108" s="182">
        <v>971</v>
      </c>
      <c r="AB108" s="182">
        <v>971</v>
      </c>
      <c r="AC108" s="182"/>
      <c r="AD108" s="182"/>
      <c r="AE108" s="182"/>
      <c r="AF108" s="182"/>
      <c r="AG108" s="182"/>
      <c r="AH108" s="182"/>
      <c r="AI108" s="182"/>
    </row>
    <row r="109" spans="1:35" s="183" customFormat="1" ht="25.5">
      <c r="A109" s="333" t="s">
        <v>949</v>
      </c>
      <c r="B109" s="234" t="s">
        <v>1081</v>
      </c>
      <c r="C109" s="182">
        <v>1053.33</v>
      </c>
      <c r="D109" s="182"/>
      <c r="E109" s="182"/>
      <c r="F109" s="182"/>
      <c r="G109" s="182"/>
      <c r="H109" s="182"/>
      <c r="I109" s="182"/>
      <c r="J109" s="182"/>
      <c r="K109" s="182"/>
      <c r="L109" s="182"/>
      <c r="M109" s="182"/>
      <c r="N109" s="182"/>
      <c r="O109" s="182"/>
      <c r="P109" s="182"/>
      <c r="Q109" s="182"/>
      <c r="R109" s="182"/>
      <c r="S109" s="182"/>
      <c r="T109" s="182"/>
      <c r="U109" s="182"/>
      <c r="V109" s="182"/>
      <c r="W109" s="182"/>
      <c r="X109" s="182"/>
      <c r="Y109" s="182"/>
      <c r="Z109" s="182"/>
      <c r="AA109" s="182">
        <v>1053.33</v>
      </c>
      <c r="AB109" s="182">
        <v>1053.33</v>
      </c>
      <c r="AC109" s="182"/>
      <c r="AD109" s="182"/>
      <c r="AE109" s="182"/>
      <c r="AF109" s="182"/>
      <c r="AG109" s="182"/>
      <c r="AH109" s="182"/>
      <c r="AI109" s="182"/>
    </row>
    <row r="110" spans="1:35" s="183" customFormat="1" ht="25.5">
      <c r="A110" s="333" t="s">
        <v>950</v>
      </c>
      <c r="B110" s="234" t="s">
        <v>745</v>
      </c>
      <c r="C110" s="182">
        <v>2608</v>
      </c>
      <c r="D110" s="182"/>
      <c r="E110" s="182"/>
      <c r="F110" s="182"/>
      <c r="G110" s="182"/>
      <c r="H110" s="182"/>
      <c r="I110" s="182"/>
      <c r="J110" s="182"/>
      <c r="K110" s="182"/>
      <c r="L110" s="182"/>
      <c r="M110" s="182"/>
      <c r="N110" s="182"/>
      <c r="O110" s="182"/>
      <c r="P110" s="182"/>
      <c r="Q110" s="182"/>
      <c r="R110" s="182"/>
      <c r="S110" s="182"/>
      <c r="T110" s="182"/>
      <c r="U110" s="182"/>
      <c r="V110" s="182"/>
      <c r="W110" s="182"/>
      <c r="X110" s="182"/>
      <c r="Y110" s="182"/>
      <c r="Z110" s="182"/>
      <c r="AA110" s="182">
        <v>2608</v>
      </c>
      <c r="AB110" s="182">
        <v>2608</v>
      </c>
      <c r="AC110" s="182"/>
      <c r="AD110" s="182"/>
      <c r="AE110" s="182"/>
      <c r="AF110" s="182"/>
      <c r="AG110" s="182"/>
      <c r="AH110" s="182"/>
      <c r="AI110" s="182"/>
    </row>
    <row r="111" spans="1:35" s="183" customFormat="1" ht="25.5">
      <c r="A111" s="333" t="s">
        <v>951</v>
      </c>
      <c r="B111" s="234" t="s">
        <v>793</v>
      </c>
      <c r="C111" s="182">
        <v>5194</v>
      </c>
      <c r="D111" s="182"/>
      <c r="E111" s="182"/>
      <c r="F111" s="182"/>
      <c r="G111" s="182"/>
      <c r="H111" s="182"/>
      <c r="I111" s="182"/>
      <c r="J111" s="182"/>
      <c r="K111" s="182"/>
      <c r="L111" s="182"/>
      <c r="M111" s="182"/>
      <c r="N111" s="182"/>
      <c r="O111" s="182"/>
      <c r="P111" s="182"/>
      <c r="Q111" s="182"/>
      <c r="R111" s="182"/>
      <c r="S111" s="182"/>
      <c r="T111" s="182"/>
      <c r="U111" s="182"/>
      <c r="V111" s="182"/>
      <c r="W111" s="182"/>
      <c r="X111" s="182"/>
      <c r="Y111" s="182"/>
      <c r="Z111" s="182"/>
      <c r="AA111" s="182">
        <v>5194</v>
      </c>
      <c r="AB111" s="182">
        <v>5194</v>
      </c>
      <c r="AC111" s="182"/>
      <c r="AD111" s="182"/>
      <c r="AE111" s="182"/>
      <c r="AF111" s="182"/>
      <c r="AG111" s="182"/>
      <c r="AH111" s="182"/>
      <c r="AI111" s="182"/>
    </row>
    <row r="112" spans="1:35" s="183" customFormat="1" ht="38.25">
      <c r="A112" s="333" t="s">
        <v>952</v>
      </c>
      <c r="B112" s="234" t="s">
        <v>739</v>
      </c>
      <c r="C112" s="182">
        <v>9445</v>
      </c>
      <c r="D112" s="182"/>
      <c r="E112" s="182"/>
      <c r="F112" s="182"/>
      <c r="G112" s="182"/>
      <c r="H112" s="182"/>
      <c r="I112" s="182"/>
      <c r="J112" s="182"/>
      <c r="K112" s="182"/>
      <c r="L112" s="182"/>
      <c r="M112" s="182"/>
      <c r="N112" s="182"/>
      <c r="O112" s="182"/>
      <c r="P112" s="182"/>
      <c r="Q112" s="182"/>
      <c r="R112" s="182"/>
      <c r="S112" s="182"/>
      <c r="T112" s="182"/>
      <c r="U112" s="182"/>
      <c r="V112" s="182"/>
      <c r="W112" s="182"/>
      <c r="X112" s="182"/>
      <c r="Y112" s="182"/>
      <c r="Z112" s="182"/>
      <c r="AA112" s="182">
        <v>9445</v>
      </c>
      <c r="AB112" s="182">
        <v>9445</v>
      </c>
      <c r="AC112" s="182"/>
      <c r="AD112" s="182"/>
      <c r="AE112" s="182"/>
      <c r="AF112" s="182"/>
      <c r="AG112" s="182"/>
      <c r="AH112" s="182"/>
      <c r="AI112" s="182"/>
    </row>
    <row r="113" spans="1:35" s="183" customFormat="1" ht="38.25">
      <c r="A113" s="333" t="s">
        <v>953</v>
      </c>
      <c r="B113" s="234" t="s">
        <v>740</v>
      </c>
      <c r="C113" s="182">
        <v>6175</v>
      </c>
      <c r="D113" s="182"/>
      <c r="E113" s="182"/>
      <c r="F113" s="182"/>
      <c r="G113" s="182"/>
      <c r="H113" s="182"/>
      <c r="I113" s="182"/>
      <c r="J113" s="182"/>
      <c r="K113" s="182"/>
      <c r="L113" s="182"/>
      <c r="M113" s="182"/>
      <c r="N113" s="182"/>
      <c r="O113" s="182"/>
      <c r="P113" s="182"/>
      <c r="Q113" s="182"/>
      <c r="R113" s="182"/>
      <c r="S113" s="182"/>
      <c r="T113" s="182"/>
      <c r="U113" s="182"/>
      <c r="V113" s="182"/>
      <c r="W113" s="182"/>
      <c r="X113" s="182"/>
      <c r="Y113" s="182"/>
      <c r="Z113" s="182"/>
      <c r="AA113" s="182">
        <v>6175</v>
      </c>
      <c r="AB113" s="182">
        <v>3175</v>
      </c>
      <c r="AC113" s="182"/>
      <c r="AD113" s="182"/>
      <c r="AE113" s="182"/>
      <c r="AF113" s="182">
        <v>3000</v>
      </c>
      <c r="AG113" s="182"/>
      <c r="AH113" s="182"/>
      <c r="AI113" s="182"/>
    </row>
    <row r="114" spans="1:35" s="183" customFormat="1" ht="25.5">
      <c r="A114" s="333" t="s">
        <v>954</v>
      </c>
      <c r="B114" s="234" t="s">
        <v>741</v>
      </c>
      <c r="C114" s="182">
        <v>5718.0429999999997</v>
      </c>
      <c r="D114" s="182"/>
      <c r="E114" s="182"/>
      <c r="F114" s="182"/>
      <c r="G114" s="182"/>
      <c r="H114" s="182"/>
      <c r="I114" s="182"/>
      <c r="J114" s="182"/>
      <c r="K114" s="182"/>
      <c r="L114" s="182"/>
      <c r="M114" s="182"/>
      <c r="N114" s="182"/>
      <c r="O114" s="182"/>
      <c r="P114" s="182"/>
      <c r="Q114" s="182"/>
      <c r="R114" s="182"/>
      <c r="S114" s="182"/>
      <c r="T114" s="182"/>
      <c r="U114" s="182"/>
      <c r="V114" s="182"/>
      <c r="W114" s="182"/>
      <c r="X114" s="182"/>
      <c r="Y114" s="182"/>
      <c r="Z114" s="182"/>
      <c r="AA114" s="182">
        <v>5718.0429999999997</v>
      </c>
      <c r="AB114" s="182">
        <v>5718.0429999999997</v>
      </c>
      <c r="AC114" s="182"/>
      <c r="AD114" s="182"/>
      <c r="AE114" s="182"/>
      <c r="AF114" s="182"/>
      <c r="AG114" s="182"/>
      <c r="AH114" s="182"/>
      <c r="AI114" s="182"/>
    </row>
    <row r="115" spans="1:35" s="183" customFormat="1" ht="25.5">
      <c r="A115" s="333" t="s">
        <v>955</v>
      </c>
      <c r="B115" s="234" t="s">
        <v>742</v>
      </c>
      <c r="C115" s="182">
        <v>6112</v>
      </c>
      <c r="D115" s="182"/>
      <c r="E115" s="182"/>
      <c r="F115" s="182"/>
      <c r="G115" s="182"/>
      <c r="H115" s="182"/>
      <c r="I115" s="182"/>
      <c r="J115" s="182"/>
      <c r="K115" s="182"/>
      <c r="L115" s="182"/>
      <c r="M115" s="182"/>
      <c r="N115" s="182"/>
      <c r="O115" s="182"/>
      <c r="P115" s="182"/>
      <c r="Q115" s="182"/>
      <c r="R115" s="182"/>
      <c r="S115" s="182"/>
      <c r="T115" s="182"/>
      <c r="U115" s="182"/>
      <c r="V115" s="182"/>
      <c r="W115" s="182"/>
      <c r="X115" s="182"/>
      <c r="Y115" s="182"/>
      <c r="Z115" s="182"/>
      <c r="AA115" s="182">
        <v>6112</v>
      </c>
      <c r="AB115" s="182">
        <v>6112</v>
      </c>
      <c r="AC115" s="182"/>
      <c r="AD115" s="182"/>
      <c r="AE115" s="182"/>
      <c r="AF115" s="182"/>
      <c r="AG115" s="182"/>
      <c r="AH115" s="182"/>
      <c r="AI115" s="182"/>
    </row>
    <row r="116" spans="1:35" s="183" customFormat="1" ht="25.5">
      <c r="A116" s="333" t="s">
        <v>956</v>
      </c>
      <c r="B116" s="234" t="s">
        <v>743</v>
      </c>
      <c r="C116" s="182">
        <v>12843.527</v>
      </c>
      <c r="D116" s="182"/>
      <c r="E116" s="182"/>
      <c r="F116" s="182"/>
      <c r="G116" s="182"/>
      <c r="H116" s="182"/>
      <c r="I116" s="182"/>
      <c r="J116" s="182"/>
      <c r="K116" s="182"/>
      <c r="L116" s="182"/>
      <c r="M116" s="182"/>
      <c r="N116" s="182"/>
      <c r="O116" s="182"/>
      <c r="P116" s="182"/>
      <c r="Q116" s="182"/>
      <c r="R116" s="182"/>
      <c r="S116" s="182"/>
      <c r="T116" s="182"/>
      <c r="U116" s="182"/>
      <c r="V116" s="182"/>
      <c r="W116" s="182"/>
      <c r="X116" s="182"/>
      <c r="Y116" s="182"/>
      <c r="Z116" s="182"/>
      <c r="AA116" s="182">
        <v>12843.527</v>
      </c>
      <c r="AB116" s="182">
        <v>12843.527</v>
      </c>
      <c r="AC116" s="182"/>
      <c r="AD116" s="182"/>
      <c r="AE116" s="182"/>
      <c r="AF116" s="182"/>
      <c r="AG116" s="182"/>
      <c r="AH116" s="182"/>
      <c r="AI116" s="182"/>
    </row>
    <row r="117" spans="1:35" s="183" customFormat="1" ht="25.5">
      <c r="A117" s="333" t="s">
        <v>957</v>
      </c>
      <c r="B117" s="234" t="s">
        <v>744</v>
      </c>
      <c r="C117" s="182">
        <v>2739</v>
      </c>
      <c r="D117" s="182"/>
      <c r="E117" s="182"/>
      <c r="F117" s="182"/>
      <c r="G117" s="182"/>
      <c r="H117" s="182"/>
      <c r="I117" s="182"/>
      <c r="J117" s="182"/>
      <c r="K117" s="182"/>
      <c r="L117" s="182"/>
      <c r="M117" s="182"/>
      <c r="N117" s="182"/>
      <c r="O117" s="182"/>
      <c r="P117" s="182"/>
      <c r="Q117" s="182"/>
      <c r="R117" s="182"/>
      <c r="S117" s="182"/>
      <c r="T117" s="182"/>
      <c r="U117" s="182"/>
      <c r="V117" s="182"/>
      <c r="W117" s="182"/>
      <c r="X117" s="182"/>
      <c r="Y117" s="182"/>
      <c r="Z117" s="182"/>
      <c r="AA117" s="182">
        <v>2739</v>
      </c>
      <c r="AB117" s="182">
        <v>2739</v>
      </c>
      <c r="AC117" s="182"/>
      <c r="AD117" s="182"/>
      <c r="AE117" s="182"/>
      <c r="AF117" s="182"/>
      <c r="AG117" s="182"/>
      <c r="AH117" s="182"/>
      <c r="AI117" s="182"/>
    </row>
    <row r="118" spans="1:35" s="183" customFormat="1" ht="25.5">
      <c r="A118" s="333" t="s">
        <v>958</v>
      </c>
      <c r="B118" s="234" t="s">
        <v>746</v>
      </c>
      <c r="C118" s="182">
        <v>3894</v>
      </c>
      <c r="D118" s="182"/>
      <c r="E118" s="182"/>
      <c r="F118" s="182"/>
      <c r="G118" s="182"/>
      <c r="H118" s="182"/>
      <c r="I118" s="182"/>
      <c r="J118" s="182"/>
      <c r="K118" s="182"/>
      <c r="L118" s="182"/>
      <c r="M118" s="182"/>
      <c r="N118" s="182"/>
      <c r="O118" s="182"/>
      <c r="P118" s="182"/>
      <c r="Q118" s="182"/>
      <c r="R118" s="182"/>
      <c r="S118" s="182"/>
      <c r="T118" s="182"/>
      <c r="U118" s="182"/>
      <c r="V118" s="182"/>
      <c r="W118" s="182"/>
      <c r="X118" s="182"/>
      <c r="Y118" s="182"/>
      <c r="Z118" s="182"/>
      <c r="AA118" s="182">
        <v>3894</v>
      </c>
      <c r="AB118" s="182">
        <v>3894</v>
      </c>
      <c r="AC118" s="182"/>
      <c r="AD118" s="182"/>
      <c r="AE118" s="182"/>
      <c r="AF118" s="182"/>
      <c r="AG118" s="182"/>
      <c r="AH118" s="182"/>
      <c r="AI118" s="182"/>
    </row>
    <row r="119" spans="1:35" s="183" customFormat="1" ht="25.5">
      <c r="A119" s="333" t="s">
        <v>959</v>
      </c>
      <c r="B119" s="234" t="s">
        <v>747</v>
      </c>
      <c r="C119" s="182">
        <v>9113</v>
      </c>
      <c r="D119" s="182"/>
      <c r="E119" s="182"/>
      <c r="F119" s="182"/>
      <c r="G119" s="182"/>
      <c r="H119" s="182"/>
      <c r="I119" s="182"/>
      <c r="J119" s="182"/>
      <c r="K119" s="182"/>
      <c r="L119" s="182"/>
      <c r="M119" s="182"/>
      <c r="N119" s="182"/>
      <c r="O119" s="182"/>
      <c r="P119" s="182"/>
      <c r="Q119" s="182"/>
      <c r="R119" s="182"/>
      <c r="S119" s="182"/>
      <c r="T119" s="182"/>
      <c r="U119" s="182"/>
      <c r="V119" s="182"/>
      <c r="W119" s="182"/>
      <c r="X119" s="182"/>
      <c r="Y119" s="182"/>
      <c r="Z119" s="182"/>
      <c r="AA119" s="182">
        <v>9113</v>
      </c>
      <c r="AB119" s="182">
        <v>9113</v>
      </c>
      <c r="AC119" s="182"/>
      <c r="AD119" s="182"/>
      <c r="AE119" s="182"/>
      <c r="AF119" s="182"/>
      <c r="AG119" s="182"/>
      <c r="AH119" s="182"/>
      <c r="AI119" s="182"/>
    </row>
    <row r="120" spans="1:35" s="183" customFormat="1" ht="25.5">
      <c r="A120" s="333" t="s">
        <v>960</v>
      </c>
      <c r="B120" s="234" t="s">
        <v>748</v>
      </c>
      <c r="C120" s="182">
        <v>2527</v>
      </c>
      <c r="D120" s="182"/>
      <c r="E120" s="182"/>
      <c r="F120" s="182"/>
      <c r="G120" s="182"/>
      <c r="H120" s="182"/>
      <c r="I120" s="182"/>
      <c r="J120" s="182"/>
      <c r="K120" s="182"/>
      <c r="L120" s="182"/>
      <c r="M120" s="182"/>
      <c r="N120" s="182"/>
      <c r="O120" s="182"/>
      <c r="P120" s="182"/>
      <c r="Q120" s="182"/>
      <c r="R120" s="182"/>
      <c r="S120" s="182"/>
      <c r="T120" s="182"/>
      <c r="U120" s="182"/>
      <c r="V120" s="182"/>
      <c r="W120" s="182"/>
      <c r="X120" s="182"/>
      <c r="Y120" s="182"/>
      <c r="Z120" s="182"/>
      <c r="AA120" s="182">
        <v>2527</v>
      </c>
      <c r="AB120" s="182">
        <v>2527</v>
      </c>
      <c r="AC120" s="182"/>
      <c r="AD120" s="182"/>
      <c r="AE120" s="182"/>
      <c r="AF120" s="182"/>
      <c r="AG120" s="182"/>
      <c r="AH120" s="182"/>
      <c r="AI120" s="182"/>
    </row>
    <row r="121" spans="1:35" s="183" customFormat="1" ht="25.5">
      <c r="A121" s="333" t="s">
        <v>961</v>
      </c>
      <c r="B121" s="234" t="s">
        <v>750</v>
      </c>
      <c r="C121" s="182">
        <v>3000</v>
      </c>
      <c r="D121" s="182"/>
      <c r="E121" s="182"/>
      <c r="F121" s="182"/>
      <c r="G121" s="182"/>
      <c r="H121" s="182"/>
      <c r="I121" s="182"/>
      <c r="J121" s="182"/>
      <c r="K121" s="182"/>
      <c r="L121" s="182"/>
      <c r="M121" s="182"/>
      <c r="N121" s="182"/>
      <c r="O121" s="182"/>
      <c r="P121" s="182"/>
      <c r="Q121" s="182"/>
      <c r="R121" s="182"/>
      <c r="S121" s="182"/>
      <c r="T121" s="182"/>
      <c r="U121" s="182"/>
      <c r="V121" s="182"/>
      <c r="W121" s="182"/>
      <c r="X121" s="182"/>
      <c r="Y121" s="182"/>
      <c r="Z121" s="182"/>
      <c r="AA121" s="182">
        <v>3000</v>
      </c>
      <c r="AB121" s="182">
        <v>3000</v>
      </c>
      <c r="AC121" s="182"/>
      <c r="AD121" s="182"/>
      <c r="AE121" s="182"/>
      <c r="AF121" s="182"/>
      <c r="AG121" s="182"/>
      <c r="AH121" s="182"/>
      <c r="AI121" s="182"/>
    </row>
    <row r="122" spans="1:35" s="183" customFormat="1">
      <c r="A122" s="333" t="s">
        <v>962</v>
      </c>
      <c r="B122" s="234" t="s">
        <v>762</v>
      </c>
      <c r="C122" s="182">
        <v>2290</v>
      </c>
      <c r="D122" s="182"/>
      <c r="E122" s="182"/>
      <c r="F122" s="182"/>
      <c r="G122" s="182"/>
      <c r="H122" s="182"/>
      <c r="I122" s="182"/>
      <c r="J122" s="182"/>
      <c r="K122" s="182"/>
      <c r="L122" s="182"/>
      <c r="M122" s="182"/>
      <c r="N122" s="182"/>
      <c r="O122" s="182"/>
      <c r="P122" s="182"/>
      <c r="Q122" s="182"/>
      <c r="R122" s="182"/>
      <c r="S122" s="182"/>
      <c r="T122" s="182"/>
      <c r="U122" s="182"/>
      <c r="V122" s="182"/>
      <c r="W122" s="182"/>
      <c r="X122" s="182"/>
      <c r="Y122" s="182"/>
      <c r="Z122" s="182"/>
      <c r="AA122" s="182">
        <v>2290</v>
      </c>
      <c r="AB122" s="182"/>
      <c r="AC122" s="182"/>
      <c r="AD122" s="182">
        <v>2290</v>
      </c>
      <c r="AE122" s="182"/>
      <c r="AF122" s="182"/>
      <c r="AG122" s="182"/>
      <c r="AH122" s="182"/>
      <c r="AI122" s="182"/>
    </row>
    <row r="123" spans="1:35" s="183" customFormat="1">
      <c r="A123" s="247">
        <v>8</v>
      </c>
      <c r="B123" s="246" t="s">
        <v>411</v>
      </c>
      <c r="C123" s="184">
        <v>97370.189044999992</v>
      </c>
      <c r="D123" s="184">
        <v>0</v>
      </c>
      <c r="E123" s="184">
        <v>0</v>
      </c>
      <c r="F123" s="184">
        <v>0</v>
      </c>
      <c r="G123" s="184">
        <v>0</v>
      </c>
      <c r="H123" s="184">
        <v>0</v>
      </c>
      <c r="I123" s="184">
        <v>0</v>
      </c>
      <c r="J123" s="184">
        <v>0</v>
      </c>
      <c r="K123" s="184">
        <v>0</v>
      </c>
      <c r="L123" s="184">
        <v>0</v>
      </c>
      <c r="M123" s="184">
        <v>0</v>
      </c>
      <c r="N123" s="184">
        <v>0</v>
      </c>
      <c r="O123" s="184">
        <v>0</v>
      </c>
      <c r="P123" s="184">
        <v>0</v>
      </c>
      <c r="Q123" s="184">
        <v>0</v>
      </c>
      <c r="R123" s="184">
        <v>0</v>
      </c>
      <c r="S123" s="184">
        <v>59423.387358000007</v>
      </c>
      <c r="T123" s="184">
        <v>0</v>
      </c>
      <c r="U123" s="184">
        <v>0</v>
      </c>
      <c r="V123" s="184">
        <v>0</v>
      </c>
      <c r="W123" s="184">
        <v>420.61312199999998</v>
      </c>
      <c r="X123" s="184">
        <v>0</v>
      </c>
      <c r="Y123" s="184">
        <v>0</v>
      </c>
      <c r="Z123" s="184">
        <v>0</v>
      </c>
      <c r="AA123" s="184">
        <v>1500</v>
      </c>
      <c r="AB123" s="184">
        <v>0</v>
      </c>
      <c r="AC123" s="184">
        <v>0</v>
      </c>
      <c r="AD123" s="184">
        <v>0</v>
      </c>
      <c r="AE123" s="184">
        <v>0</v>
      </c>
      <c r="AF123" s="184">
        <v>1500</v>
      </c>
      <c r="AG123" s="184">
        <v>36026.188564999997</v>
      </c>
      <c r="AH123" s="184">
        <v>0</v>
      </c>
      <c r="AI123" s="184">
        <v>0</v>
      </c>
    </row>
    <row r="124" spans="1:35" s="185" customFormat="1" ht="27" customHeight="1">
      <c r="A124" s="333" t="s">
        <v>811</v>
      </c>
      <c r="B124" s="175" t="s">
        <v>411</v>
      </c>
      <c r="C124" s="182">
        <v>62804.198686999996</v>
      </c>
      <c r="D124" s="184"/>
      <c r="E124" s="184"/>
      <c r="F124" s="184"/>
      <c r="G124" s="184"/>
      <c r="H124" s="184"/>
      <c r="I124" s="184"/>
      <c r="J124" s="184"/>
      <c r="K124" s="184"/>
      <c r="L124" s="184"/>
      <c r="M124" s="184"/>
      <c r="N124" s="184"/>
      <c r="O124" s="184"/>
      <c r="P124" s="184"/>
      <c r="Q124" s="184"/>
      <c r="R124" s="184"/>
      <c r="S124" s="184">
        <v>26357.397000000001</v>
      </c>
      <c r="T124" s="184"/>
      <c r="U124" s="184"/>
      <c r="V124" s="184"/>
      <c r="W124" s="184">
        <v>420.61312199999998</v>
      </c>
      <c r="X124" s="184"/>
      <c r="Y124" s="184"/>
      <c r="Z124" s="184"/>
      <c r="AA124" s="182">
        <v>0</v>
      </c>
      <c r="AB124" s="184"/>
      <c r="AC124" s="184"/>
      <c r="AD124" s="184"/>
      <c r="AE124" s="184"/>
      <c r="AF124" s="184"/>
      <c r="AG124" s="184">
        <v>36026.188564999997</v>
      </c>
      <c r="AH124" s="184"/>
      <c r="AI124" s="184"/>
    </row>
    <row r="125" spans="1:35" s="183" customFormat="1" ht="25.5">
      <c r="A125" s="333" t="s">
        <v>812</v>
      </c>
      <c r="B125" s="234" t="s">
        <v>1082</v>
      </c>
      <c r="C125" s="182">
        <v>8332.6221339999993</v>
      </c>
      <c r="D125" s="182"/>
      <c r="E125" s="182"/>
      <c r="F125" s="182"/>
      <c r="G125" s="182"/>
      <c r="H125" s="182"/>
      <c r="I125" s="182"/>
      <c r="J125" s="182"/>
      <c r="K125" s="182"/>
      <c r="L125" s="182"/>
      <c r="M125" s="182"/>
      <c r="N125" s="182"/>
      <c r="O125" s="182"/>
      <c r="P125" s="182"/>
      <c r="Q125" s="182"/>
      <c r="R125" s="182"/>
      <c r="S125" s="182">
        <v>6832.6221339999993</v>
      </c>
      <c r="T125" s="182"/>
      <c r="U125" s="182"/>
      <c r="V125" s="182"/>
      <c r="W125" s="182"/>
      <c r="X125" s="182"/>
      <c r="Y125" s="182"/>
      <c r="Z125" s="182"/>
      <c r="AA125" s="182">
        <v>1500</v>
      </c>
      <c r="AB125" s="182"/>
      <c r="AC125" s="182"/>
      <c r="AD125" s="182"/>
      <c r="AE125" s="182"/>
      <c r="AF125" s="182">
        <v>1500</v>
      </c>
      <c r="AG125" s="182"/>
      <c r="AH125" s="182"/>
      <c r="AI125" s="182"/>
    </row>
    <row r="126" spans="1:35" s="183" customFormat="1" ht="25.5">
      <c r="A126" s="333" t="s">
        <v>813</v>
      </c>
      <c r="B126" s="234" t="s">
        <v>1083</v>
      </c>
      <c r="C126" s="182">
        <v>5391.6833580000002</v>
      </c>
      <c r="D126" s="182"/>
      <c r="E126" s="182"/>
      <c r="F126" s="182"/>
      <c r="G126" s="182"/>
      <c r="H126" s="182"/>
      <c r="I126" s="182"/>
      <c r="J126" s="182"/>
      <c r="K126" s="182"/>
      <c r="L126" s="182"/>
      <c r="M126" s="182"/>
      <c r="N126" s="182"/>
      <c r="O126" s="182"/>
      <c r="P126" s="182"/>
      <c r="Q126" s="182"/>
      <c r="R126" s="182"/>
      <c r="S126" s="182">
        <v>5391.6833580000002</v>
      </c>
      <c r="T126" s="182"/>
      <c r="U126" s="182"/>
      <c r="V126" s="182"/>
      <c r="W126" s="182"/>
      <c r="X126" s="182"/>
      <c r="Y126" s="182"/>
      <c r="Z126" s="182"/>
      <c r="AA126" s="182">
        <v>0</v>
      </c>
      <c r="AB126" s="182"/>
      <c r="AC126" s="182"/>
      <c r="AD126" s="182"/>
      <c r="AE126" s="182"/>
      <c r="AF126" s="182"/>
      <c r="AG126" s="182"/>
      <c r="AH126" s="182"/>
      <c r="AI126" s="182"/>
    </row>
    <row r="127" spans="1:35" s="183" customFormat="1" ht="38.25">
      <c r="A127" s="333" t="s">
        <v>814</v>
      </c>
      <c r="B127" s="234" t="s">
        <v>1084</v>
      </c>
      <c r="C127" s="182">
        <v>9218.6848659999996</v>
      </c>
      <c r="D127" s="182"/>
      <c r="E127" s="182"/>
      <c r="F127" s="182"/>
      <c r="G127" s="182"/>
      <c r="H127" s="182"/>
      <c r="I127" s="182"/>
      <c r="J127" s="182"/>
      <c r="K127" s="182"/>
      <c r="L127" s="182"/>
      <c r="M127" s="182"/>
      <c r="N127" s="182"/>
      <c r="O127" s="182"/>
      <c r="P127" s="182"/>
      <c r="Q127" s="182"/>
      <c r="R127" s="182"/>
      <c r="S127" s="182">
        <v>9218.6848659999996</v>
      </c>
      <c r="T127" s="182"/>
      <c r="U127" s="182"/>
      <c r="V127" s="182"/>
      <c r="W127" s="182"/>
      <c r="X127" s="182"/>
      <c r="Y127" s="182"/>
      <c r="Z127" s="182"/>
      <c r="AA127" s="182">
        <v>0</v>
      </c>
      <c r="AB127" s="182"/>
      <c r="AC127" s="182"/>
      <c r="AD127" s="182"/>
      <c r="AE127" s="182"/>
      <c r="AF127" s="182"/>
      <c r="AG127" s="182"/>
      <c r="AH127" s="182"/>
      <c r="AI127" s="182"/>
    </row>
    <row r="128" spans="1:35" s="183" customFormat="1">
      <c r="A128" s="333" t="s">
        <v>934</v>
      </c>
      <c r="B128" s="241" t="s">
        <v>734</v>
      </c>
      <c r="C128" s="182">
        <v>5908</v>
      </c>
      <c r="D128" s="182"/>
      <c r="E128" s="182"/>
      <c r="F128" s="182"/>
      <c r="G128" s="182"/>
      <c r="H128" s="182"/>
      <c r="I128" s="182"/>
      <c r="J128" s="182"/>
      <c r="K128" s="182"/>
      <c r="L128" s="182"/>
      <c r="M128" s="182"/>
      <c r="N128" s="182"/>
      <c r="O128" s="182"/>
      <c r="P128" s="182"/>
      <c r="Q128" s="182"/>
      <c r="R128" s="182"/>
      <c r="S128" s="182">
        <v>5908</v>
      </c>
      <c r="T128" s="182"/>
      <c r="U128" s="182"/>
      <c r="V128" s="182"/>
      <c r="W128" s="182"/>
      <c r="X128" s="182"/>
      <c r="Y128" s="182"/>
      <c r="Z128" s="182"/>
      <c r="AA128" s="182">
        <v>0</v>
      </c>
      <c r="AB128" s="182"/>
      <c r="AC128" s="182"/>
      <c r="AD128" s="182"/>
      <c r="AE128" s="182"/>
      <c r="AF128" s="182"/>
      <c r="AG128" s="182"/>
      <c r="AH128" s="182"/>
      <c r="AI128" s="182"/>
    </row>
    <row r="129" spans="1:35" s="183" customFormat="1" ht="25.5">
      <c r="A129" s="333" t="s">
        <v>815</v>
      </c>
      <c r="B129" s="234" t="s">
        <v>736</v>
      </c>
      <c r="C129" s="182">
        <v>5715</v>
      </c>
      <c r="D129" s="182"/>
      <c r="E129" s="182"/>
      <c r="F129" s="182"/>
      <c r="G129" s="182"/>
      <c r="H129" s="182"/>
      <c r="I129" s="182"/>
      <c r="J129" s="182"/>
      <c r="K129" s="182"/>
      <c r="L129" s="182"/>
      <c r="M129" s="182"/>
      <c r="N129" s="182"/>
      <c r="O129" s="182"/>
      <c r="P129" s="182"/>
      <c r="Q129" s="182"/>
      <c r="R129" s="182"/>
      <c r="S129" s="182">
        <v>5715</v>
      </c>
      <c r="T129" s="182"/>
      <c r="U129" s="182"/>
      <c r="V129" s="182"/>
      <c r="W129" s="182"/>
      <c r="X129" s="182"/>
      <c r="Y129" s="182"/>
      <c r="Z129" s="182"/>
      <c r="AA129" s="182">
        <v>0</v>
      </c>
      <c r="AB129" s="182"/>
      <c r="AC129" s="182"/>
      <c r="AD129" s="182"/>
      <c r="AE129" s="182"/>
      <c r="AF129" s="182"/>
      <c r="AG129" s="182"/>
      <c r="AH129" s="182"/>
      <c r="AI129" s="182"/>
    </row>
    <row r="130" spans="1:35" s="183" customFormat="1" ht="25.5">
      <c r="A130" s="247">
        <v>9</v>
      </c>
      <c r="B130" s="246" t="s">
        <v>412</v>
      </c>
      <c r="C130" s="184">
        <v>147362.476348</v>
      </c>
      <c r="D130" s="184">
        <v>36979</v>
      </c>
      <c r="E130" s="184">
        <v>0</v>
      </c>
      <c r="F130" s="184">
        <v>30879</v>
      </c>
      <c r="G130" s="184">
        <v>100</v>
      </c>
      <c r="H130" s="184">
        <v>6000</v>
      </c>
      <c r="I130" s="184">
        <v>0</v>
      </c>
      <c r="J130" s="184">
        <v>0</v>
      </c>
      <c r="K130" s="184">
        <v>0</v>
      </c>
      <c r="L130" s="184">
        <v>0</v>
      </c>
      <c r="M130" s="184">
        <v>0</v>
      </c>
      <c r="N130" s="184">
        <v>0</v>
      </c>
      <c r="O130" s="184">
        <v>0</v>
      </c>
      <c r="P130" s="184">
        <v>0</v>
      </c>
      <c r="Q130" s="184">
        <v>0</v>
      </c>
      <c r="R130" s="184">
        <v>0</v>
      </c>
      <c r="S130" s="184">
        <v>0</v>
      </c>
      <c r="T130" s="184">
        <v>0</v>
      </c>
      <c r="U130" s="184">
        <v>0</v>
      </c>
      <c r="V130" s="184">
        <v>0</v>
      </c>
      <c r="W130" s="184">
        <v>69912.437004000007</v>
      </c>
      <c r="X130" s="184">
        <v>0</v>
      </c>
      <c r="Y130" s="184">
        <v>3722</v>
      </c>
      <c r="Z130" s="184">
        <v>0</v>
      </c>
      <c r="AA130" s="184">
        <v>15436</v>
      </c>
      <c r="AB130" s="184">
        <v>0</v>
      </c>
      <c r="AC130" s="184">
        <v>0</v>
      </c>
      <c r="AD130" s="184">
        <v>1636</v>
      </c>
      <c r="AE130" s="184">
        <v>0</v>
      </c>
      <c r="AF130" s="184">
        <v>13800</v>
      </c>
      <c r="AG130" s="184">
        <v>21313.039344000004</v>
      </c>
      <c r="AH130" s="184">
        <v>0</v>
      </c>
      <c r="AI130" s="184">
        <v>0</v>
      </c>
    </row>
    <row r="131" spans="1:35" s="183" customFormat="1" ht="25.5">
      <c r="A131" s="333" t="s">
        <v>816</v>
      </c>
      <c r="B131" s="175" t="s">
        <v>412</v>
      </c>
      <c r="C131" s="182">
        <v>25779.039344000004</v>
      </c>
      <c r="D131" s="334">
        <v>100</v>
      </c>
      <c r="E131" s="182"/>
      <c r="F131" s="182"/>
      <c r="G131" s="182">
        <v>100</v>
      </c>
      <c r="H131" s="182"/>
      <c r="I131" s="182"/>
      <c r="J131" s="182"/>
      <c r="K131" s="182"/>
      <c r="L131" s="182"/>
      <c r="M131" s="182"/>
      <c r="N131" s="182"/>
      <c r="O131" s="182"/>
      <c r="P131" s="182"/>
      <c r="Q131" s="182"/>
      <c r="R131" s="182"/>
      <c r="S131" s="182"/>
      <c r="T131" s="182"/>
      <c r="U131" s="182"/>
      <c r="V131" s="182"/>
      <c r="W131" s="182">
        <v>3381</v>
      </c>
      <c r="X131" s="182"/>
      <c r="Y131" s="182">
        <v>639</v>
      </c>
      <c r="Z131" s="182"/>
      <c r="AA131" s="182">
        <v>346</v>
      </c>
      <c r="AB131" s="182"/>
      <c r="AC131" s="182"/>
      <c r="AD131" s="182">
        <v>346</v>
      </c>
      <c r="AE131" s="182"/>
      <c r="AF131" s="182"/>
      <c r="AG131" s="182">
        <v>21313.039344000004</v>
      </c>
      <c r="AH131" s="182"/>
      <c r="AI131" s="182"/>
    </row>
    <row r="132" spans="1:35" s="183" customFormat="1" ht="25.5">
      <c r="A132" s="333" t="s">
        <v>817</v>
      </c>
      <c r="B132" s="234" t="s">
        <v>771</v>
      </c>
      <c r="C132" s="182">
        <v>24591</v>
      </c>
      <c r="D132" s="182"/>
      <c r="E132" s="182"/>
      <c r="F132" s="182"/>
      <c r="G132" s="182"/>
      <c r="H132" s="182"/>
      <c r="I132" s="182"/>
      <c r="J132" s="182"/>
      <c r="K132" s="182"/>
      <c r="L132" s="182"/>
      <c r="M132" s="182"/>
      <c r="N132" s="182"/>
      <c r="O132" s="182"/>
      <c r="P132" s="182"/>
      <c r="Q132" s="182"/>
      <c r="R132" s="182"/>
      <c r="S132" s="182"/>
      <c r="T132" s="182"/>
      <c r="U132" s="182"/>
      <c r="V132" s="182"/>
      <c r="W132" s="182">
        <v>13791</v>
      </c>
      <c r="X132" s="182"/>
      <c r="Y132" s="182"/>
      <c r="Z132" s="182"/>
      <c r="AA132" s="182">
        <v>10800</v>
      </c>
      <c r="AB132" s="182"/>
      <c r="AC132" s="182"/>
      <c r="AD132" s="182"/>
      <c r="AE132" s="182"/>
      <c r="AF132" s="182">
        <v>10800</v>
      </c>
      <c r="AG132" s="182"/>
      <c r="AH132" s="182"/>
      <c r="AI132" s="182"/>
    </row>
    <row r="133" spans="1:35" s="183" customFormat="1" ht="25.5">
      <c r="A133" s="333" t="s">
        <v>819</v>
      </c>
      <c r="B133" s="234" t="s">
        <v>731</v>
      </c>
      <c r="C133" s="182">
        <v>15482</v>
      </c>
      <c r="D133" s="182"/>
      <c r="E133" s="182"/>
      <c r="F133" s="182"/>
      <c r="G133" s="182"/>
      <c r="H133" s="182"/>
      <c r="I133" s="182"/>
      <c r="J133" s="182"/>
      <c r="K133" s="182"/>
      <c r="L133" s="182"/>
      <c r="M133" s="182"/>
      <c r="N133" s="182"/>
      <c r="O133" s="182"/>
      <c r="P133" s="182"/>
      <c r="Q133" s="182"/>
      <c r="R133" s="182"/>
      <c r="S133" s="182"/>
      <c r="T133" s="182"/>
      <c r="U133" s="182"/>
      <c r="V133" s="182"/>
      <c r="W133" s="182">
        <v>14482</v>
      </c>
      <c r="X133" s="182"/>
      <c r="Y133" s="182"/>
      <c r="Z133" s="182"/>
      <c r="AA133" s="182">
        <v>1000</v>
      </c>
      <c r="AB133" s="182"/>
      <c r="AC133" s="182"/>
      <c r="AD133" s="182"/>
      <c r="AE133" s="182"/>
      <c r="AF133" s="182">
        <v>1000</v>
      </c>
      <c r="AG133" s="182"/>
      <c r="AH133" s="182"/>
      <c r="AI133" s="182"/>
    </row>
    <row r="134" spans="1:35" s="183" customFormat="1">
      <c r="A134" s="333" t="s">
        <v>818</v>
      </c>
      <c r="B134" s="234" t="s">
        <v>786</v>
      </c>
      <c r="C134" s="182">
        <v>24924</v>
      </c>
      <c r="D134" s="182"/>
      <c r="E134" s="182"/>
      <c r="F134" s="182"/>
      <c r="G134" s="182"/>
      <c r="H134" s="182"/>
      <c r="I134" s="182"/>
      <c r="J134" s="182"/>
      <c r="K134" s="182"/>
      <c r="L134" s="182"/>
      <c r="M134" s="182"/>
      <c r="N134" s="182"/>
      <c r="O134" s="182"/>
      <c r="P134" s="182"/>
      <c r="Q134" s="182"/>
      <c r="R134" s="182"/>
      <c r="S134" s="182"/>
      <c r="T134" s="182"/>
      <c r="U134" s="182"/>
      <c r="V134" s="182"/>
      <c r="W134" s="182">
        <v>22924</v>
      </c>
      <c r="X134" s="182"/>
      <c r="Y134" s="182"/>
      <c r="Z134" s="182"/>
      <c r="AA134" s="182">
        <v>2000</v>
      </c>
      <c r="AB134" s="182"/>
      <c r="AC134" s="182"/>
      <c r="AD134" s="182"/>
      <c r="AE134" s="182"/>
      <c r="AF134" s="182">
        <v>2000</v>
      </c>
      <c r="AG134" s="182"/>
      <c r="AH134" s="182"/>
      <c r="AI134" s="182"/>
    </row>
    <row r="135" spans="1:35" s="183" customFormat="1">
      <c r="A135" s="333" t="s">
        <v>820</v>
      </c>
      <c r="B135" s="234" t="s">
        <v>787</v>
      </c>
      <c r="C135" s="182">
        <v>9502.4370039999994</v>
      </c>
      <c r="D135" s="182"/>
      <c r="E135" s="182"/>
      <c r="F135" s="182"/>
      <c r="G135" s="182"/>
      <c r="H135" s="182"/>
      <c r="I135" s="182"/>
      <c r="J135" s="182"/>
      <c r="K135" s="182"/>
      <c r="L135" s="182"/>
      <c r="M135" s="182"/>
      <c r="N135" s="182"/>
      <c r="O135" s="182"/>
      <c r="P135" s="182"/>
      <c r="Q135" s="182"/>
      <c r="R135" s="182"/>
      <c r="S135" s="182"/>
      <c r="T135" s="182"/>
      <c r="U135" s="182"/>
      <c r="V135" s="182"/>
      <c r="W135" s="182">
        <v>9502.4370039999994</v>
      </c>
      <c r="X135" s="182"/>
      <c r="Y135" s="182"/>
      <c r="Z135" s="182"/>
      <c r="AA135" s="182">
        <v>0</v>
      </c>
      <c r="AB135" s="182"/>
      <c r="AC135" s="182"/>
      <c r="AD135" s="182"/>
      <c r="AE135" s="182"/>
      <c r="AF135" s="182"/>
      <c r="AG135" s="182"/>
      <c r="AH135" s="182"/>
      <c r="AI135" s="182"/>
    </row>
    <row r="136" spans="1:35" s="183" customFormat="1" ht="25.5">
      <c r="A136" s="333" t="s">
        <v>821</v>
      </c>
      <c r="B136" s="234" t="s">
        <v>1085</v>
      </c>
      <c r="C136" s="182">
        <v>3083</v>
      </c>
      <c r="D136" s="182"/>
      <c r="E136" s="182"/>
      <c r="F136" s="182"/>
      <c r="G136" s="182"/>
      <c r="H136" s="182"/>
      <c r="I136" s="182"/>
      <c r="J136" s="182"/>
      <c r="K136" s="182"/>
      <c r="L136" s="182"/>
      <c r="M136" s="182"/>
      <c r="N136" s="182"/>
      <c r="O136" s="182"/>
      <c r="P136" s="182"/>
      <c r="Q136" s="182"/>
      <c r="R136" s="182"/>
      <c r="S136" s="182"/>
      <c r="T136" s="182"/>
      <c r="U136" s="182"/>
      <c r="V136" s="182"/>
      <c r="W136" s="175"/>
      <c r="X136" s="182"/>
      <c r="Y136" s="182">
        <v>3083</v>
      </c>
      <c r="Z136" s="182"/>
      <c r="AA136" s="182">
        <v>0</v>
      </c>
      <c r="AB136" s="182"/>
      <c r="AC136" s="182"/>
      <c r="AD136" s="182"/>
      <c r="AE136" s="182"/>
      <c r="AF136" s="182"/>
      <c r="AG136" s="182"/>
      <c r="AH136" s="182"/>
      <c r="AI136" s="182"/>
    </row>
    <row r="137" spans="1:35" s="183" customFormat="1">
      <c r="A137" s="333" t="s">
        <v>822</v>
      </c>
      <c r="B137" s="234" t="s">
        <v>733</v>
      </c>
      <c r="C137" s="182">
        <v>3375</v>
      </c>
      <c r="D137" s="182"/>
      <c r="E137" s="182"/>
      <c r="F137" s="182"/>
      <c r="G137" s="182"/>
      <c r="H137" s="182"/>
      <c r="I137" s="182"/>
      <c r="J137" s="182"/>
      <c r="K137" s="182"/>
      <c r="L137" s="182"/>
      <c r="M137" s="182"/>
      <c r="N137" s="182"/>
      <c r="O137" s="182"/>
      <c r="P137" s="182"/>
      <c r="Q137" s="182"/>
      <c r="R137" s="182"/>
      <c r="S137" s="182"/>
      <c r="T137" s="182"/>
      <c r="U137" s="182"/>
      <c r="V137" s="182"/>
      <c r="W137" s="182">
        <v>3375</v>
      </c>
      <c r="X137" s="182"/>
      <c r="Y137" s="182"/>
      <c r="Z137" s="182"/>
      <c r="AA137" s="182">
        <v>0</v>
      </c>
      <c r="AB137" s="182"/>
      <c r="AC137" s="182"/>
      <c r="AD137" s="182"/>
      <c r="AE137" s="182"/>
      <c r="AF137" s="182"/>
      <c r="AG137" s="182"/>
      <c r="AH137" s="182"/>
      <c r="AI137" s="182"/>
    </row>
    <row r="138" spans="1:35" s="183" customFormat="1">
      <c r="A138" s="333" t="s">
        <v>823</v>
      </c>
      <c r="B138" s="234" t="s">
        <v>1086</v>
      </c>
      <c r="C138" s="182">
        <v>2457</v>
      </c>
      <c r="D138" s="182"/>
      <c r="E138" s="182"/>
      <c r="F138" s="182"/>
      <c r="G138" s="182"/>
      <c r="H138" s="182"/>
      <c r="I138" s="182"/>
      <c r="J138" s="182"/>
      <c r="K138" s="182"/>
      <c r="L138" s="182"/>
      <c r="M138" s="182"/>
      <c r="N138" s="182"/>
      <c r="O138" s="182"/>
      <c r="P138" s="182"/>
      <c r="Q138" s="182"/>
      <c r="R138" s="182"/>
      <c r="S138" s="182"/>
      <c r="T138" s="182"/>
      <c r="U138" s="182"/>
      <c r="V138" s="182"/>
      <c r="W138" s="182">
        <v>2457</v>
      </c>
      <c r="X138" s="182"/>
      <c r="Y138" s="182"/>
      <c r="Z138" s="182"/>
      <c r="AA138" s="182">
        <v>0</v>
      </c>
      <c r="AB138" s="182"/>
      <c r="AC138" s="182"/>
      <c r="AD138" s="182"/>
      <c r="AE138" s="182"/>
      <c r="AF138" s="182"/>
      <c r="AG138" s="182"/>
      <c r="AH138" s="182"/>
      <c r="AI138" s="182"/>
    </row>
    <row r="139" spans="1:35" s="183" customFormat="1" ht="25.5">
      <c r="A139" s="333" t="s">
        <v>824</v>
      </c>
      <c r="B139" s="234" t="s">
        <v>1087</v>
      </c>
      <c r="C139" s="182">
        <v>36879</v>
      </c>
      <c r="D139" s="334">
        <v>36879</v>
      </c>
      <c r="E139" s="182"/>
      <c r="F139" s="182">
        <v>30879</v>
      </c>
      <c r="G139" s="182"/>
      <c r="H139" s="182">
        <v>6000</v>
      </c>
      <c r="I139" s="182"/>
      <c r="J139" s="182"/>
      <c r="K139" s="182"/>
      <c r="L139" s="182"/>
      <c r="M139" s="182"/>
      <c r="N139" s="182"/>
      <c r="O139" s="182"/>
      <c r="P139" s="182"/>
      <c r="Q139" s="182"/>
      <c r="R139" s="182"/>
      <c r="S139" s="182"/>
      <c r="T139" s="182"/>
      <c r="U139" s="182"/>
      <c r="V139" s="182"/>
      <c r="W139" s="182"/>
      <c r="X139" s="182"/>
      <c r="Y139" s="182"/>
      <c r="Z139" s="182"/>
      <c r="AA139" s="182">
        <v>0</v>
      </c>
      <c r="AB139" s="182"/>
      <c r="AC139" s="182"/>
      <c r="AD139" s="182"/>
      <c r="AE139" s="182"/>
      <c r="AF139" s="182"/>
      <c r="AG139" s="182"/>
      <c r="AH139" s="182"/>
      <c r="AI139" s="182"/>
    </row>
    <row r="140" spans="1:35" s="183" customFormat="1" ht="89.25">
      <c r="A140" s="333" t="s">
        <v>825</v>
      </c>
      <c r="B140" s="234" t="s">
        <v>763</v>
      </c>
      <c r="C140" s="182">
        <v>1290</v>
      </c>
      <c r="D140" s="182"/>
      <c r="E140" s="182"/>
      <c r="F140" s="182"/>
      <c r="G140" s="182"/>
      <c r="H140" s="182"/>
      <c r="I140" s="182"/>
      <c r="J140" s="182"/>
      <c r="K140" s="182"/>
      <c r="L140" s="182"/>
      <c r="M140" s="182"/>
      <c r="N140" s="182"/>
      <c r="O140" s="182"/>
      <c r="P140" s="182"/>
      <c r="Q140" s="182"/>
      <c r="R140" s="182"/>
      <c r="S140" s="182"/>
      <c r="T140" s="182"/>
      <c r="U140" s="182"/>
      <c r="V140" s="182"/>
      <c r="W140" s="182"/>
      <c r="X140" s="182"/>
      <c r="Y140" s="182"/>
      <c r="Z140" s="182"/>
      <c r="AA140" s="182">
        <v>1290</v>
      </c>
      <c r="AB140" s="182"/>
      <c r="AC140" s="182"/>
      <c r="AD140" s="182">
        <v>1290</v>
      </c>
      <c r="AE140" s="182"/>
      <c r="AF140" s="182"/>
      <c r="AG140" s="182"/>
      <c r="AH140" s="182"/>
      <c r="AI140" s="182"/>
    </row>
    <row r="141" spans="1:35" s="183" customFormat="1">
      <c r="A141" s="247">
        <v>10</v>
      </c>
      <c r="B141" s="246" t="s">
        <v>413</v>
      </c>
      <c r="C141" s="184">
        <v>870351.99327400012</v>
      </c>
      <c r="D141" s="184">
        <v>1000</v>
      </c>
      <c r="E141" s="184">
        <v>1000</v>
      </c>
      <c r="F141" s="184">
        <v>0</v>
      </c>
      <c r="G141" s="184">
        <v>0</v>
      </c>
      <c r="H141" s="184">
        <v>0</v>
      </c>
      <c r="I141" s="184">
        <v>0</v>
      </c>
      <c r="J141" s="184">
        <v>0</v>
      </c>
      <c r="K141" s="184">
        <v>0</v>
      </c>
      <c r="L141" s="184">
        <v>0</v>
      </c>
      <c r="M141" s="184">
        <v>0</v>
      </c>
      <c r="N141" s="184">
        <v>0</v>
      </c>
      <c r="O141" s="184">
        <v>0</v>
      </c>
      <c r="P141" s="184">
        <v>0</v>
      </c>
      <c r="Q141" s="184">
        <v>0</v>
      </c>
      <c r="R141" s="184">
        <v>0</v>
      </c>
      <c r="S141" s="184">
        <v>0</v>
      </c>
      <c r="T141" s="184">
        <v>0</v>
      </c>
      <c r="U141" s="184">
        <v>0</v>
      </c>
      <c r="V141" s="184">
        <v>767261.00000000012</v>
      </c>
      <c r="W141" s="184">
        <v>0</v>
      </c>
      <c r="X141" s="184">
        <v>0</v>
      </c>
      <c r="Y141" s="184">
        <v>0</v>
      </c>
      <c r="Z141" s="184">
        <v>0</v>
      </c>
      <c r="AA141" s="184">
        <v>10700</v>
      </c>
      <c r="AB141" s="184">
        <v>0</v>
      </c>
      <c r="AC141" s="184">
        <v>0</v>
      </c>
      <c r="AD141" s="184">
        <v>0</v>
      </c>
      <c r="AE141" s="184">
        <v>0</v>
      </c>
      <c r="AF141" s="184">
        <v>10700</v>
      </c>
      <c r="AG141" s="184">
        <v>33178.842083000003</v>
      </c>
      <c r="AH141" s="184">
        <v>58212.151191000004</v>
      </c>
      <c r="AI141" s="184">
        <v>0</v>
      </c>
    </row>
    <row r="142" spans="1:35" s="185" customFormat="1">
      <c r="A142" s="333" t="s">
        <v>826</v>
      </c>
      <c r="B142" s="175" t="s">
        <v>413</v>
      </c>
      <c r="C142" s="182">
        <v>28895.691046000004</v>
      </c>
      <c r="D142" s="184"/>
      <c r="E142" s="184"/>
      <c r="F142" s="184"/>
      <c r="G142" s="184"/>
      <c r="H142" s="184"/>
      <c r="I142" s="184"/>
      <c r="J142" s="184"/>
      <c r="K142" s="184"/>
      <c r="L142" s="184"/>
      <c r="M142" s="184"/>
      <c r="N142" s="184"/>
      <c r="O142" s="184"/>
      <c r="P142" s="184"/>
      <c r="Q142" s="184"/>
      <c r="R142" s="184"/>
      <c r="S142" s="184"/>
      <c r="T142" s="184"/>
      <c r="U142" s="184"/>
      <c r="V142" s="184">
        <v>5500</v>
      </c>
      <c r="W142" s="184"/>
      <c r="X142" s="184"/>
      <c r="Y142" s="184"/>
      <c r="Z142" s="184"/>
      <c r="AA142" s="182">
        <v>0</v>
      </c>
      <c r="AB142" s="184"/>
      <c r="AC142" s="184"/>
      <c r="AD142" s="184"/>
      <c r="AE142" s="184"/>
      <c r="AF142" s="184"/>
      <c r="AG142" s="184">
        <v>20387.691583000003</v>
      </c>
      <c r="AH142" s="184">
        <v>3007.9994630000015</v>
      </c>
      <c r="AI142" s="184"/>
    </row>
    <row r="143" spans="1:35" s="183" customFormat="1">
      <c r="A143" s="333" t="s">
        <v>827</v>
      </c>
      <c r="B143" s="175" t="s">
        <v>517</v>
      </c>
      <c r="C143" s="182">
        <v>8095.5204999999996</v>
      </c>
      <c r="D143" s="334">
        <v>1000</v>
      </c>
      <c r="E143" s="182">
        <v>1000</v>
      </c>
      <c r="F143" s="182"/>
      <c r="G143" s="182"/>
      <c r="H143" s="182"/>
      <c r="I143" s="182"/>
      <c r="J143" s="182"/>
      <c r="K143" s="182"/>
      <c r="L143" s="182"/>
      <c r="M143" s="182"/>
      <c r="N143" s="182"/>
      <c r="O143" s="182"/>
      <c r="P143" s="182"/>
      <c r="Q143" s="182"/>
      <c r="R143" s="182"/>
      <c r="S143" s="182"/>
      <c r="T143" s="182"/>
      <c r="U143" s="182"/>
      <c r="V143" s="182">
        <v>1004.37</v>
      </c>
      <c r="W143" s="182"/>
      <c r="X143" s="182"/>
      <c r="Y143" s="182"/>
      <c r="Z143" s="182"/>
      <c r="AA143" s="182">
        <v>0</v>
      </c>
      <c r="AB143" s="182"/>
      <c r="AC143" s="182"/>
      <c r="AD143" s="182"/>
      <c r="AE143" s="182"/>
      <c r="AF143" s="182"/>
      <c r="AG143" s="182">
        <v>6091.1504999999997</v>
      </c>
      <c r="AH143" s="182"/>
      <c r="AI143" s="182"/>
    </row>
    <row r="144" spans="1:35" s="183" customFormat="1">
      <c r="A144" s="333" t="s">
        <v>828</v>
      </c>
      <c r="B144" s="175" t="s">
        <v>780</v>
      </c>
      <c r="C144" s="182">
        <v>7690</v>
      </c>
      <c r="D144" s="182"/>
      <c r="E144" s="182"/>
      <c r="F144" s="182"/>
      <c r="G144" s="182"/>
      <c r="H144" s="182"/>
      <c r="I144" s="182"/>
      <c r="J144" s="182"/>
      <c r="K144" s="182"/>
      <c r="L144" s="182"/>
      <c r="M144" s="182"/>
      <c r="N144" s="182"/>
      <c r="O144" s="182"/>
      <c r="P144" s="182"/>
      <c r="Q144" s="182"/>
      <c r="R144" s="182"/>
      <c r="S144" s="182"/>
      <c r="T144" s="182"/>
      <c r="U144" s="182"/>
      <c r="V144" s="182">
        <v>990</v>
      </c>
      <c r="W144" s="182"/>
      <c r="X144" s="182"/>
      <c r="Y144" s="182"/>
      <c r="Z144" s="182"/>
      <c r="AA144" s="182">
        <v>0</v>
      </c>
      <c r="AB144" s="182"/>
      <c r="AC144" s="182"/>
      <c r="AD144" s="182"/>
      <c r="AE144" s="182"/>
      <c r="AF144" s="182"/>
      <c r="AG144" s="182">
        <v>6700</v>
      </c>
      <c r="AH144" s="182"/>
      <c r="AI144" s="182"/>
    </row>
    <row r="145" spans="1:35" s="183" customFormat="1" ht="38.25">
      <c r="A145" s="333" t="s">
        <v>829</v>
      </c>
      <c r="B145" s="242" t="s">
        <v>797</v>
      </c>
      <c r="C145" s="182">
        <v>6012.2103640000005</v>
      </c>
      <c r="D145" s="182"/>
      <c r="E145" s="182"/>
      <c r="F145" s="182"/>
      <c r="G145" s="182"/>
      <c r="H145" s="182"/>
      <c r="I145" s="182"/>
      <c r="J145" s="182"/>
      <c r="K145" s="182"/>
      <c r="L145" s="182"/>
      <c r="M145" s="182"/>
      <c r="N145" s="182"/>
      <c r="O145" s="182"/>
      <c r="P145" s="182"/>
      <c r="Q145" s="182"/>
      <c r="R145" s="182"/>
      <c r="S145" s="182"/>
      <c r="T145" s="182"/>
      <c r="U145" s="182"/>
      <c r="V145" s="182">
        <v>2072.6885269999998</v>
      </c>
      <c r="W145" s="182"/>
      <c r="X145" s="182"/>
      <c r="Y145" s="182"/>
      <c r="Z145" s="182"/>
      <c r="AA145" s="182">
        <v>1507.8292000000001</v>
      </c>
      <c r="AB145" s="182"/>
      <c r="AC145" s="182"/>
      <c r="AD145" s="182"/>
      <c r="AE145" s="182"/>
      <c r="AF145" s="182">
        <v>1507.8292000000001</v>
      </c>
      <c r="AG145" s="182"/>
      <c r="AH145" s="182">
        <v>2431.6926370000001</v>
      </c>
      <c r="AI145" s="182"/>
    </row>
    <row r="146" spans="1:35" s="183" customFormat="1" ht="25.5">
      <c r="A146" s="333" t="s">
        <v>830</v>
      </c>
      <c r="B146" s="234" t="s">
        <v>1088</v>
      </c>
      <c r="C146" s="182">
        <v>1500</v>
      </c>
      <c r="D146" s="334">
        <v>0</v>
      </c>
      <c r="E146" s="182"/>
      <c r="F146" s="182"/>
      <c r="G146" s="182"/>
      <c r="H146" s="182"/>
      <c r="I146" s="182"/>
      <c r="J146" s="182"/>
      <c r="K146" s="182"/>
      <c r="L146" s="182"/>
      <c r="M146" s="182"/>
      <c r="N146" s="182"/>
      <c r="O146" s="182"/>
      <c r="P146" s="182"/>
      <c r="Q146" s="182"/>
      <c r="R146" s="182"/>
      <c r="S146" s="182"/>
      <c r="T146" s="182"/>
      <c r="U146" s="182"/>
      <c r="V146" s="182"/>
      <c r="W146" s="182"/>
      <c r="X146" s="182"/>
      <c r="Y146" s="182"/>
      <c r="Z146" s="182"/>
      <c r="AA146" s="182">
        <v>1500</v>
      </c>
      <c r="AB146" s="182"/>
      <c r="AC146" s="182"/>
      <c r="AD146" s="182"/>
      <c r="AE146" s="182"/>
      <c r="AF146" s="182">
        <v>1500</v>
      </c>
      <c r="AG146" s="182"/>
      <c r="AH146" s="182"/>
      <c r="AI146" s="182"/>
    </row>
    <row r="147" spans="1:35" s="183" customFormat="1" ht="38.25">
      <c r="A147" s="333" t="s">
        <v>831</v>
      </c>
      <c r="B147" s="234" t="s">
        <v>1089</v>
      </c>
      <c r="C147" s="182">
        <v>25106.695011</v>
      </c>
      <c r="D147" s="182"/>
      <c r="E147" s="182"/>
      <c r="F147" s="182"/>
      <c r="G147" s="182"/>
      <c r="H147" s="182"/>
      <c r="I147" s="182"/>
      <c r="J147" s="182"/>
      <c r="K147" s="182"/>
      <c r="L147" s="182"/>
      <c r="M147" s="182"/>
      <c r="N147" s="182"/>
      <c r="O147" s="182"/>
      <c r="P147" s="182"/>
      <c r="Q147" s="182"/>
      <c r="R147" s="182"/>
      <c r="S147" s="182"/>
      <c r="T147" s="182"/>
      <c r="U147" s="182"/>
      <c r="V147" s="182"/>
      <c r="W147" s="182"/>
      <c r="X147" s="182"/>
      <c r="Y147" s="182"/>
      <c r="Z147" s="182"/>
      <c r="AA147" s="182">
        <v>2500</v>
      </c>
      <c r="AB147" s="182"/>
      <c r="AC147" s="182"/>
      <c r="AD147" s="182"/>
      <c r="AE147" s="182"/>
      <c r="AF147" s="182">
        <v>2500</v>
      </c>
      <c r="AG147" s="182"/>
      <c r="AH147" s="182">
        <v>22606.695011</v>
      </c>
      <c r="AI147" s="182"/>
    </row>
    <row r="148" spans="1:35" s="183" customFormat="1" ht="25.5">
      <c r="A148" s="333" t="s">
        <v>832</v>
      </c>
      <c r="B148" s="234" t="s">
        <v>1090</v>
      </c>
      <c r="C148" s="182">
        <v>4319.4071989999993</v>
      </c>
      <c r="D148" s="182"/>
      <c r="E148" s="182"/>
      <c r="F148" s="182"/>
      <c r="G148" s="182"/>
      <c r="H148" s="182"/>
      <c r="I148" s="182"/>
      <c r="J148" s="182"/>
      <c r="K148" s="182"/>
      <c r="L148" s="182"/>
      <c r="M148" s="182"/>
      <c r="N148" s="182"/>
      <c r="O148" s="182"/>
      <c r="P148" s="182"/>
      <c r="Q148" s="182"/>
      <c r="R148" s="182"/>
      <c r="S148" s="182"/>
      <c r="T148" s="182"/>
      <c r="U148" s="182"/>
      <c r="V148" s="182"/>
      <c r="W148" s="182"/>
      <c r="X148" s="182"/>
      <c r="Y148" s="182"/>
      <c r="Z148" s="182"/>
      <c r="AA148" s="182">
        <v>0</v>
      </c>
      <c r="AB148" s="182"/>
      <c r="AC148" s="182"/>
      <c r="AD148" s="182"/>
      <c r="AE148" s="182"/>
      <c r="AF148" s="182"/>
      <c r="AG148" s="182"/>
      <c r="AH148" s="182">
        <v>4319.4071989999993</v>
      </c>
      <c r="AI148" s="182"/>
    </row>
    <row r="149" spans="1:35" s="183" customFormat="1" ht="38.25">
      <c r="A149" s="333" t="s">
        <v>833</v>
      </c>
      <c r="B149" s="234" t="s">
        <v>1091</v>
      </c>
      <c r="C149" s="182">
        <v>11835.723323</v>
      </c>
      <c r="D149" s="182"/>
      <c r="E149" s="182"/>
      <c r="F149" s="182"/>
      <c r="G149" s="182"/>
      <c r="H149" s="182"/>
      <c r="I149" s="182"/>
      <c r="J149" s="182"/>
      <c r="K149" s="182"/>
      <c r="L149" s="182"/>
      <c r="M149" s="182"/>
      <c r="N149" s="182"/>
      <c r="O149" s="182"/>
      <c r="P149" s="182"/>
      <c r="Q149" s="182"/>
      <c r="R149" s="182"/>
      <c r="S149" s="182"/>
      <c r="T149" s="182"/>
      <c r="U149" s="182"/>
      <c r="V149" s="182"/>
      <c r="W149" s="182"/>
      <c r="X149" s="182"/>
      <c r="Y149" s="182"/>
      <c r="Z149" s="182"/>
      <c r="AA149" s="182">
        <v>0</v>
      </c>
      <c r="AB149" s="182"/>
      <c r="AC149" s="182"/>
      <c r="AD149" s="182"/>
      <c r="AE149" s="182"/>
      <c r="AF149" s="182"/>
      <c r="AG149" s="182"/>
      <c r="AH149" s="182">
        <v>11835.723323</v>
      </c>
      <c r="AI149" s="182"/>
    </row>
    <row r="150" spans="1:35" s="183" customFormat="1" ht="25.5">
      <c r="A150" s="333" t="s">
        <v>834</v>
      </c>
      <c r="B150" s="234" t="s">
        <v>1088</v>
      </c>
      <c r="C150" s="182">
        <v>10459.326195</v>
      </c>
      <c r="D150" s="182"/>
      <c r="E150" s="182"/>
      <c r="F150" s="182"/>
      <c r="G150" s="182"/>
      <c r="H150" s="182"/>
      <c r="I150" s="182"/>
      <c r="J150" s="182"/>
      <c r="K150" s="182"/>
      <c r="L150" s="182"/>
      <c r="M150" s="182"/>
      <c r="N150" s="182"/>
      <c r="O150" s="182"/>
      <c r="P150" s="182"/>
      <c r="Q150" s="182"/>
      <c r="R150" s="182"/>
      <c r="S150" s="182"/>
      <c r="T150" s="182"/>
      <c r="U150" s="182"/>
      <c r="V150" s="182"/>
      <c r="W150" s="182"/>
      <c r="X150" s="182"/>
      <c r="Y150" s="182"/>
      <c r="Z150" s="182"/>
      <c r="AA150" s="182">
        <v>0</v>
      </c>
      <c r="AB150" s="182"/>
      <c r="AC150" s="182"/>
      <c r="AD150" s="182"/>
      <c r="AE150" s="182"/>
      <c r="AF150" s="182"/>
      <c r="AG150" s="182"/>
      <c r="AH150" s="182">
        <v>10459.326195</v>
      </c>
      <c r="AI150" s="182"/>
    </row>
    <row r="151" spans="1:35" s="183" customFormat="1" ht="25.5">
      <c r="A151" s="333" t="s">
        <v>835</v>
      </c>
      <c r="B151" s="234" t="s">
        <v>924</v>
      </c>
      <c r="C151" s="182">
        <v>14609</v>
      </c>
      <c r="D151" s="182"/>
      <c r="E151" s="182"/>
      <c r="F151" s="182"/>
      <c r="G151" s="182"/>
      <c r="H151" s="182"/>
      <c r="I151" s="182"/>
      <c r="J151" s="182"/>
      <c r="K151" s="182"/>
      <c r="L151" s="182"/>
      <c r="M151" s="182"/>
      <c r="N151" s="182"/>
      <c r="O151" s="182"/>
      <c r="P151" s="182"/>
      <c r="Q151" s="182"/>
      <c r="R151" s="182"/>
      <c r="S151" s="182"/>
      <c r="T151" s="182"/>
      <c r="U151" s="182"/>
      <c r="V151" s="182">
        <v>14609</v>
      </c>
      <c r="W151" s="182"/>
      <c r="X151" s="182"/>
      <c r="Y151" s="182"/>
      <c r="Z151" s="182"/>
      <c r="AA151" s="182">
        <v>0</v>
      </c>
      <c r="AB151" s="182"/>
      <c r="AC151" s="182"/>
      <c r="AD151" s="182"/>
      <c r="AE151" s="182"/>
      <c r="AF151" s="182"/>
      <c r="AG151" s="182"/>
      <c r="AH151" s="182"/>
      <c r="AI151" s="182"/>
    </row>
    <row r="152" spans="1:35" s="183" customFormat="1" ht="24" customHeight="1">
      <c r="A152" s="333" t="s">
        <v>836</v>
      </c>
      <c r="B152" s="234" t="s">
        <v>714</v>
      </c>
      <c r="C152" s="182">
        <v>4941.5012979999992</v>
      </c>
      <c r="D152" s="182"/>
      <c r="E152" s="182"/>
      <c r="F152" s="182"/>
      <c r="G152" s="182"/>
      <c r="H152" s="182"/>
      <c r="I152" s="182"/>
      <c r="J152" s="182"/>
      <c r="K152" s="182"/>
      <c r="L152" s="182"/>
      <c r="M152" s="182"/>
      <c r="N152" s="182"/>
      <c r="O152" s="182"/>
      <c r="P152" s="182"/>
      <c r="Q152" s="182"/>
      <c r="R152" s="182"/>
      <c r="S152" s="182"/>
      <c r="T152" s="182"/>
      <c r="U152" s="182"/>
      <c r="V152" s="182">
        <v>4941.5012979999992</v>
      </c>
      <c r="W152" s="182"/>
      <c r="X152" s="182"/>
      <c r="Y152" s="182"/>
      <c r="Z152" s="182"/>
      <c r="AA152" s="182">
        <v>0</v>
      </c>
      <c r="AB152" s="182"/>
      <c r="AC152" s="182"/>
      <c r="AD152" s="182"/>
      <c r="AE152" s="182"/>
      <c r="AF152" s="182"/>
      <c r="AG152" s="182"/>
      <c r="AH152" s="182"/>
      <c r="AI152" s="182"/>
    </row>
    <row r="153" spans="1:35" s="183" customFormat="1">
      <c r="A153" s="333" t="s">
        <v>837</v>
      </c>
      <c r="B153" s="234" t="s">
        <v>796</v>
      </c>
      <c r="C153" s="182">
        <v>4321.4687020000001</v>
      </c>
      <c r="D153" s="182"/>
      <c r="E153" s="182"/>
      <c r="F153" s="182"/>
      <c r="G153" s="182"/>
      <c r="H153" s="182"/>
      <c r="I153" s="182"/>
      <c r="J153" s="182"/>
      <c r="K153" s="182"/>
      <c r="L153" s="182"/>
      <c r="M153" s="182"/>
      <c r="N153" s="182"/>
      <c r="O153" s="182"/>
      <c r="P153" s="182"/>
      <c r="Q153" s="182"/>
      <c r="R153" s="182"/>
      <c r="S153" s="182"/>
      <c r="T153" s="182"/>
      <c r="U153" s="182"/>
      <c r="V153" s="182">
        <v>4321.4687020000001</v>
      </c>
      <c r="W153" s="182"/>
      <c r="X153" s="182"/>
      <c r="Y153" s="182"/>
      <c r="Z153" s="182"/>
      <c r="AA153" s="182">
        <v>0</v>
      </c>
      <c r="AB153" s="182"/>
      <c r="AC153" s="182"/>
      <c r="AD153" s="182"/>
      <c r="AE153" s="182"/>
      <c r="AF153" s="182"/>
      <c r="AG153" s="182"/>
      <c r="AH153" s="182"/>
      <c r="AI153" s="182"/>
    </row>
    <row r="154" spans="1:35" s="183" customFormat="1" ht="25.5">
      <c r="A154" s="333" t="s">
        <v>838</v>
      </c>
      <c r="B154" s="234" t="s">
        <v>1092</v>
      </c>
      <c r="C154" s="182">
        <v>44804.3</v>
      </c>
      <c r="D154" s="182"/>
      <c r="E154" s="182"/>
      <c r="F154" s="182"/>
      <c r="G154" s="182"/>
      <c r="H154" s="182"/>
      <c r="I154" s="182"/>
      <c r="J154" s="182"/>
      <c r="K154" s="182"/>
      <c r="L154" s="182"/>
      <c r="M154" s="182"/>
      <c r="N154" s="182"/>
      <c r="O154" s="182"/>
      <c r="P154" s="182"/>
      <c r="Q154" s="182"/>
      <c r="R154" s="182"/>
      <c r="S154" s="182"/>
      <c r="T154" s="182"/>
      <c r="U154" s="182"/>
      <c r="V154" s="182">
        <v>44804.3</v>
      </c>
      <c r="W154" s="182"/>
      <c r="X154" s="182"/>
      <c r="Y154" s="182"/>
      <c r="Z154" s="182"/>
      <c r="AA154" s="182">
        <v>0</v>
      </c>
      <c r="AB154" s="182"/>
      <c r="AC154" s="182"/>
      <c r="AD154" s="182"/>
      <c r="AE154" s="182"/>
      <c r="AF154" s="182"/>
      <c r="AG154" s="182"/>
      <c r="AH154" s="182"/>
      <c r="AI154" s="182"/>
    </row>
    <row r="155" spans="1:35" s="183" customFormat="1" ht="25.5">
      <c r="A155" s="333" t="s">
        <v>839</v>
      </c>
      <c r="B155" s="234" t="s">
        <v>705</v>
      </c>
      <c r="C155" s="182">
        <v>47086.33</v>
      </c>
      <c r="D155" s="182"/>
      <c r="E155" s="182"/>
      <c r="F155" s="182"/>
      <c r="G155" s="182"/>
      <c r="H155" s="182"/>
      <c r="I155" s="182"/>
      <c r="J155" s="182"/>
      <c r="K155" s="182"/>
      <c r="L155" s="182"/>
      <c r="M155" s="182"/>
      <c r="N155" s="182"/>
      <c r="O155" s="182"/>
      <c r="P155" s="182"/>
      <c r="Q155" s="182"/>
      <c r="R155" s="182"/>
      <c r="S155" s="182"/>
      <c r="T155" s="182"/>
      <c r="U155" s="182"/>
      <c r="V155" s="182">
        <v>47086.33</v>
      </c>
      <c r="W155" s="182"/>
      <c r="X155" s="182"/>
      <c r="Y155" s="182"/>
      <c r="Z155" s="182"/>
      <c r="AA155" s="182">
        <v>0</v>
      </c>
      <c r="AB155" s="182"/>
      <c r="AC155" s="182"/>
      <c r="AD155" s="182"/>
      <c r="AE155" s="182"/>
      <c r="AF155" s="182"/>
      <c r="AG155" s="182"/>
      <c r="AH155" s="182"/>
      <c r="AI155" s="182"/>
    </row>
    <row r="156" spans="1:35" s="183" customFormat="1" ht="25.5">
      <c r="A156" s="333" t="s">
        <v>840</v>
      </c>
      <c r="B156" s="234" t="s">
        <v>706</v>
      </c>
      <c r="C156" s="182">
        <v>29415.8</v>
      </c>
      <c r="D156" s="182"/>
      <c r="E156" s="182"/>
      <c r="F156" s="182"/>
      <c r="G156" s="182"/>
      <c r="H156" s="182"/>
      <c r="I156" s="182"/>
      <c r="J156" s="182"/>
      <c r="K156" s="182"/>
      <c r="L156" s="182"/>
      <c r="M156" s="182"/>
      <c r="N156" s="182"/>
      <c r="O156" s="182"/>
      <c r="P156" s="182"/>
      <c r="Q156" s="182"/>
      <c r="R156" s="182"/>
      <c r="S156" s="182"/>
      <c r="T156" s="182"/>
      <c r="U156" s="182"/>
      <c r="V156" s="182">
        <v>29415.8</v>
      </c>
      <c r="W156" s="182"/>
      <c r="X156" s="182"/>
      <c r="Y156" s="182"/>
      <c r="Z156" s="182"/>
      <c r="AA156" s="182">
        <v>0</v>
      </c>
      <c r="AB156" s="182"/>
      <c r="AC156" s="182"/>
      <c r="AD156" s="182"/>
      <c r="AE156" s="182"/>
      <c r="AF156" s="182"/>
      <c r="AG156" s="182"/>
      <c r="AH156" s="182"/>
      <c r="AI156" s="182"/>
    </row>
    <row r="157" spans="1:35" s="183" customFormat="1" ht="25.5">
      <c r="A157" s="333" t="s">
        <v>841</v>
      </c>
      <c r="B157" s="234" t="s">
        <v>707</v>
      </c>
      <c r="C157" s="182">
        <v>26744.875</v>
      </c>
      <c r="D157" s="182"/>
      <c r="E157" s="182"/>
      <c r="F157" s="182"/>
      <c r="G157" s="182"/>
      <c r="H157" s="182"/>
      <c r="I157" s="182"/>
      <c r="J157" s="182"/>
      <c r="K157" s="182"/>
      <c r="L157" s="182"/>
      <c r="M157" s="182"/>
      <c r="N157" s="182"/>
      <c r="O157" s="182"/>
      <c r="P157" s="182"/>
      <c r="Q157" s="182"/>
      <c r="R157" s="182"/>
      <c r="S157" s="182"/>
      <c r="T157" s="182"/>
      <c r="U157" s="182"/>
      <c r="V157" s="182">
        <v>26744.875</v>
      </c>
      <c r="W157" s="182"/>
      <c r="X157" s="182"/>
      <c r="Y157" s="182"/>
      <c r="Z157" s="182"/>
      <c r="AA157" s="182">
        <v>0</v>
      </c>
      <c r="AB157" s="182"/>
      <c r="AC157" s="182"/>
      <c r="AD157" s="182"/>
      <c r="AE157" s="182"/>
      <c r="AF157" s="182"/>
      <c r="AG157" s="182"/>
      <c r="AH157" s="182"/>
      <c r="AI157" s="182"/>
    </row>
    <row r="158" spans="1:35" s="183" customFormat="1" ht="25.5">
      <c r="A158" s="333" t="s">
        <v>842</v>
      </c>
      <c r="B158" s="234" t="s">
        <v>708</v>
      </c>
      <c r="C158" s="182">
        <v>51653.175000000003</v>
      </c>
      <c r="D158" s="182"/>
      <c r="E158" s="182"/>
      <c r="F158" s="182"/>
      <c r="G158" s="182"/>
      <c r="H158" s="182"/>
      <c r="I158" s="182"/>
      <c r="J158" s="182"/>
      <c r="K158" s="182"/>
      <c r="L158" s="182"/>
      <c r="M158" s="182"/>
      <c r="N158" s="182"/>
      <c r="O158" s="182"/>
      <c r="P158" s="182"/>
      <c r="Q158" s="182"/>
      <c r="R158" s="182"/>
      <c r="S158" s="182"/>
      <c r="T158" s="182"/>
      <c r="U158" s="182"/>
      <c r="V158" s="182">
        <v>51653.175000000003</v>
      </c>
      <c r="W158" s="182"/>
      <c r="X158" s="182"/>
      <c r="Y158" s="182"/>
      <c r="Z158" s="182"/>
      <c r="AA158" s="182">
        <v>0</v>
      </c>
      <c r="AB158" s="182"/>
      <c r="AC158" s="182"/>
      <c r="AD158" s="182"/>
      <c r="AE158" s="182"/>
      <c r="AF158" s="182"/>
      <c r="AG158" s="182"/>
      <c r="AH158" s="182"/>
      <c r="AI158" s="182"/>
    </row>
    <row r="159" spans="1:35" s="183" customFormat="1" ht="25.5">
      <c r="A159" s="333" t="s">
        <v>843</v>
      </c>
      <c r="B159" s="234" t="s">
        <v>709</v>
      </c>
      <c r="C159" s="182">
        <v>28374.82</v>
      </c>
      <c r="D159" s="182"/>
      <c r="E159" s="182"/>
      <c r="F159" s="182"/>
      <c r="G159" s="182"/>
      <c r="H159" s="182"/>
      <c r="I159" s="182"/>
      <c r="J159" s="182"/>
      <c r="K159" s="182"/>
      <c r="L159" s="182"/>
      <c r="M159" s="182"/>
      <c r="N159" s="182"/>
      <c r="O159" s="182"/>
      <c r="P159" s="182"/>
      <c r="Q159" s="182"/>
      <c r="R159" s="182"/>
      <c r="S159" s="182"/>
      <c r="T159" s="182"/>
      <c r="U159" s="182"/>
      <c r="V159" s="182">
        <v>28374.82</v>
      </c>
      <c r="W159" s="182"/>
      <c r="X159" s="182"/>
      <c r="Y159" s="182"/>
      <c r="Z159" s="182"/>
      <c r="AA159" s="182">
        <v>0</v>
      </c>
      <c r="AB159" s="182"/>
      <c r="AC159" s="182"/>
      <c r="AD159" s="182"/>
      <c r="AE159" s="182"/>
      <c r="AF159" s="182"/>
      <c r="AG159" s="182"/>
      <c r="AH159" s="182"/>
      <c r="AI159" s="182"/>
    </row>
    <row r="160" spans="1:35" s="183" customFormat="1" ht="25.5">
      <c r="A160" s="333" t="s">
        <v>844</v>
      </c>
      <c r="B160" s="234" t="s">
        <v>710</v>
      </c>
      <c r="C160" s="182">
        <v>35426.9</v>
      </c>
      <c r="D160" s="182"/>
      <c r="E160" s="182"/>
      <c r="F160" s="182"/>
      <c r="G160" s="182"/>
      <c r="H160" s="182"/>
      <c r="I160" s="182"/>
      <c r="J160" s="182"/>
      <c r="K160" s="182"/>
      <c r="L160" s="182"/>
      <c r="M160" s="182"/>
      <c r="N160" s="182"/>
      <c r="O160" s="182"/>
      <c r="P160" s="182"/>
      <c r="Q160" s="182"/>
      <c r="R160" s="182"/>
      <c r="S160" s="182"/>
      <c r="T160" s="182"/>
      <c r="U160" s="182"/>
      <c r="V160" s="182">
        <v>35426.9</v>
      </c>
      <c r="W160" s="182"/>
      <c r="X160" s="182"/>
      <c r="Y160" s="182"/>
      <c r="Z160" s="182"/>
      <c r="AA160" s="182">
        <v>0</v>
      </c>
      <c r="AB160" s="182"/>
      <c r="AC160" s="182"/>
      <c r="AD160" s="182"/>
      <c r="AE160" s="182"/>
      <c r="AF160" s="182"/>
      <c r="AG160" s="182"/>
      <c r="AH160" s="182"/>
      <c r="AI160" s="182"/>
    </row>
    <row r="161" spans="1:35" s="183" customFormat="1" ht="25.5">
      <c r="A161" s="333" t="s">
        <v>845</v>
      </c>
      <c r="B161" s="234" t="s">
        <v>711</v>
      </c>
      <c r="C161" s="182">
        <v>37012.61</v>
      </c>
      <c r="D161" s="182"/>
      <c r="E161" s="182"/>
      <c r="F161" s="182"/>
      <c r="G161" s="182"/>
      <c r="H161" s="182"/>
      <c r="I161" s="182"/>
      <c r="J161" s="182"/>
      <c r="K161" s="182"/>
      <c r="L161" s="182"/>
      <c r="M161" s="182"/>
      <c r="N161" s="182"/>
      <c r="O161" s="182"/>
      <c r="P161" s="182"/>
      <c r="Q161" s="182"/>
      <c r="R161" s="182"/>
      <c r="S161" s="182"/>
      <c r="T161" s="182"/>
      <c r="U161" s="182"/>
      <c r="V161" s="182">
        <v>37012.61</v>
      </c>
      <c r="W161" s="182"/>
      <c r="X161" s="182"/>
      <c r="Y161" s="182"/>
      <c r="Z161" s="182"/>
      <c r="AA161" s="182">
        <v>0</v>
      </c>
      <c r="AB161" s="182"/>
      <c r="AC161" s="182"/>
      <c r="AD161" s="182"/>
      <c r="AE161" s="182"/>
      <c r="AF161" s="182"/>
      <c r="AG161" s="182"/>
      <c r="AH161" s="182"/>
      <c r="AI161" s="182"/>
    </row>
    <row r="162" spans="1:35" s="183" customFormat="1" ht="25.5">
      <c r="A162" s="333" t="s">
        <v>846</v>
      </c>
      <c r="B162" s="234" t="s">
        <v>712</v>
      </c>
      <c r="C162" s="182">
        <v>34700.31</v>
      </c>
      <c r="D162" s="182"/>
      <c r="E162" s="182"/>
      <c r="F162" s="182"/>
      <c r="G162" s="182"/>
      <c r="H162" s="182"/>
      <c r="I162" s="182"/>
      <c r="J162" s="182"/>
      <c r="K162" s="182"/>
      <c r="L162" s="182"/>
      <c r="M162" s="182"/>
      <c r="N162" s="182"/>
      <c r="O162" s="182"/>
      <c r="P162" s="182"/>
      <c r="Q162" s="182"/>
      <c r="R162" s="182"/>
      <c r="S162" s="182"/>
      <c r="T162" s="182"/>
      <c r="U162" s="182"/>
      <c r="V162" s="182">
        <v>34700.31</v>
      </c>
      <c r="W162" s="182"/>
      <c r="X162" s="182"/>
      <c r="Y162" s="182"/>
      <c r="Z162" s="182"/>
      <c r="AA162" s="182">
        <v>0</v>
      </c>
      <c r="AB162" s="182"/>
      <c r="AC162" s="182"/>
      <c r="AD162" s="182"/>
      <c r="AE162" s="182"/>
      <c r="AF162" s="182"/>
      <c r="AG162" s="182"/>
      <c r="AH162" s="182"/>
      <c r="AI162" s="182"/>
    </row>
    <row r="163" spans="1:35" s="183" customFormat="1" ht="25.5">
      <c r="A163" s="333" t="s">
        <v>847</v>
      </c>
      <c r="B163" s="238" t="s">
        <v>720</v>
      </c>
      <c r="C163" s="182">
        <v>24791.724000000002</v>
      </c>
      <c r="D163" s="182"/>
      <c r="E163" s="182"/>
      <c r="F163" s="182"/>
      <c r="G163" s="182"/>
      <c r="H163" s="182"/>
      <c r="I163" s="182"/>
      <c r="J163" s="182"/>
      <c r="K163" s="182"/>
      <c r="L163" s="182"/>
      <c r="M163" s="182"/>
      <c r="N163" s="182"/>
      <c r="O163" s="182"/>
      <c r="P163" s="182"/>
      <c r="Q163" s="182"/>
      <c r="R163" s="182"/>
      <c r="S163" s="182"/>
      <c r="T163" s="182"/>
      <c r="U163" s="182"/>
      <c r="V163" s="182">
        <v>24791.724000000002</v>
      </c>
      <c r="W163" s="182"/>
      <c r="X163" s="182"/>
      <c r="Y163" s="182"/>
      <c r="Z163" s="182"/>
      <c r="AA163" s="182">
        <v>0</v>
      </c>
      <c r="AB163" s="182"/>
      <c r="AC163" s="182"/>
      <c r="AD163" s="182"/>
      <c r="AE163" s="182"/>
      <c r="AF163" s="182"/>
      <c r="AG163" s="182"/>
      <c r="AH163" s="182"/>
      <c r="AI163" s="182"/>
    </row>
    <row r="164" spans="1:35" s="183" customFormat="1" ht="25.5">
      <c r="A164" s="333" t="s">
        <v>848</v>
      </c>
      <c r="B164" s="238" t="s">
        <v>721</v>
      </c>
      <c r="C164" s="182">
        <v>47506.36</v>
      </c>
      <c r="D164" s="182"/>
      <c r="E164" s="182"/>
      <c r="F164" s="182"/>
      <c r="G164" s="182"/>
      <c r="H164" s="182"/>
      <c r="I164" s="182"/>
      <c r="J164" s="182"/>
      <c r="K164" s="182"/>
      <c r="L164" s="182"/>
      <c r="M164" s="182"/>
      <c r="N164" s="182"/>
      <c r="O164" s="182"/>
      <c r="P164" s="182"/>
      <c r="Q164" s="182"/>
      <c r="R164" s="182"/>
      <c r="S164" s="182"/>
      <c r="T164" s="182"/>
      <c r="U164" s="182"/>
      <c r="V164" s="182">
        <v>47506.36</v>
      </c>
      <c r="W164" s="182"/>
      <c r="X164" s="182"/>
      <c r="Y164" s="182"/>
      <c r="Z164" s="182"/>
      <c r="AA164" s="182">
        <v>0</v>
      </c>
      <c r="AB164" s="182"/>
      <c r="AC164" s="182"/>
      <c r="AD164" s="182"/>
      <c r="AE164" s="182"/>
      <c r="AF164" s="182"/>
      <c r="AG164" s="182"/>
      <c r="AH164" s="182"/>
      <c r="AI164" s="182"/>
    </row>
    <row r="165" spans="1:35" s="183" customFormat="1" ht="25.5">
      <c r="A165" s="333" t="s">
        <v>849</v>
      </c>
      <c r="B165" s="238" t="s">
        <v>722</v>
      </c>
      <c r="C165" s="182">
        <v>21499.002</v>
      </c>
      <c r="D165" s="182"/>
      <c r="E165" s="182"/>
      <c r="F165" s="182"/>
      <c r="G165" s="182"/>
      <c r="H165" s="182"/>
      <c r="I165" s="182"/>
      <c r="J165" s="182"/>
      <c r="K165" s="182"/>
      <c r="L165" s="182"/>
      <c r="M165" s="182"/>
      <c r="N165" s="182"/>
      <c r="O165" s="182"/>
      <c r="P165" s="182"/>
      <c r="Q165" s="182"/>
      <c r="R165" s="182"/>
      <c r="S165" s="182"/>
      <c r="T165" s="182"/>
      <c r="U165" s="182"/>
      <c r="V165" s="182">
        <v>21499.002</v>
      </c>
      <c r="W165" s="182"/>
      <c r="X165" s="182"/>
      <c r="Y165" s="182"/>
      <c r="Z165" s="182"/>
      <c r="AA165" s="182">
        <v>0</v>
      </c>
      <c r="AB165" s="182"/>
      <c r="AC165" s="182"/>
      <c r="AD165" s="182"/>
      <c r="AE165" s="182"/>
      <c r="AF165" s="182"/>
      <c r="AG165" s="182"/>
      <c r="AH165" s="182"/>
      <c r="AI165" s="182"/>
    </row>
    <row r="166" spans="1:35" s="183" customFormat="1" ht="25.5">
      <c r="A166" s="333" t="s">
        <v>850</v>
      </c>
      <c r="B166" s="238" t="s">
        <v>723</v>
      </c>
      <c r="C166" s="182">
        <v>36697.394</v>
      </c>
      <c r="D166" s="182"/>
      <c r="E166" s="182"/>
      <c r="F166" s="182"/>
      <c r="G166" s="182"/>
      <c r="H166" s="182"/>
      <c r="I166" s="182"/>
      <c r="J166" s="182"/>
      <c r="K166" s="182"/>
      <c r="L166" s="182"/>
      <c r="M166" s="182"/>
      <c r="N166" s="182"/>
      <c r="O166" s="182"/>
      <c r="P166" s="182"/>
      <c r="Q166" s="182"/>
      <c r="R166" s="182"/>
      <c r="S166" s="182"/>
      <c r="T166" s="182"/>
      <c r="U166" s="182"/>
      <c r="V166" s="182">
        <v>36697.394</v>
      </c>
      <c r="W166" s="182"/>
      <c r="X166" s="182"/>
      <c r="Y166" s="182"/>
      <c r="Z166" s="182"/>
      <c r="AA166" s="182">
        <v>0</v>
      </c>
      <c r="AB166" s="182"/>
      <c r="AC166" s="182"/>
      <c r="AD166" s="182"/>
      <c r="AE166" s="182"/>
      <c r="AF166" s="182"/>
      <c r="AG166" s="182"/>
      <c r="AH166" s="182"/>
      <c r="AI166" s="182"/>
    </row>
    <row r="167" spans="1:35" s="183" customFormat="1" ht="25.5">
      <c r="A167" s="333" t="s">
        <v>851</v>
      </c>
      <c r="B167" s="238" t="s">
        <v>724</v>
      </c>
      <c r="C167" s="182">
        <v>34116.228000000003</v>
      </c>
      <c r="D167" s="182"/>
      <c r="E167" s="182"/>
      <c r="F167" s="182"/>
      <c r="G167" s="182"/>
      <c r="H167" s="182"/>
      <c r="I167" s="182"/>
      <c r="J167" s="182"/>
      <c r="K167" s="182"/>
      <c r="L167" s="182"/>
      <c r="M167" s="182"/>
      <c r="N167" s="182"/>
      <c r="O167" s="182"/>
      <c r="P167" s="182"/>
      <c r="Q167" s="182"/>
      <c r="R167" s="182"/>
      <c r="S167" s="182"/>
      <c r="T167" s="182"/>
      <c r="U167" s="182"/>
      <c r="V167" s="182">
        <v>34116.228000000003</v>
      </c>
      <c r="W167" s="182"/>
      <c r="X167" s="182"/>
      <c r="Y167" s="182"/>
      <c r="Z167" s="182"/>
      <c r="AA167" s="182">
        <v>0</v>
      </c>
      <c r="AB167" s="182"/>
      <c r="AC167" s="182"/>
      <c r="AD167" s="182"/>
      <c r="AE167" s="182"/>
      <c r="AF167" s="182"/>
      <c r="AG167" s="182"/>
      <c r="AH167" s="182"/>
      <c r="AI167" s="182"/>
    </row>
    <row r="168" spans="1:35" s="183" customFormat="1" ht="25.5">
      <c r="A168" s="333" t="s">
        <v>852</v>
      </c>
      <c r="B168" s="238" t="s">
        <v>725</v>
      </c>
      <c r="C168" s="182">
        <v>54070.694000000003</v>
      </c>
      <c r="D168" s="182"/>
      <c r="E168" s="182"/>
      <c r="F168" s="182"/>
      <c r="G168" s="182"/>
      <c r="H168" s="182"/>
      <c r="I168" s="182"/>
      <c r="J168" s="182"/>
      <c r="K168" s="182"/>
      <c r="L168" s="182"/>
      <c r="M168" s="182"/>
      <c r="N168" s="182"/>
      <c r="O168" s="182"/>
      <c r="P168" s="182"/>
      <c r="Q168" s="182"/>
      <c r="R168" s="182"/>
      <c r="S168" s="182"/>
      <c r="T168" s="182"/>
      <c r="U168" s="182"/>
      <c r="V168" s="182">
        <v>54070.694000000003</v>
      </c>
      <c r="W168" s="182"/>
      <c r="X168" s="182"/>
      <c r="Y168" s="182"/>
      <c r="Z168" s="182"/>
      <c r="AA168" s="182">
        <v>0</v>
      </c>
      <c r="AB168" s="182"/>
      <c r="AC168" s="182"/>
      <c r="AD168" s="182"/>
      <c r="AE168" s="182"/>
      <c r="AF168" s="182"/>
      <c r="AG168" s="182"/>
      <c r="AH168" s="182"/>
      <c r="AI168" s="182"/>
    </row>
    <row r="169" spans="1:35" s="183" customFormat="1" ht="25.5">
      <c r="A169" s="333" t="s">
        <v>853</v>
      </c>
      <c r="B169" s="238" t="s">
        <v>726</v>
      </c>
      <c r="C169" s="182">
        <v>15162.32</v>
      </c>
      <c r="D169" s="182"/>
      <c r="E169" s="182"/>
      <c r="F169" s="182"/>
      <c r="G169" s="182"/>
      <c r="H169" s="182"/>
      <c r="I169" s="182"/>
      <c r="J169" s="182"/>
      <c r="K169" s="182"/>
      <c r="L169" s="182"/>
      <c r="M169" s="182"/>
      <c r="N169" s="182"/>
      <c r="O169" s="182"/>
      <c r="P169" s="182"/>
      <c r="Q169" s="182"/>
      <c r="R169" s="182"/>
      <c r="S169" s="182"/>
      <c r="T169" s="182"/>
      <c r="U169" s="182"/>
      <c r="V169" s="182">
        <v>15162.32</v>
      </c>
      <c r="W169" s="182"/>
      <c r="X169" s="182"/>
      <c r="Y169" s="182"/>
      <c r="Z169" s="182"/>
      <c r="AA169" s="182">
        <v>0</v>
      </c>
      <c r="AB169" s="182"/>
      <c r="AC169" s="182"/>
      <c r="AD169" s="182"/>
      <c r="AE169" s="182"/>
      <c r="AF169" s="182"/>
      <c r="AG169" s="182"/>
      <c r="AH169" s="182"/>
      <c r="AI169" s="182"/>
    </row>
    <row r="170" spans="1:35" s="183" customFormat="1" ht="25.5">
      <c r="A170" s="333" t="s">
        <v>854</v>
      </c>
      <c r="B170" s="238" t="s">
        <v>727</v>
      </c>
      <c r="C170" s="182">
        <v>37518.262000000002</v>
      </c>
      <c r="D170" s="182"/>
      <c r="E170" s="182"/>
      <c r="F170" s="182"/>
      <c r="G170" s="182"/>
      <c r="H170" s="182"/>
      <c r="I170" s="182"/>
      <c r="J170" s="182"/>
      <c r="K170" s="182"/>
      <c r="L170" s="182"/>
      <c r="M170" s="182"/>
      <c r="N170" s="182"/>
      <c r="O170" s="182"/>
      <c r="P170" s="182"/>
      <c r="Q170" s="182"/>
      <c r="R170" s="182"/>
      <c r="S170" s="182"/>
      <c r="T170" s="182"/>
      <c r="U170" s="182"/>
      <c r="V170" s="182">
        <v>37518.262000000002</v>
      </c>
      <c r="W170" s="182"/>
      <c r="X170" s="182"/>
      <c r="Y170" s="182"/>
      <c r="Z170" s="182"/>
      <c r="AA170" s="182">
        <v>0</v>
      </c>
      <c r="AB170" s="182"/>
      <c r="AC170" s="182"/>
      <c r="AD170" s="182"/>
      <c r="AE170" s="182"/>
      <c r="AF170" s="182"/>
      <c r="AG170" s="182"/>
      <c r="AH170" s="182"/>
      <c r="AI170" s="182"/>
    </row>
    <row r="171" spans="1:35" s="183" customFormat="1" ht="25.5">
      <c r="A171" s="333" t="s">
        <v>855</v>
      </c>
      <c r="B171" s="238" t="s">
        <v>728</v>
      </c>
      <c r="C171" s="182">
        <v>38128.665000000001</v>
      </c>
      <c r="D171" s="182"/>
      <c r="E171" s="182"/>
      <c r="F171" s="182"/>
      <c r="G171" s="182"/>
      <c r="H171" s="182"/>
      <c r="I171" s="182"/>
      <c r="J171" s="182"/>
      <c r="K171" s="182"/>
      <c r="L171" s="182"/>
      <c r="M171" s="182"/>
      <c r="N171" s="182"/>
      <c r="O171" s="182"/>
      <c r="P171" s="182"/>
      <c r="Q171" s="182"/>
      <c r="R171" s="182"/>
      <c r="S171" s="182"/>
      <c r="T171" s="182"/>
      <c r="U171" s="182"/>
      <c r="V171" s="182">
        <v>38128.665000000001</v>
      </c>
      <c r="W171" s="182"/>
      <c r="X171" s="182"/>
      <c r="Y171" s="182"/>
      <c r="Z171" s="182"/>
      <c r="AA171" s="182">
        <v>0</v>
      </c>
      <c r="AB171" s="182"/>
      <c r="AC171" s="182"/>
      <c r="AD171" s="182"/>
      <c r="AE171" s="182"/>
      <c r="AF171" s="182"/>
      <c r="AG171" s="182"/>
      <c r="AH171" s="182"/>
      <c r="AI171" s="182"/>
    </row>
    <row r="172" spans="1:35" s="183" customFormat="1" ht="25.5">
      <c r="A172" s="333" t="s">
        <v>856</v>
      </c>
      <c r="B172" s="238" t="s">
        <v>729</v>
      </c>
      <c r="C172" s="182">
        <v>2531.39</v>
      </c>
      <c r="D172" s="182"/>
      <c r="E172" s="182"/>
      <c r="F172" s="182"/>
      <c r="G172" s="182"/>
      <c r="H172" s="182"/>
      <c r="I172" s="182"/>
      <c r="J172" s="182"/>
      <c r="K172" s="182"/>
      <c r="L172" s="182"/>
      <c r="M172" s="182"/>
      <c r="N172" s="182"/>
      <c r="O172" s="182"/>
      <c r="P172" s="182"/>
      <c r="Q172" s="182"/>
      <c r="R172" s="182"/>
      <c r="S172" s="182"/>
      <c r="T172" s="182"/>
      <c r="U172" s="182"/>
      <c r="V172" s="182">
        <v>2531.39</v>
      </c>
      <c r="W172" s="182"/>
      <c r="X172" s="182"/>
      <c r="Y172" s="182"/>
      <c r="Z172" s="182"/>
      <c r="AA172" s="182">
        <v>0</v>
      </c>
      <c r="AB172" s="182"/>
      <c r="AC172" s="182"/>
      <c r="AD172" s="182"/>
      <c r="AE172" s="182"/>
      <c r="AF172" s="182"/>
      <c r="AG172" s="182"/>
      <c r="AH172" s="182"/>
      <c r="AI172" s="182"/>
    </row>
    <row r="173" spans="1:35" s="183" customFormat="1" ht="38.25">
      <c r="A173" s="333" t="s">
        <v>857</v>
      </c>
      <c r="B173" s="234" t="s">
        <v>699</v>
      </c>
      <c r="C173" s="182">
        <v>1685.789636</v>
      </c>
      <c r="D173" s="182"/>
      <c r="E173" s="182"/>
      <c r="F173" s="182"/>
      <c r="G173" s="182"/>
      <c r="H173" s="182"/>
      <c r="I173" s="182"/>
      <c r="J173" s="182"/>
      <c r="K173" s="182"/>
      <c r="L173" s="182"/>
      <c r="M173" s="182"/>
      <c r="N173" s="182"/>
      <c r="O173" s="182"/>
      <c r="P173" s="182"/>
      <c r="Q173" s="182"/>
      <c r="R173" s="182"/>
      <c r="S173" s="182"/>
      <c r="T173" s="182"/>
      <c r="U173" s="182"/>
      <c r="V173" s="182">
        <v>1125.311473</v>
      </c>
      <c r="W173" s="182"/>
      <c r="X173" s="182"/>
      <c r="Y173" s="182"/>
      <c r="Z173" s="182"/>
      <c r="AA173" s="182">
        <v>292.17079999999999</v>
      </c>
      <c r="AB173" s="182"/>
      <c r="AC173" s="182"/>
      <c r="AD173" s="182"/>
      <c r="AE173" s="182"/>
      <c r="AF173" s="182">
        <v>292.17079999999999</v>
      </c>
      <c r="AG173" s="182"/>
      <c r="AH173" s="182">
        <v>268.3073629999999</v>
      </c>
      <c r="AI173" s="182"/>
    </row>
    <row r="174" spans="1:35" s="183" customFormat="1" ht="25.5">
      <c r="A174" s="333" t="s">
        <v>858</v>
      </c>
      <c r="B174" s="234" t="s">
        <v>700</v>
      </c>
      <c r="C174" s="182">
        <v>8105</v>
      </c>
      <c r="D174" s="182"/>
      <c r="E174" s="182"/>
      <c r="F174" s="182"/>
      <c r="G174" s="182"/>
      <c r="H174" s="182"/>
      <c r="I174" s="182"/>
      <c r="J174" s="182"/>
      <c r="K174" s="182"/>
      <c r="L174" s="182"/>
      <c r="M174" s="182"/>
      <c r="N174" s="182"/>
      <c r="O174" s="182"/>
      <c r="P174" s="182"/>
      <c r="Q174" s="182"/>
      <c r="R174" s="182"/>
      <c r="S174" s="182"/>
      <c r="T174" s="182"/>
      <c r="U174" s="182"/>
      <c r="V174" s="182">
        <v>8105</v>
      </c>
      <c r="W174" s="182"/>
      <c r="X174" s="182"/>
      <c r="Y174" s="182"/>
      <c r="Z174" s="182"/>
      <c r="AA174" s="182">
        <v>0</v>
      </c>
      <c r="AB174" s="182"/>
      <c r="AC174" s="182"/>
      <c r="AD174" s="182"/>
      <c r="AE174" s="182"/>
      <c r="AF174" s="182"/>
      <c r="AG174" s="182"/>
      <c r="AH174" s="182"/>
      <c r="AI174" s="182"/>
    </row>
    <row r="175" spans="1:35" s="183" customFormat="1" ht="25.5">
      <c r="A175" s="333" t="s">
        <v>859</v>
      </c>
      <c r="B175" s="238" t="s">
        <v>719</v>
      </c>
      <c r="C175" s="182">
        <v>1008</v>
      </c>
      <c r="D175" s="182"/>
      <c r="E175" s="182"/>
      <c r="F175" s="182"/>
      <c r="G175" s="182"/>
      <c r="H175" s="182"/>
      <c r="I175" s="182"/>
      <c r="J175" s="182"/>
      <c r="K175" s="182"/>
      <c r="L175" s="182"/>
      <c r="M175" s="182"/>
      <c r="N175" s="182"/>
      <c r="O175" s="182"/>
      <c r="P175" s="182"/>
      <c r="Q175" s="182"/>
      <c r="R175" s="182"/>
      <c r="S175" s="182"/>
      <c r="T175" s="182"/>
      <c r="U175" s="182"/>
      <c r="V175" s="182">
        <v>1008</v>
      </c>
      <c r="W175" s="182"/>
      <c r="X175" s="182"/>
      <c r="Y175" s="182"/>
      <c r="Z175" s="182"/>
      <c r="AA175" s="182">
        <v>0</v>
      </c>
      <c r="AB175" s="182"/>
      <c r="AC175" s="182"/>
      <c r="AD175" s="182"/>
      <c r="AE175" s="182"/>
      <c r="AF175" s="182"/>
      <c r="AG175" s="182"/>
      <c r="AH175" s="182"/>
      <c r="AI175" s="182"/>
    </row>
    <row r="176" spans="1:35" s="183" customFormat="1" ht="25.5">
      <c r="A176" s="333" t="s">
        <v>860</v>
      </c>
      <c r="B176" s="234" t="s">
        <v>701</v>
      </c>
      <c r="C176" s="182">
        <v>12707</v>
      </c>
      <c r="D176" s="182"/>
      <c r="E176" s="182"/>
      <c r="F176" s="182"/>
      <c r="G176" s="182"/>
      <c r="H176" s="182"/>
      <c r="I176" s="182"/>
      <c r="J176" s="182"/>
      <c r="K176" s="182"/>
      <c r="L176" s="182"/>
      <c r="M176" s="182"/>
      <c r="N176" s="182"/>
      <c r="O176" s="182"/>
      <c r="P176" s="182"/>
      <c r="Q176" s="182"/>
      <c r="R176" s="182"/>
      <c r="S176" s="182"/>
      <c r="T176" s="182"/>
      <c r="U176" s="182"/>
      <c r="V176" s="182">
        <v>12707</v>
      </c>
      <c r="W176" s="182"/>
      <c r="X176" s="182"/>
      <c r="Y176" s="182"/>
      <c r="Z176" s="182"/>
      <c r="AA176" s="182">
        <v>0</v>
      </c>
      <c r="AB176" s="182"/>
      <c r="AC176" s="182"/>
      <c r="AD176" s="182"/>
      <c r="AE176" s="182"/>
      <c r="AF176" s="182"/>
      <c r="AG176" s="182"/>
      <c r="AH176" s="182"/>
      <c r="AI176" s="182"/>
    </row>
    <row r="177" spans="1:35" s="183" customFormat="1" ht="25.5">
      <c r="A177" s="333" t="s">
        <v>861</v>
      </c>
      <c r="B177" s="234" t="s">
        <v>702</v>
      </c>
      <c r="C177" s="182">
        <v>9576</v>
      </c>
      <c r="D177" s="182"/>
      <c r="E177" s="182"/>
      <c r="F177" s="182"/>
      <c r="G177" s="182"/>
      <c r="H177" s="182"/>
      <c r="I177" s="182"/>
      <c r="J177" s="182"/>
      <c r="K177" s="182"/>
      <c r="L177" s="182"/>
      <c r="M177" s="182"/>
      <c r="N177" s="182"/>
      <c r="O177" s="182"/>
      <c r="P177" s="182"/>
      <c r="Q177" s="182"/>
      <c r="R177" s="182"/>
      <c r="S177" s="182"/>
      <c r="T177" s="182"/>
      <c r="U177" s="182"/>
      <c r="V177" s="182">
        <v>9576</v>
      </c>
      <c r="W177" s="182"/>
      <c r="X177" s="182"/>
      <c r="Y177" s="182"/>
      <c r="Z177" s="182"/>
      <c r="AA177" s="182">
        <v>0</v>
      </c>
      <c r="AB177" s="182"/>
      <c r="AC177" s="182"/>
      <c r="AD177" s="182"/>
      <c r="AE177" s="182"/>
      <c r="AF177" s="182"/>
      <c r="AG177" s="182"/>
      <c r="AH177" s="182"/>
      <c r="AI177" s="182"/>
    </row>
    <row r="178" spans="1:35" s="183" customFormat="1" ht="25.5">
      <c r="A178" s="333" t="s">
        <v>862</v>
      </c>
      <c r="B178" s="234" t="s">
        <v>764</v>
      </c>
      <c r="C178" s="182">
        <v>1900</v>
      </c>
      <c r="D178" s="182"/>
      <c r="E178" s="182"/>
      <c r="F178" s="182"/>
      <c r="G178" s="182"/>
      <c r="H178" s="182"/>
      <c r="I178" s="182"/>
      <c r="J178" s="182"/>
      <c r="K178" s="182"/>
      <c r="L178" s="182"/>
      <c r="M178" s="182"/>
      <c r="N178" s="182"/>
      <c r="O178" s="182"/>
      <c r="P178" s="182"/>
      <c r="Q178" s="182"/>
      <c r="R178" s="182"/>
      <c r="S178" s="182"/>
      <c r="T178" s="182"/>
      <c r="U178" s="182"/>
      <c r="V178" s="182"/>
      <c r="W178" s="182"/>
      <c r="X178" s="182"/>
      <c r="Y178" s="182"/>
      <c r="Z178" s="182"/>
      <c r="AA178" s="182">
        <v>1900</v>
      </c>
      <c r="AB178" s="182"/>
      <c r="AC178" s="182"/>
      <c r="AD178" s="182"/>
      <c r="AE178" s="182"/>
      <c r="AF178" s="182">
        <v>1900</v>
      </c>
      <c r="AG178" s="182"/>
      <c r="AH178" s="182"/>
      <c r="AI178" s="182"/>
    </row>
    <row r="179" spans="1:35" s="183" customFormat="1" ht="25.5">
      <c r="A179" s="333" t="s">
        <v>863</v>
      </c>
      <c r="B179" s="234" t="s">
        <v>798</v>
      </c>
      <c r="C179" s="182">
        <v>3000</v>
      </c>
      <c r="D179" s="182"/>
      <c r="E179" s="182"/>
      <c r="F179" s="182"/>
      <c r="G179" s="182"/>
      <c r="H179" s="182"/>
      <c r="I179" s="182"/>
      <c r="J179" s="182"/>
      <c r="K179" s="182"/>
      <c r="L179" s="182"/>
      <c r="M179" s="182"/>
      <c r="N179" s="182"/>
      <c r="O179" s="182"/>
      <c r="P179" s="182"/>
      <c r="Q179" s="182"/>
      <c r="R179" s="182"/>
      <c r="S179" s="182"/>
      <c r="T179" s="182"/>
      <c r="U179" s="182"/>
      <c r="V179" s="182"/>
      <c r="W179" s="182"/>
      <c r="X179" s="182"/>
      <c r="Y179" s="182"/>
      <c r="Z179" s="182"/>
      <c r="AA179" s="182">
        <v>3000</v>
      </c>
      <c r="AB179" s="182"/>
      <c r="AC179" s="182"/>
      <c r="AD179" s="182"/>
      <c r="AE179" s="182"/>
      <c r="AF179" s="182">
        <v>3000</v>
      </c>
      <c r="AG179" s="182"/>
      <c r="AH179" s="182"/>
      <c r="AI179" s="182"/>
    </row>
    <row r="180" spans="1:35" s="183" customFormat="1" ht="25.5">
      <c r="A180" s="333" t="s">
        <v>864</v>
      </c>
      <c r="B180" s="234" t="s">
        <v>703</v>
      </c>
      <c r="C180" s="182">
        <v>13164</v>
      </c>
      <c r="D180" s="182"/>
      <c r="E180" s="182"/>
      <c r="F180" s="182"/>
      <c r="G180" s="182"/>
      <c r="H180" s="182"/>
      <c r="I180" s="182"/>
      <c r="J180" s="182"/>
      <c r="K180" s="182"/>
      <c r="L180" s="182"/>
      <c r="M180" s="182"/>
      <c r="N180" s="182"/>
      <c r="O180" s="182"/>
      <c r="P180" s="182"/>
      <c r="Q180" s="182"/>
      <c r="R180" s="182"/>
      <c r="S180" s="182"/>
      <c r="T180" s="182"/>
      <c r="U180" s="182"/>
      <c r="V180" s="182">
        <v>13164</v>
      </c>
      <c r="W180" s="182"/>
      <c r="X180" s="182"/>
      <c r="Y180" s="182"/>
      <c r="Z180" s="182"/>
      <c r="AA180" s="182">
        <v>0</v>
      </c>
      <c r="AB180" s="182"/>
      <c r="AC180" s="182"/>
      <c r="AD180" s="182"/>
      <c r="AE180" s="182"/>
      <c r="AF180" s="182"/>
      <c r="AG180" s="182"/>
      <c r="AH180" s="182"/>
      <c r="AI180" s="182"/>
    </row>
    <row r="181" spans="1:35" s="183" customFormat="1" ht="25.5">
      <c r="A181" s="333" t="s">
        <v>865</v>
      </c>
      <c r="B181" s="234" t="s">
        <v>704</v>
      </c>
      <c r="C181" s="182">
        <v>13823.18</v>
      </c>
      <c r="D181" s="182"/>
      <c r="E181" s="182"/>
      <c r="F181" s="182"/>
      <c r="G181" s="182"/>
      <c r="H181" s="182"/>
      <c r="I181" s="182"/>
      <c r="J181" s="182"/>
      <c r="K181" s="182"/>
      <c r="L181" s="182"/>
      <c r="M181" s="182"/>
      <c r="N181" s="182"/>
      <c r="O181" s="182"/>
      <c r="P181" s="182"/>
      <c r="Q181" s="182"/>
      <c r="R181" s="182"/>
      <c r="S181" s="182"/>
      <c r="T181" s="182"/>
      <c r="U181" s="182"/>
      <c r="V181" s="182">
        <v>13823.18</v>
      </c>
      <c r="W181" s="182"/>
      <c r="X181" s="182"/>
      <c r="Y181" s="182"/>
      <c r="Z181" s="182"/>
      <c r="AA181" s="182">
        <v>0</v>
      </c>
      <c r="AB181" s="182"/>
      <c r="AC181" s="182"/>
      <c r="AD181" s="182"/>
      <c r="AE181" s="182"/>
      <c r="AF181" s="182"/>
      <c r="AG181" s="182"/>
      <c r="AH181" s="182"/>
      <c r="AI181" s="182"/>
    </row>
    <row r="182" spans="1:35" s="183" customFormat="1" ht="25.5">
      <c r="A182" s="333" t="s">
        <v>866</v>
      </c>
      <c r="B182" s="238" t="s">
        <v>715</v>
      </c>
      <c r="C182" s="182">
        <v>3299</v>
      </c>
      <c r="D182" s="182"/>
      <c r="E182" s="182"/>
      <c r="F182" s="182"/>
      <c r="G182" s="182"/>
      <c r="H182" s="182"/>
      <c r="I182" s="182"/>
      <c r="J182" s="182"/>
      <c r="K182" s="182"/>
      <c r="L182" s="182"/>
      <c r="M182" s="182"/>
      <c r="N182" s="182"/>
      <c r="O182" s="182"/>
      <c r="P182" s="182"/>
      <c r="Q182" s="182"/>
      <c r="R182" s="182"/>
      <c r="S182" s="182"/>
      <c r="T182" s="182"/>
      <c r="U182" s="182"/>
      <c r="V182" s="182">
        <v>3299</v>
      </c>
      <c r="W182" s="182"/>
      <c r="X182" s="182"/>
      <c r="Y182" s="182"/>
      <c r="Z182" s="182"/>
      <c r="AA182" s="182">
        <v>0</v>
      </c>
      <c r="AB182" s="182"/>
      <c r="AC182" s="182"/>
      <c r="AD182" s="182"/>
      <c r="AE182" s="182"/>
      <c r="AF182" s="182"/>
      <c r="AG182" s="182"/>
      <c r="AH182" s="182"/>
      <c r="AI182" s="182"/>
    </row>
    <row r="183" spans="1:35" s="183" customFormat="1" ht="25.5">
      <c r="A183" s="333" t="s">
        <v>867</v>
      </c>
      <c r="B183" s="238" t="s">
        <v>716</v>
      </c>
      <c r="C183" s="182">
        <v>477</v>
      </c>
      <c r="D183" s="182"/>
      <c r="E183" s="182"/>
      <c r="F183" s="182"/>
      <c r="G183" s="182"/>
      <c r="H183" s="182"/>
      <c r="I183" s="182"/>
      <c r="J183" s="182"/>
      <c r="K183" s="182"/>
      <c r="L183" s="182"/>
      <c r="M183" s="182"/>
      <c r="N183" s="182"/>
      <c r="O183" s="182"/>
      <c r="P183" s="182"/>
      <c r="Q183" s="182"/>
      <c r="R183" s="182"/>
      <c r="S183" s="182"/>
      <c r="T183" s="182"/>
      <c r="U183" s="182"/>
      <c r="V183" s="182">
        <v>477</v>
      </c>
      <c r="W183" s="182"/>
      <c r="X183" s="182"/>
      <c r="Y183" s="182"/>
      <c r="Z183" s="182"/>
      <c r="AA183" s="182">
        <v>0</v>
      </c>
      <c r="AB183" s="182"/>
      <c r="AC183" s="182"/>
      <c r="AD183" s="182"/>
      <c r="AE183" s="182"/>
      <c r="AF183" s="182"/>
      <c r="AG183" s="182"/>
      <c r="AH183" s="182"/>
      <c r="AI183" s="182"/>
    </row>
    <row r="184" spans="1:35" s="183" customFormat="1" ht="25.5">
      <c r="A184" s="333" t="s">
        <v>868</v>
      </c>
      <c r="B184" s="238" t="s">
        <v>717</v>
      </c>
      <c r="C184" s="182">
        <v>713</v>
      </c>
      <c r="D184" s="182"/>
      <c r="E184" s="182"/>
      <c r="F184" s="182"/>
      <c r="G184" s="182"/>
      <c r="H184" s="182"/>
      <c r="I184" s="182"/>
      <c r="J184" s="182"/>
      <c r="K184" s="182"/>
      <c r="L184" s="182"/>
      <c r="M184" s="182"/>
      <c r="N184" s="182"/>
      <c r="O184" s="182"/>
      <c r="P184" s="182"/>
      <c r="Q184" s="182"/>
      <c r="R184" s="182"/>
      <c r="S184" s="182"/>
      <c r="T184" s="182"/>
      <c r="U184" s="182"/>
      <c r="V184" s="182">
        <v>713</v>
      </c>
      <c r="W184" s="182"/>
      <c r="X184" s="182"/>
      <c r="Y184" s="182"/>
      <c r="Z184" s="182"/>
      <c r="AA184" s="182">
        <v>0</v>
      </c>
      <c r="AB184" s="182"/>
      <c r="AC184" s="182"/>
      <c r="AD184" s="182"/>
      <c r="AE184" s="182"/>
      <c r="AF184" s="182"/>
      <c r="AG184" s="182"/>
      <c r="AH184" s="182"/>
      <c r="AI184" s="182"/>
    </row>
    <row r="185" spans="1:35" s="183" customFormat="1" ht="25.5">
      <c r="A185" s="333" t="s">
        <v>869</v>
      </c>
      <c r="B185" s="238" t="s">
        <v>718</v>
      </c>
      <c r="C185" s="182">
        <v>2246.6109999999999</v>
      </c>
      <c r="D185" s="182"/>
      <c r="E185" s="182"/>
      <c r="F185" s="182"/>
      <c r="G185" s="182"/>
      <c r="H185" s="182"/>
      <c r="I185" s="182"/>
      <c r="J185" s="182"/>
      <c r="K185" s="182"/>
      <c r="L185" s="182"/>
      <c r="M185" s="182"/>
      <c r="N185" s="182"/>
      <c r="O185" s="182"/>
      <c r="P185" s="182"/>
      <c r="Q185" s="182"/>
      <c r="R185" s="182"/>
      <c r="S185" s="182"/>
      <c r="T185" s="182"/>
      <c r="U185" s="182"/>
      <c r="V185" s="182">
        <v>2246.6109999999999</v>
      </c>
      <c r="W185" s="182"/>
      <c r="X185" s="182"/>
      <c r="Y185" s="182"/>
      <c r="Z185" s="182"/>
      <c r="AA185" s="182">
        <v>0</v>
      </c>
      <c r="AB185" s="182"/>
      <c r="AC185" s="182"/>
      <c r="AD185" s="182"/>
      <c r="AE185" s="182"/>
      <c r="AF185" s="182"/>
      <c r="AG185" s="182"/>
      <c r="AH185" s="182"/>
      <c r="AI185" s="182"/>
    </row>
    <row r="186" spans="1:35" s="183" customFormat="1">
      <c r="A186" s="333" t="s">
        <v>919</v>
      </c>
      <c r="B186" s="238" t="s">
        <v>1093</v>
      </c>
      <c r="C186" s="182">
        <v>8750.0400000000009</v>
      </c>
      <c r="D186" s="182"/>
      <c r="E186" s="182"/>
      <c r="F186" s="182"/>
      <c r="G186" s="182"/>
      <c r="H186" s="182"/>
      <c r="I186" s="182"/>
      <c r="J186" s="182"/>
      <c r="K186" s="182"/>
      <c r="L186" s="182"/>
      <c r="M186" s="182"/>
      <c r="N186" s="182"/>
      <c r="O186" s="182"/>
      <c r="P186" s="182"/>
      <c r="Q186" s="182"/>
      <c r="R186" s="182"/>
      <c r="S186" s="182"/>
      <c r="T186" s="182"/>
      <c r="U186" s="182"/>
      <c r="V186" s="182">
        <v>8750.0400000000009</v>
      </c>
      <c r="W186" s="182"/>
      <c r="X186" s="182"/>
      <c r="Y186" s="182"/>
      <c r="Z186" s="182"/>
      <c r="AA186" s="182">
        <v>0</v>
      </c>
      <c r="AB186" s="182"/>
      <c r="AC186" s="182"/>
      <c r="AD186" s="182"/>
      <c r="AE186" s="182"/>
      <c r="AF186" s="182"/>
      <c r="AG186" s="182"/>
      <c r="AH186" s="182"/>
      <c r="AI186" s="182"/>
    </row>
    <row r="187" spans="1:35" s="183" customFormat="1" ht="38.25">
      <c r="A187" s="333" t="s">
        <v>920</v>
      </c>
      <c r="B187" s="238" t="s">
        <v>925</v>
      </c>
      <c r="C187" s="182">
        <v>7369.67</v>
      </c>
      <c r="D187" s="182"/>
      <c r="E187" s="182"/>
      <c r="F187" s="182"/>
      <c r="G187" s="182"/>
      <c r="H187" s="182"/>
      <c r="I187" s="182"/>
      <c r="J187" s="182"/>
      <c r="K187" s="182"/>
      <c r="L187" s="182"/>
      <c r="M187" s="182"/>
      <c r="N187" s="182"/>
      <c r="O187" s="182"/>
      <c r="P187" s="182"/>
      <c r="Q187" s="182"/>
      <c r="R187" s="182"/>
      <c r="S187" s="182"/>
      <c r="T187" s="182"/>
      <c r="U187" s="182"/>
      <c r="V187" s="182">
        <v>7369.67</v>
      </c>
      <c r="W187" s="182"/>
      <c r="X187" s="182"/>
      <c r="Y187" s="182"/>
      <c r="Z187" s="182"/>
      <c r="AA187" s="182">
        <v>0</v>
      </c>
      <c r="AB187" s="182"/>
      <c r="AC187" s="182"/>
      <c r="AD187" s="182"/>
      <c r="AE187" s="182"/>
      <c r="AF187" s="182"/>
      <c r="AG187" s="182"/>
      <c r="AH187" s="182"/>
      <c r="AI187" s="182"/>
    </row>
    <row r="188" spans="1:35" s="183" customFormat="1">
      <c r="A188" s="333" t="s">
        <v>921</v>
      </c>
      <c r="B188" s="238" t="s">
        <v>463</v>
      </c>
      <c r="C188" s="182">
        <v>3283</v>
      </c>
      <c r="D188" s="182"/>
      <c r="E188" s="182"/>
      <c r="F188" s="182"/>
      <c r="G188" s="182"/>
      <c r="H188" s="182"/>
      <c r="I188" s="182"/>
      <c r="J188" s="182"/>
      <c r="K188" s="182"/>
      <c r="L188" s="182"/>
      <c r="M188" s="182"/>
      <c r="N188" s="182"/>
      <c r="O188" s="182"/>
      <c r="P188" s="182"/>
      <c r="Q188" s="182"/>
      <c r="R188" s="182"/>
      <c r="S188" s="182"/>
      <c r="T188" s="182"/>
      <c r="U188" s="182"/>
      <c r="V188" s="182"/>
      <c r="W188" s="182"/>
      <c r="X188" s="182"/>
      <c r="Y188" s="182"/>
      <c r="Z188" s="182"/>
      <c r="AA188" s="182">
        <v>0</v>
      </c>
      <c r="AB188" s="182"/>
      <c r="AC188" s="182"/>
      <c r="AD188" s="182"/>
      <c r="AE188" s="182"/>
      <c r="AF188" s="182"/>
      <c r="AG188" s="182"/>
      <c r="AH188" s="182">
        <v>3283</v>
      </c>
      <c r="AI188" s="182"/>
    </row>
    <row r="189" spans="1:35" s="183" customFormat="1">
      <c r="A189" s="333" t="s">
        <v>922</v>
      </c>
      <c r="B189" s="241" t="s">
        <v>713</v>
      </c>
      <c r="C189" s="182">
        <v>3217</v>
      </c>
      <c r="D189" s="182"/>
      <c r="E189" s="182"/>
      <c r="F189" s="182"/>
      <c r="G189" s="182"/>
      <c r="H189" s="182"/>
      <c r="I189" s="182"/>
      <c r="J189" s="182"/>
      <c r="K189" s="182"/>
      <c r="L189" s="182"/>
      <c r="M189" s="182"/>
      <c r="N189" s="182"/>
      <c r="O189" s="182"/>
      <c r="P189" s="182"/>
      <c r="Q189" s="182"/>
      <c r="R189" s="182"/>
      <c r="S189" s="182"/>
      <c r="T189" s="182"/>
      <c r="U189" s="182"/>
      <c r="V189" s="182">
        <v>3217</v>
      </c>
      <c r="W189" s="182"/>
      <c r="X189" s="182"/>
      <c r="Y189" s="182"/>
      <c r="Z189" s="182"/>
      <c r="AA189" s="182">
        <v>0</v>
      </c>
      <c r="AB189" s="182"/>
      <c r="AC189" s="182"/>
      <c r="AD189" s="182"/>
      <c r="AE189" s="182"/>
      <c r="AF189" s="182"/>
      <c r="AG189" s="182"/>
      <c r="AH189" s="182"/>
      <c r="AI189" s="182"/>
    </row>
    <row r="190" spans="1:35" s="183" customFormat="1">
      <c r="A190" s="333" t="s">
        <v>923</v>
      </c>
      <c r="B190" s="234" t="s">
        <v>808</v>
      </c>
      <c r="C190" s="182">
        <v>242.01134000000002</v>
      </c>
      <c r="D190" s="182"/>
      <c r="E190" s="182"/>
      <c r="F190" s="182"/>
      <c r="G190" s="182"/>
      <c r="H190" s="182"/>
      <c r="I190" s="182"/>
      <c r="J190" s="182"/>
      <c r="K190" s="182"/>
      <c r="L190" s="182"/>
      <c r="M190" s="182"/>
      <c r="N190" s="182"/>
      <c r="O190" s="182"/>
      <c r="P190" s="182"/>
      <c r="Q190" s="182"/>
      <c r="R190" s="182"/>
      <c r="S190" s="182"/>
      <c r="T190" s="182"/>
      <c r="U190" s="182"/>
      <c r="V190" s="182">
        <v>242.01134000000002</v>
      </c>
      <c r="W190" s="182"/>
      <c r="X190" s="182"/>
      <c r="Y190" s="182"/>
      <c r="Z190" s="182"/>
      <c r="AA190" s="182">
        <v>0</v>
      </c>
      <c r="AB190" s="182"/>
      <c r="AC190" s="182"/>
      <c r="AD190" s="182"/>
      <c r="AE190" s="182"/>
      <c r="AF190" s="182"/>
      <c r="AG190" s="182"/>
      <c r="AH190" s="182"/>
      <c r="AI190" s="182"/>
    </row>
    <row r="191" spans="1:35" s="183" customFormat="1" ht="25.5">
      <c r="A191" s="333" t="s">
        <v>969</v>
      </c>
      <c r="B191" s="234" t="s">
        <v>730</v>
      </c>
      <c r="C191" s="182">
        <v>757.98865999999998</v>
      </c>
      <c r="D191" s="182"/>
      <c r="E191" s="182"/>
      <c r="F191" s="182"/>
      <c r="G191" s="182"/>
      <c r="H191" s="182"/>
      <c r="I191" s="182"/>
      <c r="J191" s="182"/>
      <c r="K191" s="182"/>
      <c r="L191" s="182"/>
      <c r="M191" s="182"/>
      <c r="N191" s="182"/>
      <c r="O191" s="182"/>
      <c r="P191" s="182"/>
      <c r="Q191" s="182"/>
      <c r="R191" s="182"/>
      <c r="S191" s="182"/>
      <c r="T191" s="182"/>
      <c r="U191" s="182"/>
      <c r="V191" s="182">
        <v>757.98865999999998</v>
      </c>
      <c r="W191" s="182"/>
      <c r="X191" s="182"/>
      <c r="Y191" s="182"/>
      <c r="Z191" s="182"/>
      <c r="AA191" s="182">
        <v>0</v>
      </c>
      <c r="AB191" s="182"/>
      <c r="AC191" s="182"/>
      <c r="AD191" s="182"/>
      <c r="AE191" s="182"/>
      <c r="AF191" s="182"/>
      <c r="AG191" s="182"/>
      <c r="AH191" s="182"/>
      <c r="AI191" s="182"/>
    </row>
    <row r="192" spans="1:35" s="183" customFormat="1">
      <c r="A192" s="247">
        <v>11</v>
      </c>
      <c r="B192" s="246" t="s">
        <v>414</v>
      </c>
      <c r="C192" s="184">
        <v>1299561.7684849997</v>
      </c>
      <c r="D192" s="184">
        <v>1275748.4537069995</v>
      </c>
      <c r="E192" s="184">
        <v>54243.373240000001</v>
      </c>
      <c r="F192" s="184">
        <v>1086848.0804669999</v>
      </c>
      <c r="G192" s="184">
        <v>20880</v>
      </c>
      <c r="H192" s="184">
        <v>67000</v>
      </c>
      <c r="I192" s="184">
        <v>899.99999999999989</v>
      </c>
      <c r="J192" s="184">
        <v>1307.0000000000002</v>
      </c>
      <c r="K192" s="184">
        <v>4673</v>
      </c>
      <c r="L192" s="184">
        <v>150</v>
      </c>
      <c r="M192" s="184">
        <v>1422</v>
      </c>
      <c r="N192" s="184">
        <v>8940</v>
      </c>
      <c r="O192" s="184">
        <v>15000.000000000002</v>
      </c>
      <c r="P192" s="184">
        <v>1676.9999999999991</v>
      </c>
      <c r="Q192" s="184">
        <v>8570</v>
      </c>
      <c r="R192" s="184">
        <v>4138</v>
      </c>
      <c r="S192" s="184">
        <v>0</v>
      </c>
      <c r="T192" s="184">
        <v>0</v>
      </c>
      <c r="U192" s="184">
        <v>0</v>
      </c>
      <c r="V192" s="184">
        <v>0</v>
      </c>
      <c r="W192" s="184">
        <v>0</v>
      </c>
      <c r="X192" s="184">
        <v>0</v>
      </c>
      <c r="Y192" s="184">
        <v>0</v>
      </c>
      <c r="Z192" s="184">
        <v>0</v>
      </c>
      <c r="AA192" s="184">
        <v>0</v>
      </c>
      <c r="AB192" s="184">
        <v>0</v>
      </c>
      <c r="AC192" s="184">
        <v>0</v>
      </c>
      <c r="AD192" s="184">
        <v>0</v>
      </c>
      <c r="AE192" s="184">
        <v>0</v>
      </c>
      <c r="AF192" s="184">
        <v>0</v>
      </c>
      <c r="AG192" s="184">
        <v>23813.314778</v>
      </c>
      <c r="AH192" s="184">
        <v>0</v>
      </c>
      <c r="AI192" s="184">
        <v>0</v>
      </c>
    </row>
    <row r="193" spans="1:35" s="185" customFormat="1">
      <c r="A193" s="333" t="s">
        <v>622</v>
      </c>
      <c r="B193" s="175" t="s">
        <v>414</v>
      </c>
      <c r="C193" s="182">
        <v>97584.849017999994</v>
      </c>
      <c r="D193" s="334">
        <v>73771.534239999994</v>
      </c>
      <c r="E193" s="182">
        <v>54243.373240000001</v>
      </c>
      <c r="F193" s="182"/>
      <c r="G193" s="182">
        <v>1380</v>
      </c>
      <c r="H193" s="182"/>
      <c r="I193" s="182"/>
      <c r="J193" s="182"/>
      <c r="K193" s="182">
        <v>3088.701</v>
      </c>
      <c r="L193" s="182">
        <v>80.069999999999993</v>
      </c>
      <c r="M193" s="182"/>
      <c r="N193" s="182">
        <v>5159</v>
      </c>
      <c r="O193" s="182">
        <v>5070.21</v>
      </c>
      <c r="P193" s="182">
        <v>819.18</v>
      </c>
      <c r="Q193" s="182">
        <v>3931</v>
      </c>
      <c r="R193" s="184"/>
      <c r="S193" s="184"/>
      <c r="T193" s="184"/>
      <c r="U193" s="184"/>
      <c r="V193" s="184"/>
      <c r="W193" s="184"/>
      <c r="X193" s="184"/>
      <c r="Y193" s="184"/>
      <c r="Z193" s="184"/>
      <c r="AA193" s="182">
        <v>0</v>
      </c>
      <c r="AB193" s="184"/>
      <c r="AC193" s="184"/>
      <c r="AD193" s="184"/>
      <c r="AE193" s="184"/>
      <c r="AF193" s="184"/>
      <c r="AG193" s="184">
        <v>23813.314778</v>
      </c>
      <c r="AH193" s="184"/>
      <c r="AI193" s="184"/>
    </row>
    <row r="194" spans="1:35" s="183" customFormat="1" ht="25.5">
      <c r="A194" s="333" t="s">
        <v>623</v>
      </c>
      <c r="B194" s="234" t="s">
        <v>552</v>
      </c>
      <c r="C194" s="182">
        <v>40573</v>
      </c>
      <c r="D194" s="334">
        <v>40573</v>
      </c>
      <c r="E194" s="182"/>
      <c r="F194" s="182">
        <v>31934</v>
      </c>
      <c r="G194" s="182"/>
      <c r="H194" s="182">
        <v>4000</v>
      </c>
      <c r="I194" s="182"/>
      <c r="J194" s="182"/>
      <c r="K194" s="182"/>
      <c r="L194" s="182"/>
      <c r="M194" s="182"/>
      <c r="N194" s="182"/>
      <c r="O194" s="182"/>
      <c r="P194" s="182"/>
      <c r="Q194" s="182">
        <v>4639</v>
      </c>
      <c r="R194" s="182"/>
      <c r="S194" s="182"/>
      <c r="T194" s="182"/>
      <c r="U194" s="182"/>
      <c r="V194" s="182"/>
      <c r="W194" s="182"/>
      <c r="X194" s="182"/>
      <c r="Y194" s="182"/>
      <c r="Z194" s="182"/>
      <c r="AA194" s="182">
        <v>0</v>
      </c>
      <c r="AB194" s="182"/>
      <c r="AC194" s="182"/>
      <c r="AD194" s="182"/>
      <c r="AE194" s="182"/>
      <c r="AF194" s="182"/>
      <c r="AG194" s="182"/>
      <c r="AH194" s="182"/>
      <c r="AI194" s="182"/>
    </row>
    <row r="195" spans="1:35" s="183" customFormat="1" ht="25.5">
      <c r="A195" s="333" t="s">
        <v>624</v>
      </c>
      <c r="B195" s="234" t="s">
        <v>598</v>
      </c>
      <c r="C195" s="182">
        <v>14753.989</v>
      </c>
      <c r="D195" s="334">
        <v>14753.989</v>
      </c>
      <c r="E195" s="182"/>
      <c r="F195" s="182">
        <v>13335.839</v>
      </c>
      <c r="G195" s="182"/>
      <c r="H195" s="182"/>
      <c r="I195" s="182"/>
      <c r="J195" s="182">
        <v>456.19</v>
      </c>
      <c r="K195" s="182"/>
      <c r="L195" s="182"/>
      <c r="M195" s="182">
        <v>607</v>
      </c>
      <c r="N195" s="182"/>
      <c r="O195" s="182"/>
      <c r="P195" s="182">
        <v>354.96</v>
      </c>
      <c r="Q195" s="182"/>
      <c r="R195" s="182"/>
      <c r="S195" s="182"/>
      <c r="T195" s="182"/>
      <c r="U195" s="182"/>
      <c r="V195" s="182"/>
      <c r="W195" s="182"/>
      <c r="X195" s="182"/>
      <c r="Y195" s="182"/>
      <c r="Z195" s="182"/>
      <c r="AA195" s="182">
        <v>0</v>
      </c>
      <c r="AB195" s="182"/>
      <c r="AC195" s="182"/>
      <c r="AD195" s="182"/>
      <c r="AE195" s="182"/>
      <c r="AF195" s="182"/>
      <c r="AG195" s="182"/>
      <c r="AH195" s="182"/>
      <c r="AI195" s="182"/>
    </row>
    <row r="196" spans="1:35" s="183" customFormat="1">
      <c r="A196" s="333" t="s">
        <v>625</v>
      </c>
      <c r="B196" s="234" t="s">
        <v>543</v>
      </c>
      <c r="C196" s="182">
        <v>15637</v>
      </c>
      <c r="D196" s="334">
        <v>15637</v>
      </c>
      <c r="E196" s="182"/>
      <c r="F196" s="182">
        <v>13137</v>
      </c>
      <c r="G196" s="182"/>
      <c r="H196" s="182">
        <v>2500</v>
      </c>
      <c r="I196" s="182"/>
      <c r="J196" s="182"/>
      <c r="K196" s="182"/>
      <c r="L196" s="182"/>
      <c r="M196" s="182"/>
      <c r="N196" s="182"/>
      <c r="O196" s="182"/>
      <c r="P196" s="182"/>
      <c r="Q196" s="182"/>
      <c r="R196" s="182"/>
      <c r="S196" s="182"/>
      <c r="T196" s="182"/>
      <c r="U196" s="182"/>
      <c r="V196" s="182"/>
      <c r="W196" s="182"/>
      <c r="X196" s="182"/>
      <c r="Y196" s="182"/>
      <c r="Z196" s="182"/>
      <c r="AA196" s="182">
        <v>0</v>
      </c>
      <c r="AB196" s="182"/>
      <c r="AC196" s="182"/>
      <c r="AD196" s="182"/>
      <c r="AE196" s="182"/>
      <c r="AF196" s="182"/>
      <c r="AG196" s="182"/>
      <c r="AH196" s="182"/>
      <c r="AI196" s="182"/>
    </row>
    <row r="197" spans="1:35" s="183" customFormat="1">
      <c r="A197" s="333" t="s">
        <v>626</v>
      </c>
      <c r="B197" s="234" t="s">
        <v>555</v>
      </c>
      <c r="C197" s="182">
        <v>14025</v>
      </c>
      <c r="D197" s="334">
        <v>14025</v>
      </c>
      <c r="E197" s="182"/>
      <c r="F197" s="182">
        <v>14025</v>
      </c>
      <c r="G197" s="182"/>
      <c r="H197" s="182"/>
      <c r="I197" s="182"/>
      <c r="J197" s="182"/>
      <c r="K197" s="182"/>
      <c r="L197" s="182"/>
      <c r="M197" s="182"/>
      <c r="N197" s="182"/>
      <c r="O197" s="182"/>
      <c r="P197" s="182"/>
      <c r="Q197" s="182"/>
      <c r="R197" s="182"/>
      <c r="S197" s="182"/>
      <c r="T197" s="182"/>
      <c r="U197" s="182"/>
      <c r="V197" s="182"/>
      <c r="W197" s="182"/>
      <c r="X197" s="182"/>
      <c r="Y197" s="182"/>
      <c r="Z197" s="182"/>
      <c r="AA197" s="182">
        <v>0</v>
      </c>
      <c r="AB197" s="182"/>
      <c r="AC197" s="182"/>
      <c r="AD197" s="182"/>
      <c r="AE197" s="182"/>
      <c r="AF197" s="182"/>
      <c r="AG197" s="182"/>
      <c r="AH197" s="182"/>
      <c r="AI197" s="182"/>
    </row>
    <row r="198" spans="1:35" s="183" customFormat="1">
      <c r="A198" s="333" t="s">
        <v>627</v>
      </c>
      <c r="B198" s="234" t="s">
        <v>557</v>
      </c>
      <c r="C198" s="182">
        <v>14982</v>
      </c>
      <c r="D198" s="334">
        <v>14982</v>
      </c>
      <c r="E198" s="182"/>
      <c r="F198" s="182">
        <v>14982</v>
      </c>
      <c r="G198" s="182"/>
      <c r="H198" s="182"/>
      <c r="I198" s="182"/>
      <c r="J198" s="182"/>
      <c r="K198" s="182"/>
      <c r="L198" s="182"/>
      <c r="M198" s="182"/>
      <c r="N198" s="182"/>
      <c r="O198" s="182"/>
      <c r="P198" s="182"/>
      <c r="Q198" s="182"/>
      <c r="R198" s="182"/>
      <c r="S198" s="182"/>
      <c r="T198" s="182"/>
      <c r="U198" s="182"/>
      <c r="V198" s="182"/>
      <c r="W198" s="182"/>
      <c r="X198" s="182"/>
      <c r="Y198" s="182"/>
      <c r="Z198" s="182"/>
      <c r="AA198" s="182">
        <v>0</v>
      </c>
      <c r="AB198" s="182"/>
      <c r="AC198" s="182"/>
      <c r="AD198" s="182"/>
      <c r="AE198" s="182"/>
      <c r="AF198" s="182"/>
      <c r="AG198" s="182"/>
      <c r="AH198" s="182"/>
      <c r="AI198" s="182"/>
    </row>
    <row r="199" spans="1:35" s="183" customFormat="1" ht="25.5">
      <c r="A199" s="333" t="s">
        <v>628</v>
      </c>
      <c r="B199" s="234" t="s">
        <v>559</v>
      </c>
      <c r="C199" s="182">
        <v>11948</v>
      </c>
      <c r="D199" s="334">
        <v>11948</v>
      </c>
      <c r="E199" s="182"/>
      <c r="F199" s="182">
        <v>11948</v>
      </c>
      <c r="G199" s="182"/>
      <c r="H199" s="182"/>
      <c r="I199" s="182"/>
      <c r="J199" s="182"/>
      <c r="K199" s="182"/>
      <c r="L199" s="182"/>
      <c r="M199" s="182"/>
      <c r="N199" s="182"/>
      <c r="O199" s="182"/>
      <c r="P199" s="182"/>
      <c r="Q199" s="182"/>
      <c r="R199" s="182"/>
      <c r="S199" s="182"/>
      <c r="T199" s="182"/>
      <c r="U199" s="182"/>
      <c r="V199" s="182"/>
      <c r="W199" s="182"/>
      <c r="X199" s="182"/>
      <c r="Y199" s="182"/>
      <c r="Z199" s="182"/>
      <c r="AA199" s="182">
        <v>0</v>
      </c>
      <c r="AB199" s="182"/>
      <c r="AC199" s="182"/>
      <c r="AD199" s="182"/>
      <c r="AE199" s="182"/>
      <c r="AF199" s="182"/>
      <c r="AG199" s="182"/>
      <c r="AH199" s="182"/>
      <c r="AI199" s="182"/>
    </row>
    <row r="200" spans="1:35" s="183" customFormat="1" ht="25.5">
      <c r="A200" s="333" t="s">
        <v>629</v>
      </c>
      <c r="B200" s="234" t="s">
        <v>548</v>
      </c>
      <c r="C200" s="182">
        <v>27557</v>
      </c>
      <c r="D200" s="334">
        <v>27557</v>
      </c>
      <c r="E200" s="182"/>
      <c r="F200" s="182">
        <v>23057</v>
      </c>
      <c r="G200" s="182"/>
      <c r="H200" s="182">
        <v>4500</v>
      </c>
      <c r="I200" s="182"/>
      <c r="J200" s="182"/>
      <c r="K200" s="182"/>
      <c r="L200" s="182"/>
      <c r="M200" s="182"/>
      <c r="N200" s="182"/>
      <c r="O200" s="182"/>
      <c r="P200" s="182"/>
      <c r="Q200" s="182"/>
      <c r="R200" s="182"/>
      <c r="S200" s="182"/>
      <c r="T200" s="182"/>
      <c r="U200" s="182"/>
      <c r="V200" s="182"/>
      <c r="W200" s="182"/>
      <c r="X200" s="182"/>
      <c r="Y200" s="182"/>
      <c r="Z200" s="182"/>
      <c r="AA200" s="182">
        <v>0</v>
      </c>
      <c r="AB200" s="182"/>
      <c r="AC200" s="182"/>
      <c r="AD200" s="182"/>
      <c r="AE200" s="182"/>
      <c r="AF200" s="182"/>
      <c r="AG200" s="182"/>
      <c r="AH200" s="182"/>
      <c r="AI200" s="182"/>
    </row>
    <row r="201" spans="1:35" s="183" customFormat="1" ht="25.5">
      <c r="A201" s="333" t="s">
        <v>630</v>
      </c>
      <c r="B201" s="234" t="s">
        <v>538</v>
      </c>
      <c r="C201" s="182">
        <v>22676</v>
      </c>
      <c r="D201" s="334">
        <v>22676</v>
      </c>
      <c r="E201" s="182"/>
      <c r="F201" s="182">
        <v>18676</v>
      </c>
      <c r="G201" s="182"/>
      <c r="H201" s="182">
        <v>4000</v>
      </c>
      <c r="I201" s="182"/>
      <c r="J201" s="182"/>
      <c r="K201" s="182"/>
      <c r="L201" s="182"/>
      <c r="M201" s="182"/>
      <c r="N201" s="182"/>
      <c r="O201" s="182"/>
      <c r="P201" s="182"/>
      <c r="Q201" s="182"/>
      <c r="R201" s="182"/>
      <c r="S201" s="182"/>
      <c r="T201" s="182"/>
      <c r="U201" s="182"/>
      <c r="V201" s="182"/>
      <c r="W201" s="182"/>
      <c r="X201" s="182"/>
      <c r="Y201" s="182"/>
      <c r="Z201" s="182"/>
      <c r="AA201" s="182">
        <v>0</v>
      </c>
      <c r="AB201" s="182"/>
      <c r="AC201" s="182"/>
      <c r="AD201" s="182"/>
      <c r="AE201" s="182"/>
      <c r="AF201" s="182"/>
      <c r="AG201" s="182"/>
      <c r="AH201" s="182"/>
      <c r="AI201" s="182"/>
    </row>
    <row r="202" spans="1:35" s="183" customFormat="1">
      <c r="A202" s="333" t="s">
        <v>631</v>
      </c>
      <c r="B202" s="234" t="s">
        <v>562</v>
      </c>
      <c r="C202" s="182">
        <v>26608</v>
      </c>
      <c r="D202" s="334">
        <v>26608</v>
      </c>
      <c r="E202" s="182"/>
      <c r="F202" s="182">
        <v>20608</v>
      </c>
      <c r="G202" s="182"/>
      <c r="H202" s="182">
        <v>6000</v>
      </c>
      <c r="I202" s="182"/>
      <c r="J202" s="182"/>
      <c r="K202" s="182"/>
      <c r="L202" s="182"/>
      <c r="M202" s="182"/>
      <c r="N202" s="182"/>
      <c r="O202" s="182"/>
      <c r="P202" s="182"/>
      <c r="Q202" s="182"/>
      <c r="R202" s="182"/>
      <c r="S202" s="182"/>
      <c r="T202" s="182"/>
      <c r="U202" s="182"/>
      <c r="V202" s="182"/>
      <c r="W202" s="182"/>
      <c r="X202" s="182"/>
      <c r="Y202" s="182"/>
      <c r="Z202" s="182"/>
      <c r="AA202" s="182">
        <v>0</v>
      </c>
      <c r="AB202" s="182"/>
      <c r="AC202" s="182"/>
      <c r="AD202" s="182"/>
      <c r="AE202" s="182"/>
      <c r="AF202" s="182"/>
      <c r="AG202" s="182"/>
      <c r="AH202" s="182"/>
      <c r="AI202" s="182"/>
    </row>
    <row r="203" spans="1:35" s="183" customFormat="1" ht="25.5">
      <c r="A203" s="333" t="s">
        <v>632</v>
      </c>
      <c r="B203" s="234" t="s">
        <v>563</v>
      </c>
      <c r="C203" s="182">
        <v>15566</v>
      </c>
      <c r="D203" s="334">
        <v>15566</v>
      </c>
      <c r="E203" s="182"/>
      <c r="F203" s="182">
        <v>15566</v>
      </c>
      <c r="G203" s="182"/>
      <c r="H203" s="182"/>
      <c r="I203" s="182"/>
      <c r="J203" s="182"/>
      <c r="K203" s="182"/>
      <c r="L203" s="182"/>
      <c r="M203" s="182"/>
      <c r="N203" s="182"/>
      <c r="O203" s="182"/>
      <c r="P203" s="182"/>
      <c r="Q203" s="182"/>
      <c r="R203" s="182"/>
      <c r="S203" s="182"/>
      <c r="T203" s="182"/>
      <c r="U203" s="182"/>
      <c r="V203" s="182"/>
      <c r="W203" s="182"/>
      <c r="X203" s="182"/>
      <c r="Y203" s="182"/>
      <c r="Z203" s="182"/>
      <c r="AA203" s="182">
        <v>0</v>
      </c>
      <c r="AB203" s="182"/>
      <c r="AC203" s="182"/>
      <c r="AD203" s="182"/>
      <c r="AE203" s="182"/>
      <c r="AF203" s="182"/>
      <c r="AG203" s="182"/>
      <c r="AH203" s="182"/>
      <c r="AI203" s="182"/>
    </row>
    <row r="204" spans="1:35" s="183" customFormat="1">
      <c r="A204" s="333" t="s">
        <v>633</v>
      </c>
      <c r="B204" s="234" t="s">
        <v>564</v>
      </c>
      <c r="C204" s="182">
        <v>12576</v>
      </c>
      <c r="D204" s="334">
        <v>12576</v>
      </c>
      <c r="E204" s="182"/>
      <c r="F204" s="182">
        <v>12576</v>
      </c>
      <c r="G204" s="182"/>
      <c r="H204" s="182"/>
      <c r="I204" s="182"/>
      <c r="J204" s="182"/>
      <c r="K204" s="182"/>
      <c r="L204" s="182"/>
      <c r="M204" s="182"/>
      <c r="N204" s="182"/>
      <c r="O204" s="182"/>
      <c r="P204" s="182"/>
      <c r="Q204" s="182"/>
      <c r="R204" s="182"/>
      <c r="S204" s="182"/>
      <c r="T204" s="182"/>
      <c r="U204" s="182"/>
      <c r="V204" s="182"/>
      <c r="W204" s="182"/>
      <c r="X204" s="182"/>
      <c r="Y204" s="182"/>
      <c r="Z204" s="182"/>
      <c r="AA204" s="182">
        <v>0</v>
      </c>
      <c r="AB204" s="182"/>
      <c r="AC204" s="182"/>
      <c r="AD204" s="182"/>
      <c r="AE204" s="182"/>
      <c r="AF204" s="182"/>
      <c r="AG204" s="182"/>
      <c r="AH204" s="182"/>
      <c r="AI204" s="182"/>
    </row>
    <row r="205" spans="1:35" s="183" customFormat="1">
      <c r="A205" s="333" t="s">
        <v>634</v>
      </c>
      <c r="B205" s="234" t="s">
        <v>541</v>
      </c>
      <c r="C205" s="182">
        <v>24913</v>
      </c>
      <c r="D205" s="334">
        <v>24913</v>
      </c>
      <c r="E205" s="182"/>
      <c r="F205" s="182">
        <v>20913</v>
      </c>
      <c r="G205" s="182"/>
      <c r="H205" s="182">
        <v>4000</v>
      </c>
      <c r="I205" s="182"/>
      <c r="J205" s="182"/>
      <c r="K205" s="182"/>
      <c r="L205" s="182"/>
      <c r="M205" s="182"/>
      <c r="N205" s="182"/>
      <c r="O205" s="182"/>
      <c r="P205" s="182"/>
      <c r="Q205" s="182"/>
      <c r="R205" s="182"/>
      <c r="S205" s="182"/>
      <c r="T205" s="182"/>
      <c r="U205" s="182"/>
      <c r="V205" s="182"/>
      <c r="W205" s="182"/>
      <c r="X205" s="182"/>
      <c r="Y205" s="182"/>
      <c r="Z205" s="182"/>
      <c r="AA205" s="182">
        <v>0</v>
      </c>
      <c r="AB205" s="182"/>
      <c r="AC205" s="182"/>
      <c r="AD205" s="182"/>
      <c r="AE205" s="182"/>
      <c r="AF205" s="182"/>
      <c r="AG205" s="182"/>
      <c r="AH205" s="182"/>
      <c r="AI205" s="182"/>
    </row>
    <row r="206" spans="1:35" s="183" customFormat="1">
      <c r="A206" s="333" t="s">
        <v>635</v>
      </c>
      <c r="B206" s="234" t="s">
        <v>545</v>
      </c>
      <c r="C206" s="182">
        <v>14936</v>
      </c>
      <c r="D206" s="334">
        <v>14936</v>
      </c>
      <c r="E206" s="182"/>
      <c r="F206" s="182">
        <v>12936</v>
      </c>
      <c r="G206" s="182"/>
      <c r="H206" s="182">
        <v>2000</v>
      </c>
      <c r="I206" s="182"/>
      <c r="J206" s="182"/>
      <c r="K206" s="182"/>
      <c r="L206" s="182"/>
      <c r="M206" s="182"/>
      <c r="N206" s="182"/>
      <c r="O206" s="182"/>
      <c r="P206" s="182"/>
      <c r="Q206" s="182"/>
      <c r="R206" s="182"/>
      <c r="S206" s="182"/>
      <c r="T206" s="182"/>
      <c r="U206" s="182"/>
      <c r="V206" s="182"/>
      <c r="W206" s="182"/>
      <c r="X206" s="182"/>
      <c r="Y206" s="182"/>
      <c r="Z206" s="182"/>
      <c r="AA206" s="182">
        <v>0</v>
      </c>
      <c r="AB206" s="182"/>
      <c r="AC206" s="182"/>
      <c r="AD206" s="182"/>
      <c r="AE206" s="182"/>
      <c r="AF206" s="182"/>
      <c r="AG206" s="182"/>
      <c r="AH206" s="182"/>
      <c r="AI206" s="182"/>
    </row>
    <row r="207" spans="1:35" s="183" customFormat="1">
      <c r="A207" s="333" t="s">
        <v>636</v>
      </c>
      <c r="B207" s="234" t="s">
        <v>550</v>
      </c>
      <c r="C207" s="182">
        <v>20223</v>
      </c>
      <c r="D207" s="334">
        <v>20223</v>
      </c>
      <c r="E207" s="182"/>
      <c r="F207" s="182">
        <v>15223</v>
      </c>
      <c r="G207" s="182"/>
      <c r="H207" s="182">
        <v>5000</v>
      </c>
      <c r="I207" s="182"/>
      <c r="J207" s="182"/>
      <c r="K207" s="182"/>
      <c r="L207" s="182"/>
      <c r="M207" s="182"/>
      <c r="N207" s="182"/>
      <c r="O207" s="182"/>
      <c r="P207" s="182"/>
      <c r="Q207" s="182"/>
      <c r="R207" s="182"/>
      <c r="S207" s="182"/>
      <c r="T207" s="182"/>
      <c r="U207" s="182"/>
      <c r="V207" s="182"/>
      <c r="W207" s="182"/>
      <c r="X207" s="182"/>
      <c r="Y207" s="182"/>
      <c r="Z207" s="182"/>
      <c r="AA207" s="182">
        <v>0</v>
      </c>
      <c r="AB207" s="182"/>
      <c r="AC207" s="182"/>
      <c r="AD207" s="182"/>
      <c r="AE207" s="182"/>
      <c r="AF207" s="182"/>
      <c r="AG207" s="182"/>
      <c r="AH207" s="182"/>
      <c r="AI207" s="182"/>
    </row>
    <row r="208" spans="1:35" s="183" customFormat="1">
      <c r="A208" s="333" t="s">
        <v>637</v>
      </c>
      <c r="B208" s="234" t="s">
        <v>542</v>
      </c>
      <c r="C208" s="182">
        <v>21773</v>
      </c>
      <c r="D208" s="334">
        <v>21773</v>
      </c>
      <c r="E208" s="182"/>
      <c r="F208" s="182">
        <v>17273</v>
      </c>
      <c r="G208" s="182"/>
      <c r="H208" s="182">
        <v>4500</v>
      </c>
      <c r="I208" s="182"/>
      <c r="J208" s="182"/>
      <c r="K208" s="182"/>
      <c r="L208" s="182"/>
      <c r="M208" s="182"/>
      <c r="N208" s="182"/>
      <c r="O208" s="182"/>
      <c r="P208" s="182"/>
      <c r="Q208" s="182"/>
      <c r="R208" s="182"/>
      <c r="S208" s="182"/>
      <c r="T208" s="182"/>
      <c r="U208" s="182"/>
      <c r="V208" s="182"/>
      <c r="W208" s="182"/>
      <c r="X208" s="182"/>
      <c r="Y208" s="182"/>
      <c r="Z208" s="182"/>
      <c r="AA208" s="182">
        <v>0</v>
      </c>
      <c r="AB208" s="182"/>
      <c r="AC208" s="182"/>
      <c r="AD208" s="182"/>
      <c r="AE208" s="182"/>
      <c r="AF208" s="182"/>
      <c r="AG208" s="182"/>
      <c r="AH208" s="182"/>
      <c r="AI208" s="182"/>
    </row>
    <row r="209" spans="1:35" s="183" customFormat="1">
      <c r="A209" s="333" t="s">
        <v>638</v>
      </c>
      <c r="B209" s="234" t="s">
        <v>565</v>
      </c>
      <c r="C209" s="182">
        <v>16015</v>
      </c>
      <c r="D209" s="334">
        <v>16015</v>
      </c>
      <c r="E209" s="182"/>
      <c r="F209" s="182">
        <v>16015</v>
      </c>
      <c r="G209" s="182"/>
      <c r="H209" s="182"/>
      <c r="I209" s="182"/>
      <c r="J209" s="182"/>
      <c r="K209" s="182"/>
      <c r="L209" s="182"/>
      <c r="M209" s="182"/>
      <c r="N209" s="182"/>
      <c r="O209" s="182"/>
      <c r="P209" s="182"/>
      <c r="Q209" s="182"/>
      <c r="R209" s="182"/>
      <c r="S209" s="182"/>
      <c r="T209" s="182"/>
      <c r="U209" s="182"/>
      <c r="V209" s="182"/>
      <c r="W209" s="182"/>
      <c r="X209" s="182"/>
      <c r="Y209" s="182"/>
      <c r="Z209" s="182"/>
      <c r="AA209" s="182">
        <v>0</v>
      </c>
      <c r="AB209" s="182"/>
      <c r="AC209" s="182"/>
      <c r="AD209" s="182"/>
      <c r="AE209" s="182"/>
      <c r="AF209" s="182"/>
      <c r="AG209" s="182"/>
      <c r="AH209" s="182"/>
      <c r="AI209" s="182"/>
    </row>
    <row r="210" spans="1:35" s="183" customFormat="1" ht="25.5">
      <c r="A210" s="333" t="s">
        <v>639</v>
      </c>
      <c r="B210" s="234" t="s">
        <v>540</v>
      </c>
      <c r="C210" s="182">
        <v>48257</v>
      </c>
      <c r="D210" s="334">
        <v>48257</v>
      </c>
      <c r="E210" s="182"/>
      <c r="F210" s="182">
        <v>43757</v>
      </c>
      <c r="G210" s="182"/>
      <c r="H210" s="182">
        <v>4500</v>
      </c>
      <c r="I210" s="182"/>
      <c r="J210" s="182"/>
      <c r="K210" s="182"/>
      <c r="L210" s="182"/>
      <c r="M210" s="182"/>
      <c r="N210" s="182"/>
      <c r="O210" s="182"/>
      <c r="P210" s="182"/>
      <c r="Q210" s="182"/>
      <c r="R210" s="182"/>
      <c r="S210" s="182"/>
      <c r="T210" s="182"/>
      <c r="U210" s="182"/>
      <c r="V210" s="182"/>
      <c r="W210" s="182"/>
      <c r="X210" s="182"/>
      <c r="Y210" s="182"/>
      <c r="Z210" s="182"/>
      <c r="AA210" s="182">
        <v>0</v>
      </c>
      <c r="AB210" s="182"/>
      <c r="AC210" s="182"/>
      <c r="AD210" s="182"/>
      <c r="AE210" s="182"/>
      <c r="AF210" s="182"/>
      <c r="AG210" s="182"/>
      <c r="AH210" s="182"/>
      <c r="AI210" s="182"/>
    </row>
    <row r="211" spans="1:35" s="183" customFormat="1">
      <c r="A211" s="333" t="s">
        <v>640</v>
      </c>
      <c r="B211" s="234" t="s">
        <v>566</v>
      </c>
      <c r="C211" s="182">
        <v>23677</v>
      </c>
      <c r="D211" s="334">
        <v>23677</v>
      </c>
      <c r="E211" s="182"/>
      <c r="F211" s="182">
        <v>23677</v>
      </c>
      <c r="G211" s="182"/>
      <c r="H211" s="182"/>
      <c r="I211" s="182"/>
      <c r="J211" s="182"/>
      <c r="K211" s="182"/>
      <c r="L211" s="182"/>
      <c r="M211" s="182"/>
      <c r="N211" s="182"/>
      <c r="O211" s="182"/>
      <c r="P211" s="182"/>
      <c r="Q211" s="182"/>
      <c r="R211" s="182"/>
      <c r="S211" s="182"/>
      <c r="T211" s="182"/>
      <c r="U211" s="182"/>
      <c r="V211" s="182"/>
      <c r="W211" s="182"/>
      <c r="X211" s="182"/>
      <c r="Y211" s="182"/>
      <c r="Z211" s="182"/>
      <c r="AA211" s="182">
        <v>0</v>
      </c>
      <c r="AB211" s="182"/>
      <c r="AC211" s="182"/>
      <c r="AD211" s="182"/>
      <c r="AE211" s="182"/>
      <c r="AF211" s="182"/>
      <c r="AG211" s="182"/>
      <c r="AH211" s="182"/>
      <c r="AI211" s="182"/>
    </row>
    <row r="212" spans="1:35" s="183" customFormat="1">
      <c r="A212" s="333" t="s">
        <v>641</v>
      </c>
      <c r="B212" s="234" t="s">
        <v>547</v>
      </c>
      <c r="C212" s="182">
        <v>19011</v>
      </c>
      <c r="D212" s="334">
        <v>19011</v>
      </c>
      <c r="E212" s="182"/>
      <c r="F212" s="182">
        <v>16011</v>
      </c>
      <c r="G212" s="182"/>
      <c r="H212" s="182">
        <v>3000</v>
      </c>
      <c r="I212" s="182"/>
      <c r="J212" s="182"/>
      <c r="K212" s="182"/>
      <c r="L212" s="182"/>
      <c r="M212" s="182"/>
      <c r="N212" s="182"/>
      <c r="O212" s="182"/>
      <c r="P212" s="182"/>
      <c r="Q212" s="182"/>
      <c r="R212" s="182"/>
      <c r="S212" s="182"/>
      <c r="T212" s="182"/>
      <c r="U212" s="182"/>
      <c r="V212" s="182"/>
      <c r="W212" s="182"/>
      <c r="X212" s="182"/>
      <c r="Y212" s="182"/>
      <c r="Z212" s="182"/>
      <c r="AA212" s="182">
        <v>0</v>
      </c>
      <c r="AB212" s="182"/>
      <c r="AC212" s="182"/>
      <c r="AD212" s="182"/>
      <c r="AE212" s="182"/>
      <c r="AF212" s="182"/>
      <c r="AG212" s="182"/>
      <c r="AH212" s="182"/>
      <c r="AI212" s="182"/>
    </row>
    <row r="213" spans="1:35" s="183" customFormat="1" ht="25.5">
      <c r="A213" s="333" t="s">
        <v>642</v>
      </c>
      <c r="B213" s="234" t="s">
        <v>539</v>
      </c>
      <c r="C213" s="182">
        <v>23717</v>
      </c>
      <c r="D213" s="334">
        <v>23717</v>
      </c>
      <c r="E213" s="182"/>
      <c r="F213" s="182">
        <v>20717</v>
      </c>
      <c r="G213" s="182"/>
      <c r="H213" s="182">
        <v>3000</v>
      </c>
      <c r="I213" s="182"/>
      <c r="J213" s="182"/>
      <c r="K213" s="182"/>
      <c r="L213" s="182"/>
      <c r="M213" s="182"/>
      <c r="N213" s="182"/>
      <c r="O213" s="182"/>
      <c r="P213" s="182"/>
      <c r="Q213" s="182"/>
      <c r="R213" s="182"/>
      <c r="S213" s="182"/>
      <c r="T213" s="182"/>
      <c r="U213" s="182"/>
      <c r="V213" s="182"/>
      <c r="W213" s="182"/>
      <c r="X213" s="182"/>
      <c r="Y213" s="182"/>
      <c r="Z213" s="182"/>
      <c r="AA213" s="182">
        <v>0</v>
      </c>
      <c r="AB213" s="182"/>
      <c r="AC213" s="182"/>
      <c r="AD213" s="182"/>
      <c r="AE213" s="182"/>
      <c r="AF213" s="182"/>
      <c r="AG213" s="182"/>
      <c r="AH213" s="182"/>
      <c r="AI213" s="182"/>
    </row>
    <row r="214" spans="1:35" s="183" customFormat="1">
      <c r="A214" s="333" t="s">
        <v>643</v>
      </c>
      <c r="B214" s="234" t="s">
        <v>567</v>
      </c>
      <c r="C214" s="182">
        <v>17321</v>
      </c>
      <c r="D214" s="334">
        <v>17321</v>
      </c>
      <c r="E214" s="182"/>
      <c r="F214" s="182">
        <v>17321</v>
      </c>
      <c r="G214" s="182"/>
      <c r="H214" s="182"/>
      <c r="I214" s="182"/>
      <c r="J214" s="182"/>
      <c r="K214" s="182"/>
      <c r="L214" s="182"/>
      <c r="M214" s="182"/>
      <c r="N214" s="182"/>
      <c r="O214" s="182"/>
      <c r="P214" s="182"/>
      <c r="Q214" s="182"/>
      <c r="R214" s="182"/>
      <c r="S214" s="182"/>
      <c r="T214" s="182"/>
      <c r="U214" s="182"/>
      <c r="V214" s="182"/>
      <c r="W214" s="182"/>
      <c r="X214" s="182"/>
      <c r="Y214" s="182"/>
      <c r="Z214" s="182"/>
      <c r="AA214" s="182">
        <v>0</v>
      </c>
      <c r="AB214" s="182"/>
      <c r="AC214" s="182"/>
      <c r="AD214" s="182"/>
      <c r="AE214" s="182"/>
      <c r="AF214" s="182"/>
      <c r="AG214" s="182"/>
      <c r="AH214" s="182"/>
      <c r="AI214" s="182"/>
    </row>
    <row r="215" spans="1:35" s="183" customFormat="1">
      <c r="A215" s="333" t="s">
        <v>644</v>
      </c>
      <c r="B215" s="234" t="s">
        <v>568</v>
      </c>
      <c r="C215" s="182">
        <v>14979</v>
      </c>
      <c r="D215" s="334">
        <v>14979</v>
      </c>
      <c r="E215" s="182"/>
      <c r="F215" s="182">
        <v>14979</v>
      </c>
      <c r="G215" s="182"/>
      <c r="H215" s="182"/>
      <c r="I215" s="182"/>
      <c r="J215" s="182"/>
      <c r="K215" s="182"/>
      <c r="L215" s="182"/>
      <c r="M215" s="182"/>
      <c r="N215" s="182"/>
      <c r="O215" s="182"/>
      <c r="P215" s="182"/>
      <c r="Q215" s="182"/>
      <c r="R215" s="182"/>
      <c r="S215" s="182"/>
      <c r="T215" s="182"/>
      <c r="U215" s="182"/>
      <c r="V215" s="182"/>
      <c r="W215" s="182"/>
      <c r="X215" s="182"/>
      <c r="Y215" s="182"/>
      <c r="Z215" s="182"/>
      <c r="AA215" s="182">
        <v>0</v>
      </c>
      <c r="AB215" s="182"/>
      <c r="AC215" s="182"/>
      <c r="AD215" s="182"/>
      <c r="AE215" s="182"/>
      <c r="AF215" s="182"/>
      <c r="AG215" s="182"/>
      <c r="AH215" s="182"/>
      <c r="AI215" s="182"/>
    </row>
    <row r="216" spans="1:35" s="183" customFormat="1" ht="25.5">
      <c r="A216" s="333" t="s">
        <v>645</v>
      </c>
      <c r="B216" s="234" t="s">
        <v>569</v>
      </c>
      <c r="C216" s="182">
        <v>9852</v>
      </c>
      <c r="D216" s="334">
        <v>9852</v>
      </c>
      <c r="E216" s="182"/>
      <c r="F216" s="182">
        <v>9852</v>
      </c>
      <c r="G216" s="182"/>
      <c r="H216" s="182"/>
      <c r="I216" s="182"/>
      <c r="J216" s="182"/>
      <c r="K216" s="182"/>
      <c r="L216" s="182"/>
      <c r="M216" s="182"/>
      <c r="N216" s="182"/>
      <c r="O216" s="182"/>
      <c r="P216" s="182"/>
      <c r="Q216" s="182"/>
      <c r="R216" s="182"/>
      <c r="S216" s="182"/>
      <c r="T216" s="182"/>
      <c r="U216" s="182"/>
      <c r="V216" s="182"/>
      <c r="W216" s="182"/>
      <c r="X216" s="182"/>
      <c r="Y216" s="182"/>
      <c r="Z216" s="182"/>
      <c r="AA216" s="182">
        <v>0</v>
      </c>
      <c r="AB216" s="182"/>
      <c r="AC216" s="182"/>
      <c r="AD216" s="182"/>
      <c r="AE216" s="182"/>
      <c r="AF216" s="182"/>
      <c r="AG216" s="182"/>
      <c r="AH216" s="182"/>
      <c r="AI216" s="182"/>
    </row>
    <row r="217" spans="1:35" s="183" customFormat="1">
      <c r="A217" s="333" t="s">
        <v>646</v>
      </c>
      <c r="B217" s="234" t="s">
        <v>544</v>
      </c>
      <c r="C217" s="182">
        <v>23270</v>
      </c>
      <c r="D217" s="334">
        <v>23270</v>
      </c>
      <c r="E217" s="182"/>
      <c r="F217" s="182">
        <v>18270</v>
      </c>
      <c r="G217" s="182"/>
      <c r="H217" s="182">
        <v>5000</v>
      </c>
      <c r="I217" s="182"/>
      <c r="J217" s="182"/>
      <c r="K217" s="182"/>
      <c r="L217" s="182"/>
      <c r="M217" s="182"/>
      <c r="N217" s="182"/>
      <c r="O217" s="182"/>
      <c r="P217" s="182"/>
      <c r="Q217" s="182"/>
      <c r="R217" s="182"/>
      <c r="S217" s="182"/>
      <c r="T217" s="182"/>
      <c r="U217" s="182"/>
      <c r="V217" s="182"/>
      <c r="W217" s="182"/>
      <c r="X217" s="182"/>
      <c r="Y217" s="182"/>
      <c r="Z217" s="182"/>
      <c r="AA217" s="182">
        <v>0</v>
      </c>
      <c r="AB217" s="182"/>
      <c r="AC217" s="182"/>
      <c r="AD217" s="182"/>
      <c r="AE217" s="182"/>
      <c r="AF217" s="182"/>
      <c r="AG217" s="182"/>
      <c r="AH217" s="182"/>
      <c r="AI217" s="182"/>
    </row>
    <row r="218" spans="1:35" s="183" customFormat="1" ht="25.5">
      <c r="A218" s="333" t="s">
        <v>648</v>
      </c>
      <c r="B218" s="234" t="s">
        <v>546</v>
      </c>
      <c r="C218" s="182">
        <v>18837</v>
      </c>
      <c r="D218" s="334">
        <v>18837</v>
      </c>
      <c r="E218" s="182"/>
      <c r="F218" s="182">
        <v>13837</v>
      </c>
      <c r="G218" s="182"/>
      <c r="H218" s="182">
        <v>5000</v>
      </c>
      <c r="I218" s="182"/>
      <c r="J218" s="182"/>
      <c r="K218" s="182"/>
      <c r="L218" s="182"/>
      <c r="M218" s="182"/>
      <c r="N218" s="182"/>
      <c r="O218" s="182"/>
      <c r="P218" s="182"/>
      <c r="Q218" s="182"/>
      <c r="R218" s="182"/>
      <c r="S218" s="182"/>
      <c r="T218" s="182"/>
      <c r="U218" s="182"/>
      <c r="V218" s="182"/>
      <c r="W218" s="182"/>
      <c r="X218" s="182"/>
      <c r="Y218" s="182"/>
      <c r="Z218" s="182"/>
      <c r="AA218" s="182">
        <v>0</v>
      </c>
      <c r="AB218" s="182"/>
      <c r="AC218" s="182"/>
      <c r="AD218" s="182"/>
      <c r="AE218" s="182"/>
      <c r="AF218" s="182"/>
      <c r="AG218" s="182"/>
      <c r="AH218" s="182"/>
      <c r="AI218" s="182"/>
    </row>
    <row r="219" spans="1:35" s="183" customFormat="1" ht="25.5">
      <c r="A219" s="333" t="s">
        <v>649</v>
      </c>
      <c r="B219" s="234" t="s">
        <v>570</v>
      </c>
      <c r="C219" s="182">
        <v>17068</v>
      </c>
      <c r="D219" s="334">
        <v>17068</v>
      </c>
      <c r="E219" s="182"/>
      <c r="F219" s="182">
        <v>17068</v>
      </c>
      <c r="G219" s="182"/>
      <c r="H219" s="182"/>
      <c r="I219" s="182"/>
      <c r="J219" s="182"/>
      <c r="K219" s="182"/>
      <c r="L219" s="182"/>
      <c r="M219" s="182"/>
      <c r="N219" s="182"/>
      <c r="O219" s="182"/>
      <c r="P219" s="182"/>
      <c r="Q219" s="182"/>
      <c r="R219" s="182"/>
      <c r="S219" s="182"/>
      <c r="T219" s="182"/>
      <c r="U219" s="182"/>
      <c r="V219" s="182"/>
      <c r="W219" s="182"/>
      <c r="X219" s="182"/>
      <c r="Y219" s="182"/>
      <c r="Z219" s="182"/>
      <c r="AA219" s="182">
        <v>0</v>
      </c>
      <c r="AB219" s="182"/>
      <c r="AC219" s="182"/>
      <c r="AD219" s="182"/>
      <c r="AE219" s="182"/>
      <c r="AF219" s="182"/>
      <c r="AG219" s="182"/>
      <c r="AH219" s="182"/>
      <c r="AI219" s="182"/>
    </row>
    <row r="220" spans="1:35" s="183" customFormat="1" ht="25.5">
      <c r="A220" s="333" t="s">
        <v>650</v>
      </c>
      <c r="B220" s="234" t="s">
        <v>571</v>
      </c>
      <c r="C220" s="182">
        <v>18748</v>
      </c>
      <c r="D220" s="334">
        <v>18748</v>
      </c>
      <c r="E220" s="182"/>
      <c r="F220" s="182">
        <v>18748</v>
      </c>
      <c r="G220" s="182"/>
      <c r="H220" s="182"/>
      <c r="I220" s="182"/>
      <c r="J220" s="182"/>
      <c r="K220" s="182"/>
      <c r="L220" s="182"/>
      <c r="M220" s="182"/>
      <c r="N220" s="182"/>
      <c r="O220" s="182"/>
      <c r="P220" s="182"/>
      <c r="Q220" s="182"/>
      <c r="R220" s="182"/>
      <c r="S220" s="182"/>
      <c r="T220" s="182"/>
      <c r="U220" s="182"/>
      <c r="V220" s="182"/>
      <c r="W220" s="182"/>
      <c r="X220" s="182"/>
      <c r="Y220" s="182"/>
      <c r="Z220" s="182"/>
      <c r="AA220" s="182">
        <v>0</v>
      </c>
      <c r="AB220" s="182"/>
      <c r="AC220" s="182"/>
      <c r="AD220" s="182"/>
      <c r="AE220" s="182"/>
      <c r="AF220" s="182"/>
      <c r="AG220" s="182"/>
      <c r="AH220" s="182"/>
      <c r="AI220" s="182"/>
    </row>
    <row r="221" spans="1:35" s="183" customFormat="1" ht="25.5">
      <c r="A221" s="333" t="s">
        <v>651</v>
      </c>
      <c r="B221" s="234" t="s">
        <v>572</v>
      </c>
      <c r="C221" s="182">
        <v>19176</v>
      </c>
      <c r="D221" s="334">
        <v>19176</v>
      </c>
      <c r="E221" s="182"/>
      <c r="F221" s="182">
        <v>14176</v>
      </c>
      <c r="G221" s="182"/>
      <c r="H221" s="182">
        <v>5000</v>
      </c>
      <c r="I221" s="182"/>
      <c r="J221" s="182"/>
      <c r="K221" s="182"/>
      <c r="L221" s="182"/>
      <c r="M221" s="182"/>
      <c r="N221" s="182"/>
      <c r="O221" s="182"/>
      <c r="P221" s="182"/>
      <c r="Q221" s="182"/>
      <c r="R221" s="182"/>
      <c r="S221" s="182"/>
      <c r="T221" s="182"/>
      <c r="U221" s="182"/>
      <c r="V221" s="182"/>
      <c r="W221" s="182"/>
      <c r="X221" s="182"/>
      <c r="Y221" s="182"/>
      <c r="Z221" s="182"/>
      <c r="AA221" s="182">
        <v>0</v>
      </c>
      <c r="AB221" s="182"/>
      <c r="AC221" s="182"/>
      <c r="AD221" s="182"/>
      <c r="AE221" s="182"/>
      <c r="AF221" s="182"/>
      <c r="AG221" s="182"/>
      <c r="AH221" s="182"/>
      <c r="AI221" s="182"/>
    </row>
    <row r="222" spans="1:35" s="183" customFormat="1" ht="25.5">
      <c r="A222" s="333" t="s">
        <v>652</v>
      </c>
      <c r="B222" s="234" t="s">
        <v>573</v>
      </c>
      <c r="C222" s="182">
        <v>10459</v>
      </c>
      <c r="D222" s="334">
        <v>10459</v>
      </c>
      <c r="E222" s="182"/>
      <c r="F222" s="182">
        <v>10459</v>
      </c>
      <c r="G222" s="182"/>
      <c r="H222" s="182"/>
      <c r="I222" s="182"/>
      <c r="J222" s="182"/>
      <c r="K222" s="182"/>
      <c r="L222" s="182"/>
      <c r="M222" s="182"/>
      <c r="N222" s="182"/>
      <c r="O222" s="182"/>
      <c r="P222" s="182"/>
      <c r="Q222" s="182"/>
      <c r="R222" s="182"/>
      <c r="S222" s="182"/>
      <c r="T222" s="182"/>
      <c r="U222" s="182"/>
      <c r="V222" s="182"/>
      <c r="W222" s="182"/>
      <c r="X222" s="182"/>
      <c r="Y222" s="182"/>
      <c r="Z222" s="182"/>
      <c r="AA222" s="182">
        <v>0</v>
      </c>
      <c r="AB222" s="182"/>
      <c r="AC222" s="182"/>
      <c r="AD222" s="182"/>
      <c r="AE222" s="182"/>
      <c r="AF222" s="182"/>
      <c r="AG222" s="182"/>
      <c r="AH222" s="182"/>
      <c r="AI222" s="182"/>
    </row>
    <row r="223" spans="1:35" s="183" customFormat="1" ht="25.5">
      <c r="A223" s="333" t="s">
        <v>653</v>
      </c>
      <c r="B223" s="234" t="s">
        <v>574</v>
      </c>
      <c r="C223" s="182">
        <v>12981</v>
      </c>
      <c r="D223" s="334">
        <v>12981</v>
      </c>
      <c r="E223" s="182"/>
      <c r="F223" s="182">
        <v>12981</v>
      </c>
      <c r="G223" s="182"/>
      <c r="H223" s="182"/>
      <c r="I223" s="182"/>
      <c r="J223" s="182"/>
      <c r="K223" s="182"/>
      <c r="L223" s="182"/>
      <c r="M223" s="182"/>
      <c r="N223" s="182"/>
      <c r="O223" s="182"/>
      <c r="P223" s="182"/>
      <c r="Q223" s="182"/>
      <c r="R223" s="182"/>
      <c r="S223" s="182"/>
      <c r="T223" s="182"/>
      <c r="U223" s="182"/>
      <c r="V223" s="182"/>
      <c r="W223" s="182"/>
      <c r="X223" s="182"/>
      <c r="Y223" s="182"/>
      <c r="Z223" s="182"/>
      <c r="AA223" s="182">
        <v>0</v>
      </c>
      <c r="AB223" s="182"/>
      <c r="AC223" s="182"/>
      <c r="AD223" s="182"/>
      <c r="AE223" s="182"/>
      <c r="AF223" s="182"/>
      <c r="AG223" s="182"/>
      <c r="AH223" s="182"/>
      <c r="AI223" s="182"/>
    </row>
    <row r="224" spans="1:35" s="183" customFormat="1" ht="25.5">
      <c r="A224" s="333" t="s">
        <v>654</v>
      </c>
      <c r="B224" s="234" t="s">
        <v>575</v>
      </c>
      <c r="C224" s="182">
        <v>10858</v>
      </c>
      <c r="D224" s="334">
        <v>10858</v>
      </c>
      <c r="E224" s="182"/>
      <c r="F224" s="182">
        <v>10858</v>
      </c>
      <c r="G224" s="182"/>
      <c r="H224" s="182"/>
      <c r="I224" s="182"/>
      <c r="J224" s="182"/>
      <c r="K224" s="182"/>
      <c r="L224" s="182"/>
      <c r="M224" s="182"/>
      <c r="N224" s="182"/>
      <c r="O224" s="182"/>
      <c r="P224" s="182"/>
      <c r="Q224" s="182"/>
      <c r="R224" s="182"/>
      <c r="S224" s="182"/>
      <c r="T224" s="182"/>
      <c r="U224" s="182"/>
      <c r="V224" s="182"/>
      <c r="W224" s="182"/>
      <c r="X224" s="182"/>
      <c r="Y224" s="182"/>
      <c r="Z224" s="182"/>
      <c r="AA224" s="182">
        <v>0</v>
      </c>
      <c r="AB224" s="182"/>
      <c r="AC224" s="182"/>
      <c r="AD224" s="182"/>
      <c r="AE224" s="182"/>
      <c r="AF224" s="182"/>
      <c r="AG224" s="182"/>
      <c r="AH224" s="182"/>
      <c r="AI224" s="182"/>
    </row>
    <row r="225" spans="1:35" s="183" customFormat="1" ht="25.5">
      <c r="A225" s="333" t="s">
        <v>870</v>
      </c>
      <c r="B225" s="234" t="s">
        <v>576</v>
      </c>
      <c r="C225" s="182">
        <v>13093</v>
      </c>
      <c r="D225" s="334">
        <v>13093</v>
      </c>
      <c r="E225" s="182"/>
      <c r="F225" s="182">
        <v>13093</v>
      </c>
      <c r="G225" s="182"/>
      <c r="H225" s="182"/>
      <c r="I225" s="182"/>
      <c r="J225" s="182"/>
      <c r="K225" s="182"/>
      <c r="L225" s="182"/>
      <c r="M225" s="182"/>
      <c r="N225" s="182"/>
      <c r="O225" s="182"/>
      <c r="P225" s="182"/>
      <c r="Q225" s="182"/>
      <c r="R225" s="182"/>
      <c r="S225" s="182"/>
      <c r="T225" s="182"/>
      <c r="U225" s="182"/>
      <c r="V225" s="182"/>
      <c r="W225" s="182"/>
      <c r="X225" s="182"/>
      <c r="Y225" s="182"/>
      <c r="Z225" s="182"/>
      <c r="AA225" s="182">
        <v>0</v>
      </c>
      <c r="AB225" s="182"/>
      <c r="AC225" s="182"/>
      <c r="AD225" s="182"/>
      <c r="AE225" s="182"/>
      <c r="AF225" s="182"/>
      <c r="AG225" s="182"/>
      <c r="AH225" s="182"/>
      <c r="AI225" s="182"/>
    </row>
    <row r="226" spans="1:35" s="183" customFormat="1" ht="25.5">
      <c r="A226" s="333" t="s">
        <v>871</v>
      </c>
      <c r="B226" s="234" t="s">
        <v>621</v>
      </c>
      <c r="C226" s="182">
        <v>12896.143</v>
      </c>
      <c r="D226" s="334">
        <v>12896.143</v>
      </c>
      <c r="E226" s="182"/>
      <c r="F226" s="182">
        <v>12081.143</v>
      </c>
      <c r="G226" s="182"/>
      <c r="H226" s="182"/>
      <c r="I226" s="182"/>
      <c r="J226" s="182"/>
      <c r="K226" s="182"/>
      <c r="L226" s="182"/>
      <c r="M226" s="182">
        <v>815</v>
      </c>
      <c r="N226" s="182"/>
      <c r="O226" s="182"/>
      <c r="P226" s="182"/>
      <c r="Q226" s="182"/>
      <c r="R226" s="182"/>
      <c r="S226" s="182"/>
      <c r="T226" s="182"/>
      <c r="U226" s="182"/>
      <c r="V226" s="182"/>
      <c r="W226" s="182"/>
      <c r="X226" s="182"/>
      <c r="Y226" s="182"/>
      <c r="Z226" s="182"/>
      <c r="AA226" s="182">
        <v>0</v>
      </c>
      <c r="AB226" s="182"/>
      <c r="AC226" s="182"/>
      <c r="AD226" s="182"/>
      <c r="AE226" s="182"/>
      <c r="AF226" s="182"/>
      <c r="AG226" s="182"/>
      <c r="AH226" s="182"/>
      <c r="AI226" s="182"/>
    </row>
    <row r="227" spans="1:35" s="183" customFormat="1" ht="25.5">
      <c r="A227" s="333" t="s">
        <v>872</v>
      </c>
      <c r="B227" s="234" t="s">
        <v>581</v>
      </c>
      <c r="C227" s="182">
        <v>13268.546999999999</v>
      </c>
      <c r="D227" s="334">
        <v>13268.546999999999</v>
      </c>
      <c r="E227" s="182"/>
      <c r="F227" s="182">
        <v>13073.48</v>
      </c>
      <c r="G227" s="182"/>
      <c r="H227" s="182"/>
      <c r="I227" s="182">
        <v>43.847999999999999</v>
      </c>
      <c r="J227" s="182">
        <v>8.94</v>
      </c>
      <c r="K227" s="182"/>
      <c r="L227" s="182"/>
      <c r="M227" s="182"/>
      <c r="N227" s="182">
        <v>15</v>
      </c>
      <c r="O227" s="182"/>
      <c r="P227" s="182">
        <v>19.72</v>
      </c>
      <c r="Q227" s="182"/>
      <c r="R227" s="182">
        <v>107.559</v>
      </c>
      <c r="S227" s="182"/>
      <c r="T227" s="182"/>
      <c r="U227" s="182"/>
      <c r="V227" s="182"/>
      <c r="W227" s="182"/>
      <c r="X227" s="182"/>
      <c r="Y227" s="182"/>
      <c r="Z227" s="182"/>
      <c r="AA227" s="182">
        <v>0</v>
      </c>
      <c r="AB227" s="182"/>
      <c r="AC227" s="182"/>
      <c r="AD227" s="182"/>
      <c r="AE227" s="182"/>
      <c r="AF227" s="182"/>
      <c r="AG227" s="182"/>
      <c r="AH227" s="182"/>
      <c r="AI227" s="182"/>
    </row>
    <row r="228" spans="1:35" s="183" customFormat="1" ht="25.5">
      <c r="A228" s="333" t="s">
        <v>873</v>
      </c>
      <c r="B228" s="234" t="s">
        <v>583</v>
      </c>
      <c r="C228" s="182">
        <v>10395.184999999999</v>
      </c>
      <c r="D228" s="334">
        <v>10395.184999999999</v>
      </c>
      <c r="E228" s="182"/>
      <c r="F228" s="182">
        <v>10033.492</v>
      </c>
      <c r="G228" s="182"/>
      <c r="H228" s="182"/>
      <c r="I228" s="182">
        <v>37.584000000000003</v>
      </c>
      <c r="J228" s="182">
        <v>26.82</v>
      </c>
      <c r="K228" s="182"/>
      <c r="L228" s="182"/>
      <c r="M228" s="182"/>
      <c r="N228" s="182">
        <v>122</v>
      </c>
      <c r="O228" s="182">
        <v>46.8</v>
      </c>
      <c r="P228" s="182"/>
      <c r="Q228" s="182"/>
      <c r="R228" s="182">
        <v>128.489</v>
      </c>
      <c r="S228" s="182"/>
      <c r="T228" s="182"/>
      <c r="U228" s="182"/>
      <c r="V228" s="182"/>
      <c r="W228" s="182"/>
      <c r="X228" s="182"/>
      <c r="Y228" s="182"/>
      <c r="Z228" s="182"/>
      <c r="AA228" s="182">
        <v>0</v>
      </c>
      <c r="AB228" s="182"/>
      <c r="AC228" s="182"/>
      <c r="AD228" s="182"/>
      <c r="AE228" s="182"/>
      <c r="AF228" s="182"/>
      <c r="AG228" s="182"/>
      <c r="AH228" s="182"/>
      <c r="AI228" s="182"/>
    </row>
    <row r="229" spans="1:35" s="183" customFormat="1" ht="25.5">
      <c r="A229" s="333" t="s">
        <v>874</v>
      </c>
      <c r="B229" s="234" t="s">
        <v>585</v>
      </c>
      <c r="C229" s="182">
        <v>15968.513999999999</v>
      </c>
      <c r="D229" s="334">
        <v>15968.513999999999</v>
      </c>
      <c r="E229" s="182"/>
      <c r="F229" s="182">
        <v>15164.675000000001</v>
      </c>
      <c r="G229" s="182"/>
      <c r="H229" s="182"/>
      <c r="I229" s="182">
        <v>76.248000000000005</v>
      </c>
      <c r="J229" s="182">
        <v>17.88</v>
      </c>
      <c r="K229" s="182"/>
      <c r="L229" s="182"/>
      <c r="M229" s="182"/>
      <c r="N229" s="182">
        <v>124</v>
      </c>
      <c r="O229" s="182">
        <v>368.55</v>
      </c>
      <c r="P229" s="182">
        <v>19.72</v>
      </c>
      <c r="Q229" s="182"/>
      <c r="R229" s="182">
        <v>197.441</v>
      </c>
      <c r="S229" s="182"/>
      <c r="T229" s="182"/>
      <c r="U229" s="182"/>
      <c r="V229" s="182"/>
      <c r="W229" s="182"/>
      <c r="X229" s="182"/>
      <c r="Y229" s="182"/>
      <c r="Z229" s="182"/>
      <c r="AA229" s="182">
        <v>0</v>
      </c>
      <c r="AB229" s="182"/>
      <c r="AC229" s="182"/>
      <c r="AD229" s="182"/>
      <c r="AE229" s="182"/>
      <c r="AF229" s="182"/>
      <c r="AG229" s="182"/>
      <c r="AH229" s="182"/>
      <c r="AI229" s="182"/>
    </row>
    <row r="230" spans="1:35" s="183" customFormat="1" ht="25.5">
      <c r="A230" s="333" t="s">
        <v>875</v>
      </c>
      <c r="B230" s="234" t="s">
        <v>587</v>
      </c>
      <c r="C230" s="182">
        <v>14144.934000000001</v>
      </c>
      <c r="D230" s="334">
        <v>14144.934000000001</v>
      </c>
      <c r="E230" s="182"/>
      <c r="F230" s="182">
        <v>13799.242</v>
      </c>
      <c r="G230" s="182"/>
      <c r="H230" s="182"/>
      <c r="I230" s="182">
        <v>60.12</v>
      </c>
      <c r="J230" s="182">
        <v>8.94</v>
      </c>
      <c r="K230" s="182"/>
      <c r="L230" s="182"/>
      <c r="M230" s="182"/>
      <c r="N230" s="182">
        <v>88</v>
      </c>
      <c r="O230" s="182"/>
      <c r="P230" s="182">
        <v>19.72</v>
      </c>
      <c r="Q230" s="182"/>
      <c r="R230" s="182">
        <v>168.91200000000001</v>
      </c>
      <c r="S230" s="182"/>
      <c r="T230" s="182"/>
      <c r="U230" s="182"/>
      <c r="V230" s="182"/>
      <c r="W230" s="182"/>
      <c r="X230" s="182"/>
      <c r="Y230" s="182"/>
      <c r="Z230" s="182"/>
      <c r="AA230" s="182">
        <v>0</v>
      </c>
      <c r="AB230" s="182"/>
      <c r="AC230" s="182"/>
      <c r="AD230" s="182"/>
      <c r="AE230" s="182"/>
      <c r="AF230" s="182"/>
      <c r="AG230" s="182"/>
      <c r="AH230" s="182"/>
      <c r="AI230" s="182"/>
    </row>
    <row r="231" spans="1:35" s="183" customFormat="1" ht="25.5">
      <c r="A231" s="333" t="s">
        <v>876</v>
      </c>
      <c r="B231" s="234" t="s">
        <v>589</v>
      </c>
      <c r="C231" s="182">
        <v>23022.476999999995</v>
      </c>
      <c r="D231" s="334">
        <v>23022.476999999995</v>
      </c>
      <c r="E231" s="182"/>
      <c r="F231" s="182">
        <v>17335.477999999999</v>
      </c>
      <c r="G231" s="182"/>
      <c r="H231" s="182"/>
      <c r="I231" s="182">
        <v>69.983999999999995</v>
      </c>
      <c r="J231" s="182">
        <v>8.94</v>
      </c>
      <c r="K231" s="182"/>
      <c r="L231" s="182"/>
      <c r="M231" s="182"/>
      <c r="N231" s="182">
        <v>762</v>
      </c>
      <c r="O231" s="182">
        <v>4361.76</v>
      </c>
      <c r="P231" s="182">
        <v>98.6</v>
      </c>
      <c r="Q231" s="182"/>
      <c r="R231" s="182">
        <v>385.71499999999997</v>
      </c>
      <c r="S231" s="182"/>
      <c r="T231" s="182"/>
      <c r="U231" s="182"/>
      <c r="V231" s="182"/>
      <c r="W231" s="182"/>
      <c r="X231" s="182"/>
      <c r="Y231" s="182"/>
      <c r="Z231" s="182"/>
      <c r="AA231" s="182">
        <v>0</v>
      </c>
      <c r="AB231" s="182"/>
      <c r="AC231" s="182"/>
      <c r="AD231" s="182"/>
      <c r="AE231" s="182"/>
      <c r="AF231" s="182"/>
      <c r="AG231" s="182"/>
      <c r="AH231" s="182"/>
      <c r="AI231" s="182"/>
    </row>
    <row r="232" spans="1:35" s="183" customFormat="1">
      <c r="A232" s="333" t="s">
        <v>877</v>
      </c>
      <c r="B232" s="234" t="s">
        <v>590</v>
      </c>
      <c r="C232" s="182">
        <v>14078.045000000004</v>
      </c>
      <c r="D232" s="334">
        <v>14078.045000000004</v>
      </c>
      <c r="E232" s="182"/>
      <c r="F232" s="182">
        <v>11571.034000000001</v>
      </c>
      <c r="G232" s="182"/>
      <c r="H232" s="182"/>
      <c r="I232" s="182">
        <v>50.304000000000002</v>
      </c>
      <c r="J232" s="182">
        <v>8.94</v>
      </c>
      <c r="K232" s="182"/>
      <c r="L232" s="182">
        <v>35.520000000000003</v>
      </c>
      <c r="M232" s="182"/>
      <c r="N232" s="182">
        <v>406</v>
      </c>
      <c r="O232" s="182">
        <v>1755</v>
      </c>
      <c r="P232" s="182">
        <v>39.44</v>
      </c>
      <c r="Q232" s="182"/>
      <c r="R232" s="182">
        <v>211.80699999999999</v>
      </c>
      <c r="S232" s="182"/>
      <c r="T232" s="182"/>
      <c r="U232" s="182"/>
      <c r="V232" s="182"/>
      <c r="W232" s="182"/>
      <c r="X232" s="182"/>
      <c r="Y232" s="182"/>
      <c r="Z232" s="182"/>
      <c r="AA232" s="182">
        <v>0</v>
      </c>
      <c r="AB232" s="182"/>
      <c r="AC232" s="182"/>
      <c r="AD232" s="182"/>
      <c r="AE232" s="182"/>
      <c r="AF232" s="182"/>
      <c r="AG232" s="182"/>
      <c r="AH232" s="182"/>
      <c r="AI232" s="182"/>
    </row>
    <row r="233" spans="1:35" s="183" customFormat="1">
      <c r="A233" s="333" t="s">
        <v>878</v>
      </c>
      <c r="B233" s="234" t="s">
        <v>591</v>
      </c>
      <c r="C233" s="182">
        <v>13337.555999999999</v>
      </c>
      <c r="D233" s="334">
        <v>13337.555999999999</v>
      </c>
      <c r="E233" s="182"/>
      <c r="F233" s="182">
        <v>12913.989</v>
      </c>
      <c r="G233" s="182"/>
      <c r="H233" s="182"/>
      <c r="I233" s="182">
        <v>86.016000000000005</v>
      </c>
      <c r="J233" s="182">
        <v>11.175000000000001</v>
      </c>
      <c r="K233" s="182"/>
      <c r="L233" s="182"/>
      <c r="M233" s="182"/>
      <c r="N233" s="182">
        <v>35</v>
      </c>
      <c r="O233" s="182"/>
      <c r="P233" s="182">
        <v>19.72</v>
      </c>
      <c r="Q233" s="182"/>
      <c r="R233" s="182">
        <v>271.65600000000001</v>
      </c>
      <c r="S233" s="182"/>
      <c r="T233" s="182"/>
      <c r="U233" s="182"/>
      <c r="V233" s="182"/>
      <c r="W233" s="182"/>
      <c r="X233" s="182"/>
      <c r="Y233" s="182"/>
      <c r="Z233" s="182"/>
      <c r="AA233" s="182">
        <v>0</v>
      </c>
      <c r="AB233" s="182"/>
      <c r="AC233" s="182"/>
      <c r="AD233" s="182"/>
      <c r="AE233" s="182"/>
      <c r="AF233" s="182"/>
      <c r="AG233" s="182"/>
      <c r="AH233" s="182"/>
      <c r="AI233" s="182"/>
    </row>
    <row r="234" spans="1:35" s="183" customFormat="1">
      <c r="A234" s="333" t="s">
        <v>879</v>
      </c>
      <c r="B234" s="234" t="s">
        <v>592</v>
      </c>
      <c r="C234" s="182">
        <v>18731.613000000001</v>
      </c>
      <c r="D234" s="334">
        <v>18731.613000000001</v>
      </c>
      <c r="E234" s="182"/>
      <c r="F234" s="182">
        <v>18400.530000000002</v>
      </c>
      <c r="G234" s="182"/>
      <c r="H234" s="182"/>
      <c r="I234" s="182">
        <v>145.80000000000001</v>
      </c>
      <c r="J234" s="182">
        <v>22.35</v>
      </c>
      <c r="K234" s="182"/>
      <c r="L234" s="182"/>
      <c r="M234" s="182"/>
      <c r="N234" s="182">
        <v>70</v>
      </c>
      <c r="O234" s="182"/>
      <c r="P234" s="182">
        <v>29.58</v>
      </c>
      <c r="Q234" s="182"/>
      <c r="R234" s="182">
        <v>63.353000000000002</v>
      </c>
      <c r="S234" s="182"/>
      <c r="T234" s="182"/>
      <c r="U234" s="182"/>
      <c r="V234" s="182"/>
      <c r="W234" s="182"/>
      <c r="X234" s="182"/>
      <c r="Y234" s="182"/>
      <c r="Z234" s="182"/>
      <c r="AA234" s="182">
        <v>0</v>
      </c>
      <c r="AB234" s="182"/>
      <c r="AC234" s="182"/>
      <c r="AD234" s="182"/>
      <c r="AE234" s="182"/>
      <c r="AF234" s="182"/>
      <c r="AG234" s="182"/>
      <c r="AH234" s="182"/>
      <c r="AI234" s="182"/>
    </row>
    <row r="235" spans="1:35" s="183" customFormat="1">
      <c r="A235" s="333" t="s">
        <v>880</v>
      </c>
      <c r="B235" s="234" t="s">
        <v>593</v>
      </c>
      <c r="C235" s="182">
        <v>18715.34</v>
      </c>
      <c r="D235" s="334">
        <v>18715.34</v>
      </c>
      <c r="E235" s="182"/>
      <c r="F235" s="182">
        <v>18422.623</v>
      </c>
      <c r="G235" s="182"/>
      <c r="H235" s="182"/>
      <c r="I235" s="182">
        <v>154.65600000000001</v>
      </c>
      <c r="J235" s="182">
        <v>6.7050000000000001</v>
      </c>
      <c r="K235" s="182"/>
      <c r="L235" s="182"/>
      <c r="M235" s="182"/>
      <c r="N235" s="182">
        <v>35</v>
      </c>
      <c r="O235" s="182"/>
      <c r="P235" s="182">
        <v>19.72</v>
      </c>
      <c r="Q235" s="182"/>
      <c r="R235" s="182">
        <v>76.635999999999996</v>
      </c>
      <c r="S235" s="182"/>
      <c r="T235" s="182"/>
      <c r="U235" s="182"/>
      <c r="V235" s="182"/>
      <c r="W235" s="182"/>
      <c r="X235" s="182"/>
      <c r="Y235" s="182"/>
      <c r="Z235" s="182"/>
      <c r="AA235" s="182">
        <v>0</v>
      </c>
      <c r="AB235" s="182"/>
      <c r="AC235" s="182"/>
      <c r="AD235" s="182"/>
      <c r="AE235" s="182"/>
      <c r="AF235" s="182"/>
      <c r="AG235" s="182"/>
      <c r="AH235" s="182"/>
      <c r="AI235" s="182"/>
    </row>
    <row r="236" spans="1:35" s="183" customFormat="1">
      <c r="A236" s="333" t="s">
        <v>881</v>
      </c>
      <c r="B236" s="234" t="s">
        <v>594</v>
      </c>
      <c r="C236" s="182">
        <v>15792.520999999999</v>
      </c>
      <c r="D236" s="334">
        <v>15792.520999999999</v>
      </c>
      <c r="E236" s="182"/>
      <c r="F236" s="182">
        <v>15425.852999999999</v>
      </c>
      <c r="G236" s="182"/>
      <c r="H236" s="182"/>
      <c r="I236" s="182">
        <v>135.108</v>
      </c>
      <c r="J236" s="182">
        <v>20.114999999999998</v>
      </c>
      <c r="K236" s="182"/>
      <c r="L236" s="182"/>
      <c r="M236" s="182"/>
      <c r="N236" s="182">
        <v>65</v>
      </c>
      <c r="O236" s="182"/>
      <c r="P236" s="182"/>
      <c r="Q236" s="182"/>
      <c r="R236" s="182">
        <v>146.44499999999999</v>
      </c>
      <c r="S236" s="182"/>
      <c r="T236" s="182"/>
      <c r="U236" s="182"/>
      <c r="V236" s="182"/>
      <c r="W236" s="182"/>
      <c r="X236" s="182"/>
      <c r="Y236" s="182"/>
      <c r="Z236" s="182"/>
      <c r="AA236" s="182">
        <v>0</v>
      </c>
      <c r="AB236" s="182"/>
      <c r="AC236" s="182"/>
      <c r="AD236" s="182"/>
      <c r="AE236" s="182"/>
      <c r="AF236" s="182"/>
      <c r="AG236" s="182"/>
      <c r="AH236" s="182"/>
      <c r="AI236" s="182"/>
    </row>
    <row r="237" spans="1:35" s="183" customFormat="1" ht="25.5">
      <c r="A237" s="333" t="s">
        <v>882</v>
      </c>
      <c r="B237" s="234" t="s">
        <v>595</v>
      </c>
      <c r="C237" s="182">
        <v>29310.885999999995</v>
      </c>
      <c r="D237" s="334">
        <v>29310.885999999995</v>
      </c>
      <c r="E237" s="182"/>
      <c r="F237" s="182">
        <v>27652.17</v>
      </c>
      <c r="G237" s="182"/>
      <c r="H237" s="182"/>
      <c r="I237" s="182">
        <v>40.332000000000001</v>
      </c>
      <c r="J237" s="182">
        <v>2.2349999999999999</v>
      </c>
      <c r="K237" s="182">
        <v>1584.299</v>
      </c>
      <c r="L237" s="182"/>
      <c r="M237" s="182"/>
      <c r="N237" s="182">
        <v>26</v>
      </c>
      <c r="O237" s="182">
        <v>5.85</v>
      </c>
      <c r="P237" s="182"/>
      <c r="Q237" s="182"/>
      <c r="R237" s="182"/>
      <c r="S237" s="182"/>
      <c r="T237" s="182"/>
      <c r="U237" s="182"/>
      <c r="V237" s="182"/>
      <c r="W237" s="182"/>
      <c r="X237" s="182"/>
      <c r="Y237" s="182"/>
      <c r="Z237" s="182"/>
      <c r="AA237" s="182">
        <v>0</v>
      </c>
      <c r="AB237" s="182"/>
      <c r="AC237" s="182"/>
      <c r="AD237" s="182"/>
      <c r="AE237" s="182"/>
      <c r="AF237" s="182"/>
      <c r="AG237" s="182"/>
      <c r="AH237" s="182"/>
      <c r="AI237" s="182"/>
    </row>
    <row r="238" spans="1:35" s="183" customFormat="1">
      <c r="A238" s="333" t="s">
        <v>883</v>
      </c>
      <c r="B238" s="234" t="s">
        <v>601</v>
      </c>
      <c r="C238" s="182">
        <v>14449.780999999999</v>
      </c>
      <c r="D238" s="334">
        <v>14449.780999999999</v>
      </c>
      <c r="E238" s="182"/>
      <c r="F238" s="182">
        <v>14228.082999999999</v>
      </c>
      <c r="G238" s="182"/>
      <c r="H238" s="182"/>
      <c r="I238" s="182"/>
      <c r="J238" s="182">
        <v>13.41</v>
      </c>
      <c r="K238" s="182"/>
      <c r="L238" s="182"/>
      <c r="M238" s="182"/>
      <c r="N238" s="182">
        <v>41</v>
      </c>
      <c r="O238" s="182"/>
      <c r="P238" s="182">
        <v>9.86</v>
      </c>
      <c r="Q238" s="182"/>
      <c r="R238" s="182">
        <v>157.428</v>
      </c>
      <c r="S238" s="182"/>
      <c r="T238" s="182"/>
      <c r="U238" s="182"/>
      <c r="V238" s="182"/>
      <c r="W238" s="182"/>
      <c r="X238" s="182"/>
      <c r="Y238" s="182"/>
      <c r="Z238" s="182"/>
      <c r="AA238" s="182">
        <v>0</v>
      </c>
      <c r="AB238" s="182"/>
      <c r="AC238" s="182"/>
      <c r="AD238" s="182"/>
      <c r="AE238" s="182"/>
      <c r="AF238" s="182"/>
      <c r="AG238" s="182"/>
      <c r="AH238" s="182"/>
      <c r="AI238" s="182"/>
    </row>
    <row r="239" spans="1:35" s="183" customFormat="1">
      <c r="A239" s="333" t="s">
        <v>884</v>
      </c>
      <c r="B239" s="234" t="s">
        <v>602</v>
      </c>
      <c r="C239" s="182">
        <v>22789.828999999998</v>
      </c>
      <c r="D239" s="334">
        <v>22789.828999999998</v>
      </c>
      <c r="E239" s="182"/>
      <c r="F239" s="182">
        <v>19757.829999999998</v>
      </c>
      <c r="G239" s="182"/>
      <c r="H239" s="182"/>
      <c r="I239" s="182"/>
      <c r="J239" s="182">
        <v>8.94</v>
      </c>
      <c r="K239" s="182"/>
      <c r="L239" s="182"/>
      <c r="M239" s="182"/>
      <c r="N239" s="182">
        <v>617</v>
      </c>
      <c r="O239" s="182">
        <v>1990.17</v>
      </c>
      <c r="P239" s="182">
        <v>29.58</v>
      </c>
      <c r="Q239" s="182"/>
      <c r="R239" s="182">
        <v>386.30900000000003</v>
      </c>
      <c r="S239" s="182"/>
      <c r="T239" s="182"/>
      <c r="U239" s="182"/>
      <c r="V239" s="182"/>
      <c r="W239" s="182"/>
      <c r="X239" s="182"/>
      <c r="Y239" s="182"/>
      <c r="Z239" s="182"/>
      <c r="AA239" s="182">
        <v>0</v>
      </c>
      <c r="AB239" s="182"/>
      <c r="AC239" s="182"/>
      <c r="AD239" s="182"/>
      <c r="AE239" s="182"/>
      <c r="AF239" s="182"/>
      <c r="AG239" s="182"/>
      <c r="AH239" s="182"/>
      <c r="AI239" s="182"/>
    </row>
    <row r="240" spans="1:35" s="183" customFormat="1">
      <c r="A240" s="333" t="s">
        <v>885</v>
      </c>
      <c r="B240" s="234" t="s">
        <v>603</v>
      </c>
      <c r="C240" s="182">
        <v>20216.722000000002</v>
      </c>
      <c r="D240" s="334">
        <v>20216.722000000002</v>
      </c>
      <c r="E240" s="182"/>
      <c r="F240" s="182">
        <v>19934.314000000002</v>
      </c>
      <c r="G240" s="182"/>
      <c r="H240" s="182"/>
      <c r="I240" s="182"/>
      <c r="J240" s="182">
        <v>20.114999999999998</v>
      </c>
      <c r="K240" s="182"/>
      <c r="L240" s="182"/>
      <c r="M240" s="182"/>
      <c r="N240" s="182">
        <v>49</v>
      </c>
      <c r="O240" s="182">
        <v>5.85</v>
      </c>
      <c r="P240" s="182"/>
      <c r="Q240" s="182"/>
      <c r="R240" s="182">
        <v>207.44300000000001</v>
      </c>
      <c r="S240" s="182"/>
      <c r="T240" s="182"/>
      <c r="U240" s="182"/>
      <c r="V240" s="182"/>
      <c r="W240" s="182"/>
      <c r="X240" s="182"/>
      <c r="Y240" s="182"/>
      <c r="Z240" s="182"/>
      <c r="AA240" s="182">
        <v>0</v>
      </c>
      <c r="AB240" s="182"/>
      <c r="AC240" s="182"/>
      <c r="AD240" s="182"/>
      <c r="AE240" s="182"/>
      <c r="AF240" s="182"/>
      <c r="AG240" s="182"/>
      <c r="AH240" s="182"/>
      <c r="AI240" s="182"/>
    </row>
    <row r="241" spans="1:35" s="183" customFormat="1">
      <c r="A241" s="333" t="s">
        <v>886</v>
      </c>
      <c r="B241" s="234" t="s">
        <v>604</v>
      </c>
      <c r="C241" s="182">
        <v>19877.414000000001</v>
      </c>
      <c r="D241" s="334">
        <v>19877.414000000001</v>
      </c>
      <c r="E241" s="182"/>
      <c r="F241" s="182">
        <v>19158.988000000001</v>
      </c>
      <c r="G241" s="182"/>
      <c r="H241" s="182"/>
      <c r="I241" s="182"/>
      <c r="J241" s="182">
        <v>46.935000000000002</v>
      </c>
      <c r="K241" s="182"/>
      <c r="L241" s="182"/>
      <c r="M241" s="182"/>
      <c r="N241" s="182">
        <v>112</v>
      </c>
      <c r="O241" s="182">
        <v>4.68</v>
      </c>
      <c r="P241" s="182">
        <v>39.44</v>
      </c>
      <c r="Q241" s="182"/>
      <c r="R241" s="182">
        <v>515.37099999999998</v>
      </c>
      <c r="S241" s="182"/>
      <c r="T241" s="182"/>
      <c r="U241" s="182"/>
      <c r="V241" s="182"/>
      <c r="W241" s="182"/>
      <c r="X241" s="182"/>
      <c r="Y241" s="182"/>
      <c r="Z241" s="182"/>
      <c r="AA241" s="182">
        <v>0</v>
      </c>
      <c r="AB241" s="182"/>
      <c r="AC241" s="182"/>
      <c r="AD241" s="182"/>
      <c r="AE241" s="182"/>
      <c r="AF241" s="182"/>
      <c r="AG241" s="182"/>
      <c r="AH241" s="182"/>
      <c r="AI241" s="182"/>
    </row>
    <row r="242" spans="1:35" s="183" customFormat="1">
      <c r="A242" s="333" t="s">
        <v>887</v>
      </c>
      <c r="B242" s="234" t="s">
        <v>605</v>
      </c>
      <c r="C242" s="182">
        <v>19067.656000000003</v>
      </c>
      <c r="D242" s="334">
        <v>19067.656000000003</v>
      </c>
      <c r="E242" s="182"/>
      <c r="F242" s="182">
        <v>18728.23</v>
      </c>
      <c r="G242" s="182"/>
      <c r="H242" s="182"/>
      <c r="I242" s="182"/>
      <c r="J242" s="182">
        <v>17.88</v>
      </c>
      <c r="K242" s="182"/>
      <c r="L242" s="182"/>
      <c r="M242" s="182"/>
      <c r="N242" s="182">
        <v>90</v>
      </c>
      <c r="O242" s="182"/>
      <c r="P242" s="182">
        <v>9.86</v>
      </c>
      <c r="Q242" s="182"/>
      <c r="R242" s="182">
        <v>221.68600000000001</v>
      </c>
      <c r="S242" s="182"/>
      <c r="T242" s="182"/>
      <c r="U242" s="182"/>
      <c r="V242" s="182"/>
      <c r="W242" s="182"/>
      <c r="X242" s="182"/>
      <c r="Y242" s="182"/>
      <c r="Z242" s="182"/>
      <c r="AA242" s="182">
        <v>0</v>
      </c>
      <c r="AB242" s="182"/>
      <c r="AC242" s="182"/>
      <c r="AD242" s="182"/>
      <c r="AE242" s="182"/>
      <c r="AF242" s="182"/>
      <c r="AG242" s="182"/>
      <c r="AH242" s="182"/>
      <c r="AI242" s="182"/>
    </row>
    <row r="243" spans="1:35" s="183" customFormat="1">
      <c r="A243" s="333" t="s">
        <v>888</v>
      </c>
      <c r="B243" s="234" t="s">
        <v>606</v>
      </c>
      <c r="C243" s="182">
        <v>18621.212</v>
      </c>
      <c r="D243" s="334">
        <v>18621.212</v>
      </c>
      <c r="E243" s="182"/>
      <c r="F243" s="182">
        <v>17863.608</v>
      </c>
      <c r="G243" s="182"/>
      <c r="H243" s="182"/>
      <c r="I243" s="182"/>
      <c r="J243" s="182">
        <v>22.35</v>
      </c>
      <c r="K243" s="182"/>
      <c r="L243" s="182"/>
      <c r="M243" s="182"/>
      <c r="N243" s="182">
        <v>173</v>
      </c>
      <c r="O243" s="182">
        <v>384.93</v>
      </c>
      <c r="P243" s="182">
        <v>29.58</v>
      </c>
      <c r="Q243" s="182"/>
      <c r="R243" s="182">
        <v>147.744</v>
      </c>
      <c r="S243" s="182"/>
      <c r="T243" s="182"/>
      <c r="U243" s="182"/>
      <c r="V243" s="182"/>
      <c r="W243" s="182"/>
      <c r="X243" s="182"/>
      <c r="Y243" s="182"/>
      <c r="Z243" s="182"/>
      <c r="AA243" s="182">
        <v>0</v>
      </c>
      <c r="AB243" s="182"/>
      <c r="AC243" s="182"/>
      <c r="AD243" s="182"/>
      <c r="AE243" s="182"/>
      <c r="AF243" s="182"/>
      <c r="AG243" s="182"/>
      <c r="AH243" s="182"/>
      <c r="AI243" s="182"/>
    </row>
    <row r="244" spans="1:35" s="183" customFormat="1" ht="25.5">
      <c r="A244" s="333" t="s">
        <v>889</v>
      </c>
      <c r="B244" s="234" t="s">
        <v>607</v>
      </c>
      <c r="C244" s="182">
        <v>14188.532999999998</v>
      </c>
      <c r="D244" s="334">
        <v>14188.532999999998</v>
      </c>
      <c r="E244" s="182"/>
      <c r="F244" s="182">
        <v>12633.244999999999</v>
      </c>
      <c r="G244" s="182"/>
      <c r="H244" s="182"/>
      <c r="I244" s="182"/>
      <c r="J244" s="182">
        <v>2.2349999999999999</v>
      </c>
      <c r="K244" s="182"/>
      <c r="L244" s="182">
        <v>34.409999999999997</v>
      </c>
      <c r="M244" s="182"/>
      <c r="N244" s="182">
        <v>320</v>
      </c>
      <c r="O244" s="182">
        <v>988.65</v>
      </c>
      <c r="P244" s="182">
        <v>49.3</v>
      </c>
      <c r="Q244" s="182"/>
      <c r="R244" s="182">
        <v>160.69300000000001</v>
      </c>
      <c r="S244" s="182"/>
      <c r="T244" s="182"/>
      <c r="U244" s="182"/>
      <c r="V244" s="182"/>
      <c r="W244" s="182"/>
      <c r="X244" s="182"/>
      <c r="Y244" s="182"/>
      <c r="Z244" s="182"/>
      <c r="AA244" s="182">
        <v>0</v>
      </c>
      <c r="AB244" s="182"/>
      <c r="AC244" s="182"/>
      <c r="AD244" s="182"/>
      <c r="AE244" s="182"/>
      <c r="AF244" s="182"/>
      <c r="AG244" s="182"/>
      <c r="AH244" s="182"/>
      <c r="AI244" s="182"/>
    </row>
    <row r="245" spans="1:35" s="183" customFormat="1">
      <c r="A245" s="333" t="s">
        <v>890</v>
      </c>
      <c r="B245" s="234" t="s">
        <v>608</v>
      </c>
      <c r="C245" s="182">
        <v>10905.200000000003</v>
      </c>
      <c r="D245" s="334">
        <v>10905.200000000003</v>
      </c>
      <c r="E245" s="182"/>
      <c r="F245" s="182">
        <v>10794.933000000001</v>
      </c>
      <c r="G245" s="182"/>
      <c r="H245" s="182"/>
      <c r="I245" s="182"/>
      <c r="J245" s="182">
        <v>6.7050000000000001</v>
      </c>
      <c r="K245" s="182"/>
      <c r="L245" s="182"/>
      <c r="M245" s="182"/>
      <c r="N245" s="182">
        <v>45</v>
      </c>
      <c r="O245" s="182">
        <v>11.7</v>
      </c>
      <c r="P245" s="182">
        <v>9.86</v>
      </c>
      <c r="Q245" s="182"/>
      <c r="R245" s="182">
        <v>37.002000000000002</v>
      </c>
      <c r="S245" s="182"/>
      <c r="T245" s="182"/>
      <c r="U245" s="182"/>
      <c r="V245" s="182"/>
      <c r="W245" s="182"/>
      <c r="X245" s="182"/>
      <c r="Y245" s="182"/>
      <c r="Z245" s="182"/>
      <c r="AA245" s="182">
        <v>0</v>
      </c>
      <c r="AB245" s="182"/>
      <c r="AC245" s="182"/>
      <c r="AD245" s="182"/>
      <c r="AE245" s="182"/>
      <c r="AF245" s="182"/>
      <c r="AG245" s="182"/>
      <c r="AH245" s="182"/>
      <c r="AI245" s="182"/>
    </row>
    <row r="246" spans="1:35" s="183" customFormat="1">
      <c r="A246" s="333" t="s">
        <v>891</v>
      </c>
      <c r="B246" s="234" t="s">
        <v>609</v>
      </c>
      <c r="C246" s="182">
        <v>0</v>
      </c>
      <c r="D246" s="334">
        <v>0</v>
      </c>
      <c r="E246" s="182"/>
      <c r="F246" s="182">
        <v>0</v>
      </c>
      <c r="G246" s="182"/>
      <c r="H246" s="182"/>
      <c r="I246" s="182"/>
      <c r="J246" s="182">
        <v>0</v>
      </c>
      <c r="K246" s="182"/>
      <c r="L246" s="182"/>
      <c r="M246" s="182"/>
      <c r="N246" s="182">
        <v>0</v>
      </c>
      <c r="O246" s="182"/>
      <c r="P246" s="182">
        <v>0</v>
      </c>
      <c r="Q246" s="182"/>
      <c r="R246" s="182">
        <v>0</v>
      </c>
      <c r="S246" s="182"/>
      <c r="T246" s="182"/>
      <c r="U246" s="182"/>
      <c r="V246" s="182"/>
      <c r="W246" s="182"/>
      <c r="X246" s="182"/>
      <c r="Y246" s="182"/>
      <c r="Z246" s="182"/>
      <c r="AA246" s="182">
        <v>0</v>
      </c>
      <c r="AB246" s="182"/>
      <c r="AC246" s="182"/>
      <c r="AD246" s="182"/>
      <c r="AE246" s="182"/>
      <c r="AF246" s="182"/>
      <c r="AG246" s="182"/>
      <c r="AH246" s="182"/>
      <c r="AI246" s="182"/>
    </row>
    <row r="247" spans="1:35" s="183" customFormat="1">
      <c r="A247" s="333" t="s">
        <v>892</v>
      </c>
      <c r="B247" s="234" t="s">
        <v>610</v>
      </c>
      <c r="C247" s="182">
        <v>20597.330000000002</v>
      </c>
      <c r="D247" s="334">
        <v>20597.330000000002</v>
      </c>
      <c r="E247" s="182"/>
      <c r="F247" s="182">
        <v>20442.519</v>
      </c>
      <c r="G247" s="182"/>
      <c r="H247" s="182"/>
      <c r="I247" s="182"/>
      <c r="J247" s="182">
        <v>4.47</v>
      </c>
      <c r="K247" s="182"/>
      <c r="L247" s="182"/>
      <c r="M247" s="182"/>
      <c r="N247" s="182">
        <v>70</v>
      </c>
      <c r="O247" s="182"/>
      <c r="P247" s="182">
        <v>9.86</v>
      </c>
      <c r="Q247" s="182"/>
      <c r="R247" s="182">
        <v>70.480999999999995</v>
      </c>
      <c r="S247" s="182"/>
      <c r="T247" s="182"/>
      <c r="U247" s="182"/>
      <c r="V247" s="182"/>
      <c r="W247" s="182"/>
      <c r="X247" s="182"/>
      <c r="Y247" s="182"/>
      <c r="Z247" s="182"/>
      <c r="AA247" s="182">
        <v>0</v>
      </c>
      <c r="AB247" s="182"/>
      <c r="AC247" s="182"/>
      <c r="AD247" s="182"/>
      <c r="AE247" s="182"/>
      <c r="AF247" s="182"/>
      <c r="AG247" s="182"/>
      <c r="AH247" s="182"/>
      <c r="AI247" s="182"/>
    </row>
    <row r="248" spans="1:35" s="183" customFormat="1">
      <c r="A248" s="333" t="s">
        <v>893</v>
      </c>
      <c r="B248" s="234" t="s">
        <v>647</v>
      </c>
      <c r="C248" s="182">
        <v>8257.0399999999991</v>
      </c>
      <c r="D248" s="334">
        <v>8257.0399999999991</v>
      </c>
      <c r="E248" s="182"/>
      <c r="F248" s="182">
        <v>8169.2020000000002</v>
      </c>
      <c r="G248" s="182"/>
      <c r="H248" s="182"/>
      <c r="I248" s="182"/>
      <c r="J248" s="182">
        <v>8.94</v>
      </c>
      <c r="K248" s="182"/>
      <c r="L248" s="182"/>
      <c r="M248" s="182"/>
      <c r="N248" s="182">
        <v>5</v>
      </c>
      <c r="O248" s="182"/>
      <c r="P248" s="182"/>
      <c r="Q248" s="182"/>
      <c r="R248" s="182">
        <v>73.897999999999996</v>
      </c>
      <c r="S248" s="182"/>
      <c r="T248" s="182"/>
      <c r="U248" s="182"/>
      <c r="V248" s="182"/>
      <c r="W248" s="182"/>
      <c r="X248" s="182"/>
      <c r="Y248" s="182"/>
      <c r="Z248" s="182"/>
      <c r="AA248" s="182">
        <v>0</v>
      </c>
      <c r="AB248" s="182"/>
      <c r="AC248" s="182"/>
      <c r="AD248" s="182"/>
      <c r="AE248" s="182"/>
      <c r="AF248" s="182"/>
      <c r="AG248" s="182"/>
      <c r="AH248" s="182"/>
      <c r="AI248" s="182"/>
    </row>
    <row r="249" spans="1:35" s="183" customFormat="1">
      <c r="A249" s="333" t="s">
        <v>894</v>
      </c>
      <c r="B249" s="234" t="s">
        <v>611</v>
      </c>
      <c r="C249" s="182">
        <v>14183.902000000002</v>
      </c>
      <c r="D249" s="334">
        <v>14183.902000000002</v>
      </c>
      <c r="E249" s="182"/>
      <c r="F249" s="182">
        <v>14057.682000000001</v>
      </c>
      <c r="G249" s="182"/>
      <c r="H249" s="182"/>
      <c r="I249" s="182"/>
      <c r="J249" s="182">
        <v>6.7050000000000001</v>
      </c>
      <c r="K249" s="182"/>
      <c r="L249" s="182"/>
      <c r="M249" s="182"/>
      <c r="N249" s="182">
        <v>47</v>
      </c>
      <c r="O249" s="182">
        <v>5.85</v>
      </c>
      <c r="P249" s="182">
        <v>9.86</v>
      </c>
      <c r="Q249" s="182"/>
      <c r="R249" s="182">
        <v>56.805</v>
      </c>
      <c r="S249" s="182"/>
      <c r="T249" s="182"/>
      <c r="U249" s="182"/>
      <c r="V249" s="182"/>
      <c r="W249" s="182"/>
      <c r="X249" s="182"/>
      <c r="Y249" s="182"/>
      <c r="Z249" s="182"/>
      <c r="AA249" s="182">
        <v>0</v>
      </c>
      <c r="AB249" s="182"/>
      <c r="AC249" s="182"/>
      <c r="AD249" s="182"/>
      <c r="AE249" s="182"/>
      <c r="AF249" s="182"/>
      <c r="AG249" s="182"/>
      <c r="AH249" s="182"/>
      <c r="AI249" s="182"/>
    </row>
    <row r="250" spans="1:35" s="183" customFormat="1" ht="25.5">
      <c r="A250" s="333" t="s">
        <v>895</v>
      </c>
      <c r="B250" s="234" t="s">
        <v>612</v>
      </c>
      <c r="C250" s="182">
        <v>7323.0549999999994</v>
      </c>
      <c r="D250" s="334">
        <v>7323.0549999999994</v>
      </c>
      <c r="E250" s="182"/>
      <c r="F250" s="182">
        <v>7258.78</v>
      </c>
      <c r="G250" s="182"/>
      <c r="H250" s="182"/>
      <c r="I250" s="182"/>
      <c r="J250" s="182">
        <v>4.47</v>
      </c>
      <c r="K250" s="182"/>
      <c r="L250" s="182"/>
      <c r="M250" s="182"/>
      <c r="N250" s="182">
        <v>17</v>
      </c>
      <c r="O250" s="182"/>
      <c r="P250" s="182">
        <v>9.86</v>
      </c>
      <c r="Q250" s="182"/>
      <c r="R250" s="182">
        <v>32.945</v>
      </c>
      <c r="S250" s="182"/>
      <c r="T250" s="182"/>
      <c r="U250" s="182"/>
      <c r="V250" s="182"/>
      <c r="W250" s="182"/>
      <c r="X250" s="182"/>
      <c r="Y250" s="182"/>
      <c r="Z250" s="182"/>
      <c r="AA250" s="182">
        <v>0</v>
      </c>
      <c r="AB250" s="182"/>
      <c r="AC250" s="182"/>
      <c r="AD250" s="182"/>
      <c r="AE250" s="182"/>
      <c r="AF250" s="182"/>
      <c r="AG250" s="182"/>
      <c r="AH250" s="182"/>
      <c r="AI250" s="182"/>
    </row>
    <row r="251" spans="1:35" s="183" customFormat="1">
      <c r="A251" s="333" t="s">
        <v>896</v>
      </c>
      <c r="B251" s="234" t="s">
        <v>613</v>
      </c>
      <c r="C251" s="182">
        <v>11445.329000000002</v>
      </c>
      <c r="D251" s="334">
        <v>11445.329000000002</v>
      </c>
      <c r="E251" s="182"/>
      <c r="F251" s="182">
        <v>11054.022000000001</v>
      </c>
      <c r="G251" s="182"/>
      <c r="H251" s="182"/>
      <c r="I251" s="182"/>
      <c r="J251" s="182">
        <v>15.645</v>
      </c>
      <c r="K251" s="182"/>
      <c r="L251" s="182"/>
      <c r="M251" s="182"/>
      <c r="N251" s="182">
        <v>262</v>
      </c>
      <c r="O251" s="182"/>
      <c r="P251" s="182"/>
      <c r="Q251" s="182"/>
      <c r="R251" s="182">
        <v>113.66200000000001</v>
      </c>
      <c r="S251" s="182"/>
      <c r="T251" s="182"/>
      <c r="U251" s="182"/>
      <c r="V251" s="182"/>
      <c r="W251" s="182"/>
      <c r="X251" s="182"/>
      <c r="Y251" s="182"/>
      <c r="Z251" s="182"/>
      <c r="AA251" s="182">
        <v>0</v>
      </c>
      <c r="AB251" s="182"/>
      <c r="AC251" s="182"/>
      <c r="AD251" s="182"/>
      <c r="AE251" s="182"/>
      <c r="AF251" s="182"/>
      <c r="AG251" s="182"/>
      <c r="AH251" s="182"/>
      <c r="AI251" s="182"/>
    </row>
    <row r="252" spans="1:35" s="183" customFormat="1">
      <c r="A252" s="333" t="s">
        <v>897</v>
      </c>
      <c r="B252" s="234" t="s">
        <v>614</v>
      </c>
      <c r="C252" s="182">
        <v>17492.376000000004</v>
      </c>
      <c r="D252" s="334">
        <v>17492.376000000004</v>
      </c>
      <c r="E252" s="182"/>
      <c r="F252" s="182">
        <v>17381.817999999999</v>
      </c>
      <c r="G252" s="182"/>
      <c r="H252" s="182"/>
      <c r="I252" s="182"/>
      <c r="J252" s="182">
        <v>6.7050000000000001</v>
      </c>
      <c r="K252" s="182"/>
      <c r="L252" s="182"/>
      <c r="M252" s="182"/>
      <c r="N252" s="182">
        <v>41</v>
      </c>
      <c r="O252" s="182"/>
      <c r="P252" s="182">
        <v>19.72</v>
      </c>
      <c r="Q252" s="182"/>
      <c r="R252" s="182">
        <v>43.133000000000003</v>
      </c>
      <c r="S252" s="182"/>
      <c r="T252" s="182"/>
      <c r="U252" s="182"/>
      <c r="V252" s="182"/>
      <c r="W252" s="182"/>
      <c r="X252" s="182"/>
      <c r="Y252" s="182"/>
      <c r="Z252" s="182"/>
      <c r="AA252" s="182">
        <v>0</v>
      </c>
      <c r="AB252" s="182"/>
      <c r="AC252" s="182"/>
      <c r="AD252" s="182"/>
      <c r="AE252" s="182"/>
      <c r="AF252" s="182"/>
      <c r="AG252" s="182"/>
      <c r="AH252" s="182"/>
      <c r="AI252" s="182"/>
    </row>
    <row r="253" spans="1:35" s="183" customFormat="1" ht="25.5">
      <c r="A253" s="333" t="s">
        <v>898</v>
      </c>
      <c r="B253" s="234" t="s">
        <v>615</v>
      </c>
      <c r="C253" s="182">
        <v>19985.660999999996</v>
      </c>
      <c r="D253" s="334">
        <v>19985.660999999996</v>
      </c>
      <c r="E253" s="182"/>
      <c r="F253" s="182">
        <v>19790.328999999998</v>
      </c>
      <c r="G253" s="182"/>
      <c r="H253" s="182"/>
      <c r="I253" s="182"/>
      <c r="J253" s="182">
        <v>11.175000000000001</v>
      </c>
      <c r="K253" s="182"/>
      <c r="L253" s="182"/>
      <c r="M253" s="182"/>
      <c r="N253" s="182">
        <v>52</v>
      </c>
      <c r="O253" s="182"/>
      <c r="P253" s="182"/>
      <c r="Q253" s="182"/>
      <c r="R253" s="182">
        <v>132.15700000000001</v>
      </c>
      <c r="S253" s="182"/>
      <c r="T253" s="182"/>
      <c r="U253" s="182"/>
      <c r="V253" s="182"/>
      <c r="W253" s="182"/>
      <c r="X253" s="182"/>
      <c r="Y253" s="182"/>
      <c r="Z253" s="182"/>
      <c r="AA253" s="182">
        <v>0</v>
      </c>
      <c r="AB253" s="182"/>
      <c r="AC253" s="182"/>
      <c r="AD253" s="182"/>
      <c r="AE253" s="182"/>
      <c r="AF253" s="182"/>
      <c r="AG253" s="182"/>
      <c r="AH253" s="182"/>
      <c r="AI253" s="182"/>
    </row>
    <row r="254" spans="1:35" s="183" customFormat="1">
      <c r="A254" s="333" t="s">
        <v>899</v>
      </c>
      <c r="B254" s="234" t="s">
        <v>616</v>
      </c>
      <c r="C254" s="182">
        <v>15582.465</v>
      </c>
      <c r="D254" s="334">
        <v>15582.465</v>
      </c>
      <c r="E254" s="182"/>
      <c r="F254" s="182">
        <v>15497.2</v>
      </c>
      <c r="G254" s="182"/>
      <c r="H254" s="182"/>
      <c r="I254" s="182"/>
      <c r="J254" s="182">
        <v>11.175000000000001</v>
      </c>
      <c r="K254" s="182"/>
      <c r="L254" s="182"/>
      <c r="M254" s="182"/>
      <c r="N254" s="182">
        <v>41</v>
      </c>
      <c r="O254" s="182"/>
      <c r="P254" s="182">
        <v>9.86</v>
      </c>
      <c r="Q254" s="182"/>
      <c r="R254" s="182">
        <v>23.23</v>
      </c>
      <c r="S254" s="182"/>
      <c r="T254" s="182"/>
      <c r="U254" s="182"/>
      <c r="V254" s="182"/>
      <c r="W254" s="182"/>
      <c r="X254" s="182"/>
      <c r="Y254" s="182"/>
      <c r="Z254" s="182"/>
      <c r="AA254" s="182">
        <v>0</v>
      </c>
      <c r="AB254" s="182"/>
      <c r="AC254" s="182"/>
      <c r="AD254" s="182"/>
      <c r="AE254" s="182"/>
      <c r="AF254" s="182"/>
      <c r="AG254" s="182"/>
      <c r="AH254" s="182"/>
      <c r="AI254" s="182"/>
    </row>
    <row r="255" spans="1:35" s="183" customFormat="1">
      <c r="A255" s="333" t="s">
        <v>900</v>
      </c>
      <c r="B255" s="234" t="s">
        <v>617</v>
      </c>
      <c r="C255" s="182">
        <v>18744.583999999999</v>
      </c>
      <c r="D255" s="334">
        <v>18744.583999999999</v>
      </c>
      <c r="E255" s="182"/>
      <c r="F255" s="182">
        <v>18193.668999999998</v>
      </c>
      <c r="G255" s="182"/>
      <c r="H255" s="182"/>
      <c r="I255" s="182"/>
      <c r="J255" s="182">
        <v>499.91500000000002</v>
      </c>
      <c r="K255" s="182"/>
      <c r="L255" s="182"/>
      <c r="M255" s="182"/>
      <c r="N255" s="182">
        <v>51</v>
      </c>
      <c r="O255" s="182"/>
      <c r="P255" s="182"/>
      <c r="Q255" s="182"/>
      <c r="R255" s="182"/>
      <c r="S255" s="182"/>
      <c r="T255" s="182"/>
      <c r="U255" s="182"/>
      <c r="V255" s="182"/>
      <c r="W255" s="182"/>
      <c r="X255" s="182"/>
      <c r="Y255" s="182"/>
      <c r="Z255" s="182"/>
      <c r="AA255" s="182">
        <v>0</v>
      </c>
      <c r="AB255" s="182"/>
      <c r="AC255" s="182"/>
      <c r="AD255" s="182"/>
      <c r="AE255" s="182"/>
      <c r="AF255" s="182"/>
      <c r="AG255" s="182"/>
      <c r="AH255" s="182"/>
      <c r="AI255" s="182"/>
    </row>
    <row r="256" spans="1:35" s="183" customFormat="1" ht="25.5">
      <c r="A256" s="333" t="s">
        <v>901</v>
      </c>
      <c r="B256" s="234" t="s">
        <v>549</v>
      </c>
      <c r="C256" s="182">
        <v>9906.2915599999997</v>
      </c>
      <c r="D256" s="334">
        <v>9906.2915599999997</v>
      </c>
      <c r="E256" s="182"/>
      <c r="F256" s="182">
        <v>4906.2915599999997</v>
      </c>
      <c r="G256" s="182"/>
      <c r="H256" s="182">
        <v>5000</v>
      </c>
      <c r="I256" s="182"/>
      <c r="J256" s="182"/>
      <c r="K256" s="182"/>
      <c r="L256" s="182"/>
      <c r="M256" s="182"/>
      <c r="N256" s="182"/>
      <c r="O256" s="182"/>
      <c r="P256" s="182"/>
      <c r="Q256" s="182"/>
      <c r="R256" s="182"/>
      <c r="S256" s="182"/>
      <c r="T256" s="182"/>
      <c r="U256" s="182"/>
      <c r="V256" s="182"/>
      <c r="W256" s="182"/>
      <c r="X256" s="182"/>
      <c r="Y256" s="182"/>
      <c r="Z256" s="182"/>
      <c r="AA256" s="182">
        <v>0</v>
      </c>
      <c r="AB256" s="182"/>
      <c r="AC256" s="182"/>
      <c r="AD256" s="182"/>
      <c r="AE256" s="182"/>
      <c r="AF256" s="182"/>
      <c r="AG256" s="182"/>
      <c r="AH256" s="182"/>
      <c r="AI256" s="182"/>
    </row>
    <row r="257" spans="1:35" s="183" customFormat="1" ht="25.5">
      <c r="A257" s="333" t="s">
        <v>902</v>
      </c>
      <c r="B257" s="234" t="s">
        <v>678</v>
      </c>
      <c r="C257" s="182">
        <v>6778</v>
      </c>
      <c r="D257" s="334">
        <v>6778</v>
      </c>
      <c r="E257" s="182"/>
      <c r="F257" s="182">
        <v>4778</v>
      </c>
      <c r="G257" s="182">
        <v>2000</v>
      </c>
      <c r="H257" s="182"/>
      <c r="I257" s="182"/>
      <c r="J257" s="182"/>
      <c r="K257" s="182"/>
      <c r="L257" s="182"/>
      <c r="M257" s="182"/>
      <c r="N257" s="182"/>
      <c r="O257" s="182"/>
      <c r="P257" s="182"/>
      <c r="Q257" s="182"/>
      <c r="R257" s="182"/>
      <c r="S257" s="182"/>
      <c r="T257" s="182"/>
      <c r="U257" s="182"/>
      <c r="V257" s="182"/>
      <c r="W257" s="182"/>
      <c r="X257" s="182"/>
      <c r="Y257" s="182"/>
      <c r="Z257" s="182"/>
      <c r="AA257" s="182">
        <v>0</v>
      </c>
      <c r="AB257" s="182"/>
      <c r="AC257" s="182"/>
      <c r="AD257" s="182"/>
      <c r="AE257" s="182"/>
      <c r="AF257" s="182"/>
      <c r="AG257" s="182"/>
      <c r="AH257" s="182"/>
      <c r="AI257" s="182"/>
    </row>
    <row r="258" spans="1:35" s="183" customFormat="1" ht="25.5">
      <c r="A258" s="333" t="s">
        <v>903</v>
      </c>
      <c r="B258" s="234" t="s">
        <v>679</v>
      </c>
      <c r="C258" s="182">
        <v>7860.3</v>
      </c>
      <c r="D258" s="334">
        <v>7860.3</v>
      </c>
      <c r="E258" s="182"/>
      <c r="F258" s="182">
        <v>4360.3</v>
      </c>
      <c r="G258" s="182">
        <v>3500</v>
      </c>
      <c r="H258" s="182"/>
      <c r="I258" s="182"/>
      <c r="J258" s="182"/>
      <c r="K258" s="182"/>
      <c r="L258" s="182"/>
      <c r="M258" s="182"/>
      <c r="N258" s="182"/>
      <c r="O258" s="182"/>
      <c r="P258" s="182"/>
      <c r="Q258" s="182"/>
      <c r="R258" s="182"/>
      <c r="S258" s="182"/>
      <c r="T258" s="182"/>
      <c r="U258" s="182"/>
      <c r="V258" s="182"/>
      <c r="W258" s="182"/>
      <c r="X258" s="182"/>
      <c r="Y258" s="182"/>
      <c r="Z258" s="182"/>
      <c r="AA258" s="182">
        <v>0</v>
      </c>
      <c r="AB258" s="182"/>
      <c r="AC258" s="182"/>
      <c r="AD258" s="182"/>
      <c r="AE258" s="182"/>
      <c r="AF258" s="182"/>
      <c r="AG258" s="182"/>
      <c r="AH258" s="182"/>
      <c r="AI258" s="182"/>
    </row>
    <row r="259" spans="1:35" s="183" customFormat="1" ht="25.5">
      <c r="A259" s="333" t="s">
        <v>904</v>
      </c>
      <c r="B259" s="234" t="s">
        <v>680</v>
      </c>
      <c r="C259" s="182">
        <v>6918.9</v>
      </c>
      <c r="D259" s="334">
        <v>6918.9</v>
      </c>
      <c r="E259" s="182"/>
      <c r="F259" s="182">
        <v>3918.9</v>
      </c>
      <c r="G259" s="182">
        <v>3000</v>
      </c>
      <c r="H259" s="182"/>
      <c r="I259" s="182"/>
      <c r="J259" s="182"/>
      <c r="K259" s="182"/>
      <c r="L259" s="182"/>
      <c r="M259" s="182"/>
      <c r="N259" s="182"/>
      <c r="O259" s="182"/>
      <c r="P259" s="182"/>
      <c r="Q259" s="182"/>
      <c r="R259" s="182"/>
      <c r="S259" s="182"/>
      <c r="T259" s="182"/>
      <c r="U259" s="182"/>
      <c r="V259" s="182"/>
      <c r="W259" s="182"/>
      <c r="X259" s="182"/>
      <c r="Y259" s="182"/>
      <c r="Z259" s="182"/>
      <c r="AA259" s="182">
        <v>0</v>
      </c>
      <c r="AB259" s="182"/>
      <c r="AC259" s="182"/>
      <c r="AD259" s="182"/>
      <c r="AE259" s="182"/>
      <c r="AF259" s="182"/>
      <c r="AG259" s="182"/>
      <c r="AH259" s="182"/>
      <c r="AI259" s="182"/>
    </row>
    <row r="260" spans="1:35" s="183" customFormat="1" ht="25.5">
      <c r="A260" s="333" t="s">
        <v>905</v>
      </c>
      <c r="B260" s="234" t="s">
        <v>681</v>
      </c>
      <c r="C260" s="182">
        <v>7955.2</v>
      </c>
      <c r="D260" s="334">
        <v>7955.2</v>
      </c>
      <c r="E260" s="182"/>
      <c r="F260" s="182">
        <v>4455.2</v>
      </c>
      <c r="G260" s="182">
        <v>3500</v>
      </c>
      <c r="H260" s="182"/>
      <c r="I260" s="182"/>
      <c r="J260" s="182"/>
      <c r="K260" s="182"/>
      <c r="L260" s="182"/>
      <c r="M260" s="182"/>
      <c r="N260" s="182"/>
      <c r="O260" s="182"/>
      <c r="P260" s="182"/>
      <c r="Q260" s="182"/>
      <c r="R260" s="182"/>
      <c r="S260" s="182"/>
      <c r="T260" s="182"/>
      <c r="U260" s="182"/>
      <c r="V260" s="182"/>
      <c r="W260" s="182"/>
      <c r="X260" s="182"/>
      <c r="Y260" s="182"/>
      <c r="Z260" s="182"/>
      <c r="AA260" s="182">
        <v>0</v>
      </c>
      <c r="AB260" s="182"/>
      <c r="AC260" s="182"/>
      <c r="AD260" s="182"/>
      <c r="AE260" s="182"/>
      <c r="AF260" s="182"/>
      <c r="AG260" s="182"/>
      <c r="AH260" s="182"/>
      <c r="AI260" s="182"/>
    </row>
    <row r="261" spans="1:35" s="183" customFormat="1" ht="25.5">
      <c r="A261" s="333" t="s">
        <v>906</v>
      </c>
      <c r="B261" s="234" t="s">
        <v>682</v>
      </c>
      <c r="C261" s="182">
        <v>9057</v>
      </c>
      <c r="D261" s="334">
        <v>9057</v>
      </c>
      <c r="E261" s="182"/>
      <c r="F261" s="182">
        <v>5557</v>
      </c>
      <c r="G261" s="182">
        <v>3500</v>
      </c>
      <c r="H261" s="182"/>
      <c r="I261" s="182"/>
      <c r="J261" s="182"/>
      <c r="K261" s="182"/>
      <c r="L261" s="182"/>
      <c r="M261" s="182"/>
      <c r="N261" s="182"/>
      <c r="O261" s="182"/>
      <c r="P261" s="182"/>
      <c r="Q261" s="182"/>
      <c r="R261" s="182"/>
      <c r="S261" s="182"/>
      <c r="T261" s="182"/>
      <c r="U261" s="182"/>
      <c r="V261" s="182"/>
      <c r="W261" s="182"/>
      <c r="X261" s="182"/>
      <c r="Y261" s="182"/>
      <c r="Z261" s="182"/>
      <c r="AA261" s="182">
        <v>0</v>
      </c>
      <c r="AB261" s="182"/>
      <c r="AC261" s="182"/>
      <c r="AD261" s="182"/>
      <c r="AE261" s="182"/>
      <c r="AF261" s="182"/>
      <c r="AG261" s="182"/>
      <c r="AH261" s="182"/>
      <c r="AI261" s="182"/>
    </row>
    <row r="262" spans="1:35" s="183" customFormat="1" ht="25.5">
      <c r="A262" s="333" t="s">
        <v>907</v>
      </c>
      <c r="B262" s="234" t="s">
        <v>683</v>
      </c>
      <c r="C262" s="182">
        <v>6582.6127999999999</v>
      </c>
      <c r="D262" s="334">
        <v>6582.6127999999999</v>
      </c>
      <c r="E262" s="182"/>
      <c r="F262" s="182">
        <v>3582.6127999999999</v>
      </c>
      <c r="G262" s="182">
        <v>3000</v>
      </c>
      <c r="H262" s="182"/>
      <c r="I262" s="182"/>
      <c r="J262" s="182"/>
      <c r="K262" s="182"/>
      <c r="L262" s="182"/>
      <c r="M262" s="182"/>
      <c r="N262" s="182"/>
      <c r="O262" s="182"/>
      <c r="P262" s="182"/>
      <c r="Q262" s="182"/>
      <c r="R262" s="182"/>
      <c r="S262" s="182"/>
      <c r="T262" s="182"/>
      <c r="U262" s="182"/>
      <c r="V262" s="182"/>
      <c r="W262" s="182"/>
      <c r="X262" s="182"/>
      <c r="Y262" s="182"/>
      <c r="Z262" s="182"/>
      <c r="AA262" s="182">
        <v>0</v>
      </c>
      <c r="AB262" s="182"/>
      <c r="AC262" s="182"/>
      <c r="AD262" s="182"/>
      <c r="AE262" s="182"/>
      <c r="AF262" s="182"/>
      <c r="AG262" s="182"/>
      <c r="AH262" s="182"/>
      <c r="AI262" s="182"/>
    </row>
    <row r="263" spans="1:35" s="183" customFormat="1" ht="25.5">
      <c r="A263" s="333" t="s">
        <v>908</v>
      </c>
      <c r="B263" s="234" t="s">
        <v>684</v>
      </c>
      <c r="C263" s="182">
        <v>0</v>
      </c>
      <c r="D263" s="334">
        <v>0</v>
      </c>
      <c r="E263" s="182"/>
      <c r="F263" s="182">
        <v>0</v>
      </c>
      <c r="G263" s="182"/>
      <c r="H263" s="182"/>
      <c r="I263" s="182"/>
      <c r="J263" s="182"/>
      <c r="K263" s="182"/>
      <c r="L263" s="182"/>
      <c r="M263" s="182"/>
      <c r="N263" s="182"/>
      <c r="O263" s="182"/>
      <c r="P263" s="182"/>
      <c r="Q263" s="182"/>
      <c r="R263" s="182"/>
      <c r="S263" s="182"/>
      <c r="T263" s="182"/>
      <c r="U263" s="182"/>
      <c r="V263" s="182"/>
      <c r="W263" s="182"/>
      <c r="X263" s="182"/>
      <c r="Y263" s="182"/>
      <c r="Z263" s="182"/>
      <c r="AA263" s="182">
        <v>0</v>
      </c>
      <c r="AB263" s="182"/>
      <c r="AC263" s="182"/>
      <c r="AD263" s="182"/>
      <c r="AE263" s="182"/>
      <c r="AF263" s="182"/>
      <c r="AG263" s="182"/>
      <c r="AH263" s="182"/>
      <c r="AI263" s="182"/>
    </row>
    <row r="264" spans="1:35" s="183" customFormat="1" ht="25.5">
      <c r="A264" s="333" t="s">
        <v>909</v>
      </c>
      <c r="B264" s="234" t="s">
        <v>685</v>
      </c>
      <c r="C264" s="182">
        <v>5578</v>
      </c>
      <c r="D264" s="334">
        <v>5578</v>
      </c>
      <c r="E264" s="182"/>
      <c r="F264" s="182">
        <v>4578</v>
      </c>
      <c r="G264" s="182">
        <v>1000</v>
      </c>
      <c r="H264" s="182"/>
      <c r="I264" s="182"/>
      <c r="J264" s="182"/>
      <c r="K264" s="182"/>
      <c r="L264" s="182"/>
      <c r="M264" s="182"/>
      <c r="N264" s="182"/>
      <c r="O264" s="182"/>
      <c r="P264" s="182"/>
      <c r="Q264" s="182"/>
      <c r="R264" s="182"/>
      <c r="S264" s="182"/>
      <c r="T264" s="182"/>
      <c r="U264" s="182"/>
      <c r="V264" s="182"/>
      <c r="W264" s="182"/>
      <c r="X264" s="182"/>
      <c r="Y264" s="182"/>
      <c r="Z264" s="182"/>
      <c r="AA264" s="182">
        <v>0</v>
      </c>
      <c r="AB264" s="182"/>
      <c r="AC264" s="182"/>
      <c r="AD264" s="182"/>
      <c r="AE264" s="182"/>
      <c r="AF264" s="182"/>
      <c r="AG264" s="182"/>
      <c r="AH264" s="182"/>
      <c r="AI264" s="182"/>
    </row>
    <row r="265" spans="1:35" s="183" customFormat="1" ht="25.5">
      <c r="A265" s="333" t="s">
        <v>910</v>
      </c>
      <c r="B265" s="234" t="s">
        <v>686</v>
      </c>
      <c r="C265" s="182">
        <v>7513.8042700000433</v>
      </c>
      <c r="D265" s="334">
        <v>7513.8042700000433</v>
      </c>
      <c r="E265" s="182"/>
      <c r="F265" s="182">
        <v>7513.8042700000433</v>
      </c>
      <c r="G265" s="182"/>
      <c r="H265" s="182"/>
      <c r="I265" s="182"/>
      <c r="J265" s="182"/>
      <c r="K265" s="182"/>
      <c r="L265" s="182"/>
      <c r="M265" s="182"/>
      <c r="N265" s="182"/>
      <c r="O265" s="182"/>
      <c r="P265" s="182"/>
      <c r="Q265" s="182"/>
      <c r="R265" s="182"/>
      <c r="S265" s="182"/>
      <c r="T265" s="182"/>
      <c r="U265" s="182"/>
      <c r="V265" s="182"/>
      <c r="W265" s="182"/>
      <c r="X265" s="182"/>
      <c r="Y265" s="182"/>
      <c r="Z265" s="182"/>
      <c r="AA265" s="182">
        <v>0</v>
      </c>
      <c r="AB265" s="182"/>
      <c r="AC265" s="182"/>
      <c r="AD265" s="182"/>
      <c r="AE265" s="182"/>
      <c r="AF265" s="182"/>
      <c r="AG265" s="182"/>
      <c r="AH265" s="182"/>
      <c r="AI265" s="182"/>
    </row>
    <row r="266" spans="1:35" s="183" customFormat="1" ht="25.5">
      <c r="A266" s="333" t="s">
        <v>911</v>
      </c>
      <c r="B266" s="234" t="s">
        <v>672</v>
      </c>
      <c r="C266" s="182">
        <v>6384.1150000000007</v>
      </c>
      <c r="D266" s="334">
        <v>6384.1150000000007</v>
      </c>
      <c r="E266" s="182"/>
      <c r="F266" s="182">
        <v>6384.1150000000007</v>
      </c>
      <c r="G266" s="182"/>
      <c r="H266" s="182"/>
      <c r="I266" s="182"/>
      <c r="J266" s="182"/>
      <c r="K266" s="182"/>
      <c r="L266" s="182"/>
      <c r="M266" s="182"/>
      <c r="N266" s="182"/>
      <c r="O266" s="182"/>
      <c r="P266" s="182"/>
      <c r="Q266" s="182"/>
      <c r="R266" s="182"/>
      <c r="S266" s="182"/>
      <c r="T266" s="182"/>
      <c r="U266" s="182"/>
      <c r="V266" s="182"/>
      <c r="W266" s="182"/>
      <c r="X266" s="182"/>
      <c r="Y266" s="182"/>
      <c r="Z266" s="182"/>
      <c r="AA266" s="182">
        <v>0</v>
      </c>
      <c r="AB266" s="182"/>
      <c r="AC266" s="182"/>
      <c r="AD266" s="182"/>
      <c r="AE266" s="182"/>
      <c r="AF266" s="182"/>
      <c r="AG266" s="182"/>
      <c r="AH266" s="182"/>
      <c r="AI266" s="182"/>
    </row>
    <row r="267" spans="1:35" s="183" customFormat="1" ht="25.5">
      <c r="A267" s="333" t="s">
        <v>912</v>
      </c>
      <c r="B267" s="234" t="s">
        <v>673</v>
      </c>
      <c r="C267" s="182">
        <v>9805.4408370000001</v>
      </c>
      <c r="D267" s="334">
        <v>9805.4408370000001</v>
      </c>
      <c r="E267" s="182"/>
      <c r="F267" s="182">
        <v>9805.4408370000001</v>
      </c>
      <c r="G267" s="182"/>
      <c r="H267" s="182"/>
      <c r="I267" s="182"/>
      <c r="J267" s="182"/>
      <c r="K267" s="182"/>
      <c r="L267" s="182"/>
      <c r="M267" s="182"/>
      <c r="N267" s="182"/>
      <c r="O267" s="182"/>
      <c r="P267" s="182"/>
      <c r="Q267" s="182"/>
      <c r="R267" s="182"/>
      <c r="S267" s="182"/>
      <c r="T267" s="182"/>
      <c r="U267" s="182"/>
      <c r="V267" s="182"/>
      <c r="W267" s="182"/>
      <c r="X267" s="182"/>
      <c r="Y267" s="182"/>
      <c r="Z267" s="182"/>
      <c r="AA267" s="182">
        <v>0</v>
      </c>
      <c r="AB267" s="182"/>
      <c r="AC267" s="182"/>
      <c r="AD267" s="182"/>
      <c r="AE267" s="182"/>
      <c r="AF267" s="182"/>
      <c r="AG267" s="182"/>
      <c r="AH267" s="182"/>
      <c r="AI267" s="182"/>
    </row>
    <row r="268" spans="1:35" s="183" customFormat="1" ht="25.5">
      <c r="A268" s="333" t="s">
        <v>913</v>
      </c>
      <c r="B268" s="234" t="s">
        <v>689</v>
      </c>
      <c r="C268" s="182">
        <v>3253</v>
      </c>
      <c r="D268" s="334">
        <v>3253</v>
      </c>
      <c r="E268" s="182"/>
      <c r="F268" s="182">
        <v>3253</v>
      </c>
      <c r="G268" s="182"/>
      <c r="H268" s="182"/>
      <c r="I268" s="182"/>
      <c r="J268" s="182"/>
      <c r="K268" s="182"/>
      <c r="L268" s="182"/>
      <c r="M268" s="182"/>
      <c r="N268" s="182"/>
      <c r="O268" s="182"/>
      <c r="P268" s="182"/>
      <c r="Q268" s="182"/>
      <c r="R268" s="182"/>
      <c r="S268" s="182"/>
      <c r="T268" s="182"/>
      <c r="U268" s="182"/>
      <c r="V268" s="182"/>
      <c r="W268" s="182"/>
      <c r="X268" s="182"/>
      <c r="Y268" s="182"/>
      <c r="Z268" s="182"/>
      <c r="AA268" s="182">
        <v>0</v>
      </c>
      <c r="AB268" s="182"/>
      <c r="AC268" s="182"/>
      <c r="AD268" s="182"/>
      <c r="AE268" s="182"/>
      <c r="AF268" s="182"/>
      <c r="AG268" s="182"/>
      <c r="AH268" s="182"/>
      <c r="AI268" s="182"/>
    </row>
    <row r="269" spans="1:35" s="183" customFormat="1" ht="25.5">
      <c r="A269" s="333" t="s">
        <v>914</v>
      </c>
      <c r="B269" s="234" t="s">
        <v>674</v>
      </c>
      <c r="C269" s="182">
        <v>2597.69</v>
      </c>
      <c r="D269" s="334">
        <v>2597.69</v>
      </c>
      <c r="E269" s="182"/>
      <c r="F269" s="182">
        <v>2597.69</v>
      </c>
      <c r="G269" s="182"/>
      <c r="H269" s="182"/>
      <c r="I269" s="182"/>
      <c r="J269" s="182"/>
      <c r="K269" s="182"/>
      <c r="L269" s="182"/>
      <c r="M269" s="182"/>
      <c r="N269" s="182"/>
      <c r="O269" s="182"/>
      <c r="P269" s="182"/>
      <c r="Q269" s="182"/>
      <c r="R269" s="182"/>
      <c r="S269" s="182"/>
      <c r="T269" s="182"/>
      <c r="U269" s="182"/>
      <c r="V269" s="182"/>
      <c r="W269" s="182"/>
      <c r="X269" s="182"/>
      <c r="Y269" s="182"/>
      <c r="Z269" s="182"/>
      <c r="AA269" s="182">
        <v>0</v>
      </c>
      <c r="AB269" s="182"/>
      <c r="AC269" s="182"/>
      <c r="AD269" s="182"/>
      <c r="AE269" s="182"/>
      <c r="AF269" s="182"/>
      <c r="AG269" s="182"/>
      <c r="AH269" s="182"/>
      <c r="AI269" s="182"/>
    </row>
    <row r="270" spans="1:35" s="183" customFormat="1" ht="25.5">
      <c r="A270" s="333" t="s">
        <v>915</v>
      </c>
      <c r="B270" s="238" t="s">
        <v>687</v>
      </c>
      <c r="C270" s="182">
        <v>6153.6399999999994</v>
      </c>
      <c r="D270" s="334">
        <v>6153.6399999999994</v>
      </c>
      <c r="E270" s="182"/>
      <c r="F270" s="182">
        <v>6153.6399999999994</v>
      </c>
      <c r="G270" s="182"/>
      <c r="H270" s="182"/>
      <c r="I270" s="182"/>
      <c r="J270" s="182"/>
      <c r="K270" s="182"/>
      <c r="L270" s="182"/>
      <c r="M270" s="182"/>
      <c r="N270" s="182"/>
      <c r="O270" s="182"/>
      <c r="P270" s="182"/>
      <c r="Q270" s="182"/>
      <c r="R270" s="182"/>
      <c r="S270" s="182"/>
      <c r="T270" s="182"/>
      <c r="U270" s="182"/>
      <c r="V270" s="182"/>
      <c r="W270" s="182"/>
      <c r="X270" s="182"/>
      <c r="Y270" s="182"/>
      <c r="Z270" s="182"/>
      <c r="AA270" s="182">
        <v>0</v>
      </c>
      <c r="AB270" s="182"/>
      <c r="AC270" s="182"/>
      <c r="AD270" s="182"/>
      <c r="AE270" s="182"/>
      <c r="AF270" s="182"/>
      <c r="AG270" s="182"/>
      <c r="AH270" s="182"/>
      <c r="AI270" s="182"/>
    </row>
    <row r="271" spans="1:35" s="183" customFormat="1" ht="25.5">
      <c r="A271" s="333" t="s">
        <v>916</v>
      </c>
      <c r="B271" s="234" t="s">
        <v>675</v>
      </c>
      <c r="C271" s="182">
        <v>3431.0749999999998</v>
      </c>
      <c r="D271" s="334">
        <v>3431.0749999999998</v>
      </c>
      <c r="E271" s="182"/>
      <c r="F271" s="182">
        <v>3431.0749999999998</v>
      </c>
      <c r="G271" s="182"/>
      <c r="H271" s="182"/>
      <c r="I271" s="182"/>
      <c r="J271" s="182"/>
      <c r="K271" s="182"/>
      <c r="L271" s="182"/>
      <c r="M271" s="182"/>
      <c r="N271" s="182"/>
      <c r="O271" s="182"/>
      <c r="P271" s="182"/>
      <c r="Q271" s="182"/>
      <c r="R271" s="182"/>
      <c r="S271" s="182"/>
      <c r="T271" s="182"/>
      <c r="U271" s="182"/>
      <c r="V271" s="182"/>
      <c r="W271" s="182"/>
      <c r="X271" s="182"/>
      <c r="Y271" s="182"/>
      <c r="Z271" s="182"/>
      <c r="AA271" s="182">
        <v>0</v>
      </c>
      <c r="AB271" s="182"/>
      <c r="AC271" s="182"/>
      <c r="AD271" s="182"/>
      <c r="AE271" s="182"/>
      <c r="AF271" s="182"/>
      <c r="AG271" s="182"/>
      <c r="AH271" s="182"/>
      <c r="AI271" s="182"/>
    </row>
    <row r="272" spans="1:35" s="183" customFormat="1" ht="25.5">
      <c r="A272" s="333" t="s">
        <v>917</v>
      </c>
      <c r="B272" s="234" t="s">
        <v>688</v>
      </c>
      <c r="C272" s="182">
        <v>5573.5479999999998</v>
      </c>
      <c r="D272" s="334">
        <v>5573.5479999999998</v>
      </c>
      <c r="E272" s="182"/>
      <c r="F272" s="182">
        <v>5573.5479999999998</v>
      </c>
      <c r="G272" s="182"/>
      <c r="H272" s="182"/>
      <c r="I272" s="182"/>
      <c r="J272" s="182"/>
      <c r="K272" s="182"/>
      <c r="L272" s="182"/>
      <c r="M272" s="182"/>
      <c r="N272" s="182"/>
      <c r="O272" s="182"/>
      <c r="P272" s="182"/>
      <c r="Q272" s="182"/>
      <c r="R272" s="182"/>
      <c r="S272" s="182"/>
      <c r="T272" s="182"/>
      <c r="U272" s="182"/>
      <c r="V272" s="182"/>
      <c r="W272" s="182"/>
      <c r="X272" s="182"/>
      <c r="Y272" s="182"/>
      <c r="Z272" s="182"/>
      <c r="AA272" s="182">
        <v>0</v>
      </c>
      <c r="AB272" s="182"/>
      <c r="AC272" s="182"/>
      <c r="AD272" s="182"/>
      <c r="AE272" s="182"/>
      <c r="AF272" s="182"/>
      <c r="AG272" s="182"/>
      <c r="AH272" s="182"/>
      <c r="AI272" s="182"/>
    </row>
    <row r="273" spans="1:35" s="183" customFormat="1" ht="25.5">
      <c r="A273" s="333" t="s">
        <v>918</v>
      </c>
      <c r="B273" s="238" t="s">
        <v>676</v>
      </c>
      <c r="C273" s="182">
        <v>7172.4629999999997</v>
      </c>
      <c r="D273" s="334">
        <v>7172.4629999999997</v>
      </c>
      <c r="E273" s="182"/>
      <c r="F273" s="182">
        <v>7172.4629999999997</v>
      </c>
      <c r="G273" s="182"/>
      <c r="H273" s="182"/>
      <c r="I273" s="182"/>
      <c r="J273" s="182"/>
      <c r="K273" s="182"/>
      <c r="L273" s="182"/>
      <c r="M273" s="182"/>
      <c r="N273" s="182"/>
      <c r="O273" s="182"/>
      <c r="P273" s="182"/>
      <c r="Q273" s="182"/>
      <c r="R273" s="182"/>
      <c r="S273" s="182"/>
      <c r="T273" s="182"/>
      <c r="U273" s="182"/>
      <c r="V273" s="182"/>
      <c r="W273" s="182"/>
      <c r="X273" s="182"/>
      <c r="Y273" s="182"/>
      <c r="Z273" s="182"/>
      <c r="AA273" s="182">
        <v>0</v>
      </c>
      <c r="AB273" s="182"/>
      <c r="AC273" s="182"/>
      <c r="AD273" s="182"/>
      <c r="AE273" s="182"/>
      <c r="AF273" s="182"/>
      <c r="AG273" s="182"/>
      <c r="AH273" s="182"/>
      <c r="AI273" s="182"/>
    </row>
    <row r="274" spans="1:35" s="183" customFormat="1">
      <c r="A274" s="247">
        <v>12</v>
      </c>
      <c r="B274" s="246" t="s">
        <v>404</v>
      </c>
      <c r="C274" s="184">
        <v>56285.2448</v>
      </c>
      <c r="D274" s="184">
        <v>0</v>
      </c>
      <c r="E274" s="184">
        <v>0</v>
      </c>
      <c r="F274" s="184">
        <v>0</v>
      </c>
      <c r="G274" s="184">
        <v>0</v>
      </c>
      <c r="H274" s="184">
        <v>0</v>
      </c>
      <c r="I274" s="184">
        <v>0</v>
      </c>
      <c r="J274" s="184">
        <v>0</v>
      </c>
      <c r="K274" s="184">
        <v>0</v>
      </c>
      <c r="L274" s="184">
        <v>0</v>
      </c>
      <c r="M274" s="184">
        <v>0</v>
      </c>
      <c r="N274" s="184">
        <v>0</v>
      </c>
      <c r="O274" s="184">
        <v>0</v>
      </c>
      <c r="P274" s="184">
        <v>0</v>
      </c>
      <c r="Q274" s="184">
        <v>0</v>
      </c>
      <c r="R274" s="184">
        <v>0</v>
      </c>
      <c r="S274" s="184">
        <v>0</v>
      </c>
      <c r="T274" s="184">
        <v>0</v>
      </c>
      <c r="U274" s="184">
        <v>0</v>
      </c>
      <c r="V274" s="184">
        <v>0</v>
      </c>
      <c r="W274" s="184">
        <v>0</v>
      </c>
      <c r="X274" s="184">
        <v>0</v>
      </c>
      <c r="Y274" s="184">
        <v>0</v>
      </c>
      <c r="Z274" s="184">
        <v>0</v>
      </c>
      <c r="AA274" s="184">
        <v>11072</v>
      </c>
      <c r="AB274" s="184">
        <v>5474</v>
      </c>
      <c r="AC274" s="184">
        <v>0</v>
      </c>
      <c r="AD274" s="184">
        <v>3598</v>
      </c>
      <c r="AE274" s="184">
        <v>0</v>
      </c>
      <c r="AF274" s="184">
        <v>2000</v>
      </c>
      <c r="AG274" s="184">
        <v>45213.2448</v>
      </c>
      <c r="AH274" s="184">
        <v>0</v>
      </c>
      <c r="AI274" s="184">
        <v>0</v>
      </c>
    </row>
    <row r="275" spans="1:35" s="183" customFormat="1">
      <c r="A275" s="333" t="s">
        <v>656</v>
      </c>
      <c r="B275" s="175" t="s">
        <v>404</v>
      </c>
      <c r="C275" s="182">
        <v>18135.2948</v>
      </c>
      <c r="D275" s="182"/>
      <c r="E275" s="182"/>
      <c r="F275" s="182"/>
      <c r="G275" s="182"/>
      <c r="H275" s="182"/>
      <c r="I275" s="182"/>
      <c r="J275" s="182"/>
      <c r="K275" s="182"/>
      <c r="L275" s="182"/>
      <c r="M275" s="182"/>
      <c r="N275" s="182"/>
      <c r="O275" s="182"/>
      <c r="P275" s="182"/>
      <c r="Q275" s="182"/>
      <c r="R275" s="182"/>
      <c r="S275" s="182"/>
      <c r="T275" s="182"/>
      <c r="U275" s="182"/>
      <c r="V275" s="182"/>
      <c r="W275" s="182"/>
      <c r="X275" s="182"/>
      <c r="Y275" s="182"/>
      <c r="Z275" s="182"/>
      <c r="AA275" s="182">
        <v>2000</v>
      </c>
      <c r="AB275" s="182"/>
      <c r="AC275" s="182"/>
      <c r="AD275" s="182"/>
      <c r="AE275" s="182"/>
      <c r="AF275" s="182">
        <v>2000</v>
      </c>
      <c r="AG275" s="182">
        <v>16135.2948</v>
      </c>
      <c r="AH275" s="182"/>
      <c r="AI275" s="182"/>
    </row>
    <row r="276" spans="1:35" s="183" customFormat="1">
      <c r="A276" s="333" t="s">
        <v>657</v>
      </c>
      <c r="B276" s="241" t="s">
        <v>519</v>
      </c>
      <c r="C276" s="182">
        <v>29077.95</v>
      </c>
      <c r="D276" s="182"/>
      <c r="E276" s="182"/>
      <c r="F276" s="182"/>
      <c r="G276" s="182"/>
      <c r="H276" s="182"/>
      <c r="I276" s="182"/>
      <c r="J276" s="182"/>
      <c r="K276" s="182"/>
      <c r="L276" s="182"/>
      <c r="M276" s="182"/>
      <c r="N276" s="182"/>
      <c r="O276" s="182"/>
      <c r="P276" s="182"/>
      <c r="Q276" s="182"/>
      <c r="R276" s="182"/>
      <c r="S276" s="182"/>
      <c r="T276" s="182"/>
      <c r="U276" s="182"/>
      <c r="V276" s="182"/>
      <c r="W276" s="182"/>
      <c r="X276" s="182"/>
      <c r="Y276" s="182"/>
      <c r="Z276" s="182"/>
      <c r="AA276" s="182">
        <v>0</v>
      </c>
      <c r="AB276" s="182"/>
      <c r="AC276" s="182"/>
      <c r="AD276" s="182"/>
      <c r="AE276" s="182"/>
      <c r="AF276" s="182"/>
      <c r="AG276" s="182">
        <v>29077.95</v>
      </c>
      <c r="AH276" s="182"/>
      <c r="AI276" s="182"/>
    </row>
    <row r="277" spans="1:35" s="183" customFormat="1" ht="25.5">
      <c r="A277" s="333" t="s">
        <v>658</v>
      </c>
      <c r="B277" s="234" t="s">
        <v>749</v>
      </c>
      <c r="C277" s="182">
        <v>9072</v>
      </c>
      <c r="D277" s="182"/>
      <c r="E277" s="182"/>
      <c r="F277" s="182"/>
      <c r="G277" s="182"/>
      <c r="H277" s="182"/>
      <c r="I277" s="182"/>
      <c r="J277" s="182"/>
      <c r="K277" s="182"/>
      <c r="L277" s="182"/>
      <c r="M277" s="182"/>
      <c r="N277" s="182"/>
      <c r="O277" s="182"/>
      <c r="P277" s="182"/>
      <c r="Q277" s="182"/>
      <c r="R277" s="182"/>
      <c r="S277" s="182"/>
      <c r="T277" s="182"/>
      <c r="U277" s="182"/>
      <c r="V277" s="182"/>
      <c r="W277" s="182"/>
      <c r="X277" s="182"/>
      <c r="Y277" s="182"/>
      <c r="Z277" s="182"/>
      <c r="AA277" s="182">
        <v>9072</v>
      </c>
      <c r="AB277" s="182">
        <v>5474</v>
      </c>
      <c r="AC277" s="182"/>
      <c r="AD277" s="193">
        <v>3598</v>
      </c>
      <c r="AE277" s="182"/>
      <c r="AF277" s="182"/>
      <c r="AG277" s="182"/>
      <c r="AH277" s="182"/>
      <c r="AI277" s="182"/>
    </row>
    <row r="278" spans="1:35" s="183" customFormat="1">
      <c r="A278" s="247">
        <v>13</v>
      </c>
      <c r="B278" s="246" t="s">
        <v>405</v>
      </c>
      <c r="C278" s="184">
        <v>28899</v>
      </c>
      <c r="D278" s="184">
        <v>5827</v>
      </c>
      <c r="E278" s="184">
        <v>0</v>
      </c>
      <c r="F278" s="184">
        <v>5827</v>
      </c>
      <c r="G278" s="184">
        <v>0</v>
      </c>
      <c r="H278" s="184">
        <v>0</v>
      </c>
      <c r="I278" s="184">
        <v>0</v>
      </c>
      <c r="J278" s="184">
        <v>0</v>
      </c>
      <c r="K278" s="184">
        <v>0</v>
      </c>
      <c r="L278" s="184">
        <v>0</v>
      </c>
      <c r="M278" s="184">
        <v>0</v>
      </c>
      <c r="N278" s="184">
        <v>0</v>
      </c>
      <c r="O278" s="184">
        <v>0</v>
      </c>
      <c r="P278" s="184">
        <v>0</v>
      </c>
      <c r="Q278" s="184">
        <v>0</v>
      </c>
      <c r="R278" s="184">
        <v>0</v>
      </c>
      <c r="S278" s="184">
        <v>0</v>
      </c>
      <c r="T278" s="184">
        <v>0</v>
      </c>
      <c r="U278" s="184">
        <v>0</v>
      </c>
      <c r="V278" s="184">
        <v>0</v>
      </c>
      <c r="W278" s="184">
        <v>0</v>
      </c>
      <c r="X278" s="184">
        <v>0</v>
      </c>
      <c r="Y278" s="184">
        <v>0</v>
      </c>
      <c r="Z278" s="184">
        <v>0</v>
      </c>
      <c r="AA278" s="184">
        <v>5445</v>
      </c>
      <c r="AB278" s="184">
        <v>0</v>
      </c>
      <c r="AC278" s="184">
        <v>0</v>
      </c>
      <c r="AD278" s="184">
        <v>5445</v>
      </c>
      <c r="AE278" s="184">
        <v>0</v>
      </c>
      <c r="AF278" s="184">
        <v>0</v>
      </c>
      <c r="AG278" s="184">
        <v>17627</v>
      </c>
      <c r="AH278" s="184">
        <v>0</v>
      </c>
      <c r="AI278" s="184">
        <v>0</v>
      </c>
    </row>
    <row r="279" spans="1:35" s="183" customFormat="1">
      <c r="A279" s="333" t="s">
        <v>660</v>
      </c>
      <c r="B279" s="175" t="s">
        <v>405</v>
      </c>
      <c r="C279" s="182">
        <v>17627</v>
      </c>
      <c r="D279" s="182"/>
      <c r="E279" s="182"/>
      <c r="F279" s="182"/>
      <c r="G279" s="182"/>
      <c r="H279" s="182"/>
      <c r="I279" s="182"/>
      <c r="J279" s="182"/>
      <c r="K279" s="182"/>
      <c r="L279" s="182"/>
      <c r="M279" s="182"/>
      <c r="N279" s="182"/>
      <c r="O279" s="182"/>
      <c r="P279" s="182"/>
      <c r="Q279" s="182"/>
      <c r="R279" s="182"/>
      <c r="S279" s="182"/>
      <c r="T279" s="182"/>
      <c r="U279" s="182"/>
      <c r="V279" s="182"/>
      <c r="W279" s="182"/>
      <c r="X279" s="182"/>
      <c r="Y279" s="182"/>
      <c r="Z279" s="182"/>
      <c r="AA279" s="182">
        <v>0</v>
      </c>
      <c r="AB279" s="182"/>
      <c r="AC279" s="182"/>
      <c r="AD279" s="182"/>
      <c r="AE279" s="182"/>
      <c r="AF279" s="182"/>
      <c r="AG279" s="182">
        <v>17627</v>
      </c>
      <c r="AH279" s="182"/>
      <c r="AI279" s="182"/>
    </row>
    <row r="280" spans="1:35" s="183" customFormat="1" ht="25.5">
      <c r="A280" s="333" t="s">
        <v>661</v>
      </c>
      <c r="B280" s="234" t="s">
        <v>926</v>
      </c>
      <c r="C280" s="182">
        <v>5827</v>
      </c>
      <c r="D280" s="334">
        <v>5827</v>
      </c>
      <c r="E280" s="182"/>
      <c r="F280" s="175">
        <v>5827</v>
      </c>
      <c r="G280" s="182"/>
      <c r="H280" s="182"/>
      <c r="I280" s="182"/>
      <c r="J280" s="182"/>
      <c r="K280" s="182"/>
      <c r="L280" s="182"/>
      <c r="M280" s="182"/>
      <c r="N280" s="182"/>
      <c r="O280" s="182"/>
      <c r="P280" s="182"/>
      <c r="Q280" s="182"/>
      <c r="R280" s="182"/>
      <c r="S280" s="182"/>
      <c r="T280" s="182"/>
      <c r="U280" s="182"/>
      <c r="V280" s="182"/>
      <c r="W280" s="182"/>
      <c r="X280" s="182"/>
      <c r="Y280" s="182"/>
      <c r="Z280" s="182"/>
      <c r="AA280" s="182">
        <v>0</v>
      </c>
      <c r="AB280" s="182"/>
      <c r="AC280" s="182"/>
      <c r="AD280" s="182"/>
      <c r="AE280" s="182"/>
      <c r="AF280" s="182"/>
      <c r="AG280" s="182"/>
      <c r="AH280" s="182"/>
      <c r="AI280" s="182"/>
    </row>
    <row r="281" spans="1:35" s="183" customFormat="1" ht="25.5">
      <c r="A281" s="333" t="s">
        <v>662</v>
      </c>
      <c r="B281" s="234" t="s">
        <v>756</v>
      </c>
      <c r="C281" s="182">
        <v>4033</v>
      </c>
      <c r="D281" s="182"/>
      <c r="E281" s="182"/>
      <c r="F281" s="182"/>
      <c r="G281" s="182"/>
      <c r="H281" s="182"/>
      <c r="I281" s="182"/>
      <c r="J281" s="182"/>
      <c r="K281" s="182"/>
      <c r="L281" s="182"/>
      <c r="M281" s="182"/>
      <c r="N281" s="182"/>
      <c r="O281" s="182"/>
      <c r="P281" s="182"/>
      <c r="Q281" s="182"/>
      <c r="R281" s="182"/>
      <c r="S281" s="182"/>
      <c r="T281" s="182"/>
      <c r="U281" s="182"/>
      <c r="V281" s="182"/>
      <c r="W281" s="182"/>
      <c r="X281" s="182"/>
      <c r="Y281" s="182"/>
      <c r="Z281" s="182"/>
      <c r="AA281" s="182">
        <v>4033</v>
      </c>
      <c r="AB281" s="182"/>
      <c r="AC281" s="182"/>
      <c r="AD281" s="182">
        <v>4033</v>
      </c>
      <c r="AE281" s="182"/>
      <c r="AF281" s="182"/>
      <c r="AG281" s="182"/>
      <c r="AH281" s="182"/>
      <c r="AI281" s="182"/>
    </row>
    <row r="282" spans="1:35" s="183" customFormat="1" ht="25.5">
      <c r="A282" s="333" t="s">
        <v>663</v>
      </c>
      <c r="B282" s="234" t="s">
        <v>927</v>
      </c>
      <c r="C282" s="182">
        <v>1412</v>
      </c>
      <c r="D282" s="182"/>
      <c r="E282" s="182"/>
      <c r="F282" s="182"/>
      <c r="G282" s="182"/>
      <c r="H282" s="182"/>
      <c r="I282" s="182"/>
      <c r="J282" s="182"/>
      <c r="K282" s="182"/>
      <c r="L282" s="182"/>
      <c r="M282" s="182"/>
      <c r="N282" s="182"/>
      <c r="O282" s="182"/>
      <c r="P282" s="182"/>
      <c r="Q282" s="182"/>
      <c r="R282" s="182"/>
      <c r="S282" s="182"/>
      <c r="T282" s="182"/>
      <c r="U282" s="182"/>
      <c r="V282" s="182"/>
      <c r="W282" s="182"/>
      <c r="X282" s="182"/>
      <c r="Y282" s="182"/>
      <c r="Z282" s="182"/>
      <c r="AA282" s="182">
        <v>1412</v>
      </c>
      <c r="AB282" s="182"/>
      <c r="AC282" s="182"/>
      <c r="AD282" s="182">
        <v>1412</v>
      </c>
      <c r="AE282" s="182"/>
      <c r="AF282" s="182"/>
      <c r="AG282" s="182"/>
      <c r="AH282" s="182"/>
      <c r="AI282" s="182"/>
    </row>
    <row r="283" spans="1:35" s="185" customFormat="1">
      <c r="A283" s="247">
        <v>14</v>
      </c>
      <c r="B283" s="246" t="s">
        <v>415</v>
      </c>
      <c r="C283" s="184">
        <v>11609.342734000002</v>
      </c>
      <c r="D283" s="184"/>
      <c r="E283" s="184"/>
      <c r="F283" s="184"/>
      <c r="G283" s="184"/>
      <c r="H283" s="184"/>
      <c r="I283" s="184"/>
      <c r="J283" s="184"/>
      <c r="K283" s="184"/>
      <c r="L283" s="184"/>
      <c r="M283" s="184"/>
      <c r="N283" s="184"/>
      <c r="O283" s="184"/>
      <c r="P283" s="184"/>
      <c r="Q283" s="184"/>
      <c r="R283" s="184"/>
      <c r="S283" s="184"/>
      <c r="T283" s="184">
        <v>799.52200000000005</v>
      </c>
      <c r="U283" s="184"/>
      <c r="V283" s="184"/>
      <c r="W283" s="184"/>
      <c r="X283" s="184"/>
      <c r="Y283" s="184"/>
      <c r="Z283" s="184"/>
      <c r="AA283" s="184">
        <v>0</v>
      </c>
      <c r="AB283" s="184"/>
      <c r="AC283" s="184"/>
      <c r="AD283" s="184"/>
      <c r="AE283" s="184"/>
      <c r="AF283" s="184"/>
      <c r="AG283" s="184">
        <v>10809.820734000001</v>
      </c>
      <c r="AH283" s="184"/>
      <c r="AI283" s="184"/>
    </row>
    <row r="284" spans="1:35" s="185" customFormat="1">
      <c r="A284" s="247">
        <v>15</v>
      </c>
      <c r="B284" s="246" t="s">
        <v>416</v>
      </c>
      <c r="C284" s="184">
        <v>38124.191886000015</v>
      </c>
      <c r="D284" s="184"/>
      <c r="E284" s="184"/>
      <c r="F284" s="184"/>
      <c r="G284" s="184"/>
      <c r="H284" s="184"/>
      <c r="I284" s="184"/>
      <c r="J284" s="184"/>
      <c r="K284" s="184"/>
      <c r="L284" s="184"/>
      <c r="M284" s="184"/>
      <c r="N284" s="184"/>
      <c r="O284" s="184"/>
      <c r="P284" s="184"/>
      <c r="Q284" s="184"/>
      <c r="R284" s="184"/>
      <c r="S284" s="184"/>
      <c r="T284" s="184"/>
      <c r="U284" s="184">
        <v>683.14367200000004</v>
      </c>
      <c r="V284" s="184"/>
      <c r="W284" s="184"/>
      <c r="X284" s="184"/>
      <c r="Y284" s="184"/>
      <c r="Z284" s="184"/>
      <c r="AA284" s="184">
        <v>0</v>
      </c>
      <c r="AB284" s="184"/>
      <c r="AC284" s="184"/>
      <c r="AD284" s="184"/>
      <c r="AE284" s="184"/>
      <c r="AF284" s="184"/>
      <c r="AG284" s="184">
        <v>37441.048214000017</v>
      </c>
      <c r="AH284" s="184"/>
      <c r="AI284" s="184"/>
    </row>
    <row r="285" spans="1:35" s="185" customFormat="1">
      <c r="A285" s="247">
        <v>16</v>
      </c>
      <c r="B285" s="246" t="s">
        <v>417</v>
      </c>
      <c r="C285" s="184">
        <v>46634.5</v>
      </c>
      <c r="D285" s="184">
        <v>0</v>
      </c>
      <c r="E285" s="184">
        <v>0</v>
      </c>
      <c r="F285" s="184">
        <v>0</v>
      </c>
      <c r="G285" s="184">
        <v>0</v>
      </c>
      <c r="H285" s="184">
        <v>0</v>
      </c>
      <c r="I285" s="184">
        <v>0</v>
      </c>
      <c r="J285" s="184">
        <v>0</v>
      </c>
      <c r="K285" s="184">
        <v>0</v>
      </c>
      <c r="L285" s="184">
        <v>0</v>
      </c>
      <c r="M285" s="184">
        <v>0</v>
      </c>
      <c r="N285" s="184">
        <v>0</v>
      </c>
      <c r="O285" s="184">
        <v>0</v>
      </c>
      <c r="P285" s="184">
        <v>0</v>
      </c>
      <c r="Q285" s="184">
        <v>0</v>
      </c>
      <c r="R285" s="184">
        <v>0</v>
      </c>
      <c r="S285" s="184">
        <v>0</v>
      </c>
      <c r="T285" s="184">
        <v>0</v>
      </c>
      <c r="U285" s="184">
        <v>0</v>
      </c>
      <c r="V285" s="184">
        <v>0</v>
      </c>
      <c r="W285" s="184">
        <v>0</v>
      </c>
      <c r="X285" s="184">
        <v>0</v>
      </c>
      <c r="Y285" s="184">
        <v>0</v>
      </c>
      <c r="Z285" s="184">
        <v>5788</v>
      </c>
      <c r="AA285" s="184">
        <v>23483.5</v>
      </c>
      <c r="AB285" s="184">
        <v>0</v>
      </c>
      <c r="AC285" s="184">
        <v>0</v>
      </c>
      <c r="AD285" s="184">
        <v>18983.5</v>
      </c>
      <c r="AE285" s="184">
        <v>0</v>
      </c>
      <c r="AF285" s="184">
        <v>4500</v>
      </c>
      <c r="AG285" s="184">
        <v>17363</v>
      </c>
      <c r="AH285" s="184">
        <v>0</v>
      </c>
      <c r="AI285" s="184">
        <v>0</v>
      </c>
    </row>
    <row r="286" spans="1:35" s="185" customFormat="1">
      <c r="A286" s="333" t="s">
        <v>667</v>
      </c>
      <c r="B286" s="175" t="s">
        <v>417</v>
      </c>
      <c r="C286" s="182">
        <v>33534.5</v>
      </c>
      <c r="D286" s="184"/>
      <c r="E286" s="184"/>
      <c r="F286" s="184"/>
      <c r="G286" s="184"/>
      <c r="H286" s="184"/>
      <c r="I286" s="184"/>
      <c r="J286" s="184"/>
      <c r="K286" s="184"/>
      <c r="L286" s="184"/>
      <c r="M286" s="184"/>
      <c r="N286" s="184"/>
      <c r="O286" s="184"/>
      <c r="P286" s="184"/>
      <c r="Q286" s="184"/>
      <c r="R286" s="184"/>
      <c r="S286" s="184"/>
      <c r="T286" s="184"/>
      <c r="U286" s="184"/>
      <c r="V286" s="184"/>
      <c r="W286" s="184"/>
      <c r="X286" s="184"/>
      <c r="Y286" s="184"/>
      <c r="Z286" s="182">
        <v>2788</v>
      </c>
      <c r="AA286" s="184">
        <v>13383.5</v>
      </c>
      <c r="AB286" s="184"/>
      <c r="AC286" s="184"/>
      <c r="AD286" s="184">
        <v>13383.5</v>
      </c>
      <c r="AE286" s="184"/>
      <c r="AF286" s="184"/>
      <c r="AG286" s="184">
        <v>17363</v>
      </c>
      <c r="AH286" s="184"/>
      <c r="AI286" s="184"/>
    </row>
    <row r="287" spans="1:35" s="183" customFormat="1" ht="38.25">
      <c r="A287" s="333" t="s">
        <v>668</v>
      </c>
      <c r="B287" s="234" t="s">
        <v>767</v>
      </c>
      <c r="C287" s="182">
        <v>2500</v>
      </c>
      <c r="D287" s="182"/>
      <c r="E287" s="182"/>
      <c r="F287" s="182"/>
      <c r="G287" s="182"/>
      <c r="H287" s="182"/>
      <c r="I287" s="182"/>
      <c r="J287" s="182"/>
      <c r="K287" s="182"/>
      <c r="L287" s="182"/>
      <c r="M287" s="182"/>
      <c r="N287" s="182"/>
      <c r="O287" s="182"/>
      <c r="P287" s="182"/>
      <c r="Q287" s="182"/>
      <c r="R287" s="182"/>
      <c r="S287" s="182"/>
      <c r="T287" s="182"/>
      <c r="U287" s="182"/>
      <c r="V287" s="182"/>
      <c r="W287" s="182"/>
      <c r="X287" s="182"/>
      <c r="Y287" s="182"/>
      <c r="Z287" s="182"/>
      <c r="AA287" s="182">
        <v>2500</v>
      </c>
      <c r="AB287" s="182"/>
      <c r="AC287" s="182"/>
      <c r="AD287" s="182"/>
      <c r="AE287" s="182"/>
      <c r="AF287" s="182">
        <v>2500</v>
      </c>
      <c r="AG287" s="182"/>
      <c r="AH287" s="182"/>
      <c r="AI287" s="182"/>
    </row>
    <row r="288" spans="1:35" s="183" customFormat="1" ht="51">
      <c r="A288" s="333" t="s">
        <v>669</v>
      </c>
      <c r="B288" s="234" t="s">
        <v>752</v>
      </c>
      <c r="C288" s="182">
        <v>5600</v>
      </c>
      <c r="D288" s="182"/>
      <c r="E288" s="182"/>
      <c r="F288" s="182"/>
      <c r="G288" s="182"/>
      <c r="H288" s="182"/>
      <c r="I288" s="182"/>
      <c r="J288" s="182"/>
      <c r="K288" s="182"/>
      <c r="L288" s="182"/>
      <c r="M288" s="182"/>
      <c r="N288" s="182"/>
      <c r="O288" s="182"/>
      <c r="P288" s="182"/>
      <c r="Q288" s="182"/>
      <c r="R288" s="182"/>
      <c r="S288" s="182"/>
      <c r="T288" s="182"/>
      <c r="U288" s="182"/>
      <c r="V288" s="182"/>
      <c r="W288" s="182"/>
      <c r="X288" s="182"/>
      <c r="Y288" s="182"/>
      <c r="Z288" s="182">
        <v>3000</v>
      </c>
      <c r="AA288" s="182">
        <v>2600</v>
      </c>
      <c r="AB288" s="182"/>
      <c r="AC288" s="182"/>
      <c r="AD288" s="182">
        <v>600</v>
      </c>
      <c r="AE288" s="175"/>
      <c r="AF288" s="182">
        <v>2000</v>
      </c>
      <c r="AG288" s="182"/>
      <c r="AH288" s="182"/>
      <c r="AI288" s="182"/>
    </row>
    <row r="289" spans="1:35" s="183" customFormat="1" ht="38.25">
      <c r="A289" s="333" t="s">
        <v>670</v>
      </c>
      <c r="B289" s="234" t="s">
        <v>931</v>
      </c>
      <c r="C289" s="182">
        <v>5000</v>
      </c>
      <c r="D289" s="182"/>
      <c r="E289" s="182"/>
      <c r="F289" s="182"/>
      <c r="G289" s="182"/>
      <c r="H289" s="182"/>
      <c r="I289" s="182"/>
      <c r="J289" s="182"/>
      <c r="K289" s="182"/>
      <c r="L289" s="182"/>
      <c r="M289" s="182"/>
      <c r="N289" s="182"/>
      <c r="O289" s="182"/>
      <c r="P289" s="182"/>
      <c r="Q289" s="182"/>
      <c r="R289" s="182"/>
      <c r="S289" s="182"/>
      <c r="T289" s="182"/>
      <c r="U289" s="182"/>
      <c r="V289" s="182"/>
      <c r="W289" s="182"/>
      <c r="X289" s="182"/>
      <c r="Y289" s="182"/>
      <c r="Z289" s="182"/>
      <c r="AA289" s="182">
        <v>5000</v>
      </c>
      <c r="AB289" s="182"/>
      <c r="AC289" s="182"/>
      <c r="AD289" s="182">
        <v>5000</v>
      </c>
      <c r="AE289" s="182"/>
      <c r="AF289" s="182"/>
      <c r="AG289" s="182"/>
      <c r="AH289" s="182"/>
      <c r="AI289" s="182"/>
    </row>
    <row r="290" spans="1:35" s="185" customFormat="1" ht="25.5">
      <c r="A290" s="247" t="s">
        <v>17</v>
      </c>
      <c r="B290" s="246" t="s">
        <v>418</v>
      </c>
      <c r="C290" s="184">
        <v>250186</v>
      </c>
      <c r="D290" s="184">
        <v>154806</v>
      </c>
      <c r="E290" s="184">
        <v>0</v>
      </c>
      <c r="F290" s="184">
        <v>127606</v>
      </c>
      <c r="G290" s="184">
        <v>5200</v>
      </c>
      <c r="H290" s="184">
        <v>22000</v>
      </c>
      <c r="I290" s="184">
        <v>0</v>
      </c>
      <c r="J290" s="184">
        <v>0</v>
      </c>
      <c r="K290" s="184">
        <v>0</v>
      </c>
      <c r="L290" s="184">
        <v>0</v>
      </c>
      <c r="M290" s="184">
        <v>0</v>
      </c>
      <c r="N290" s="184">
        <v>0</v>
      </c>
      <c r="O290" s="184">
        <v>0</v>
      </c>
      <c r="P290" s="184">
        <v>0</v>
      </c>
      <c r="Q290" s="184">
        <v>0</v>
      </c>
      <c r="R290" s="184">
        <v>0</v>
      </c>
      <c r="S290" s="184">
        <v>500</v>
      </c>
      <c r="T290" s="184">
        <v>0</v>
      </c>
      <c r="U290" s="184">
        <v>0</v>
      </c>
      <c r="V290" s="184">
        <v>0</v>
      </c>
      <c r="W290" s="184">
        <v>0</v>
      </c>
      <c r="X290" s="184">
        <v>0</v>
      </c>
      <c r="Y290" s="184">
        <v>0</v>
      </c>
      <c r="Z290" s="184">
        <v>51449</v>
      </c>
      <c r="AA290" s="184">
        <v>43431</v>
      </c>
      <c r="AB290" s="184">
        <v>0</v>
      </c>
      <c r="AC290" s="184">
        <v>0</v>
      </c>
      <c r="AD290" s="184">
        <v>43431</v>
      </c>
      <c r="AE290" s="184">
        <v>0</v>
      </c>
      <c r="AF290" s="184">
        <v>0</v>
      </c>
      <c r="AG290" s="184">
        <v>0</v>
      </c>
      <c r="AH290" s="184">
        <v>0</v>
      </c>
      <c r="AI290" s="184">
        <v>0</v>
      </c>
    </row>
    <row r="291" spans="1:35" s="183" customFormat="1" ht="25.5">
      <c r="A291" s="333">
        <v>1</v>
      </c>
      <c r="B291" s="234" t="s">
        <v>806</v>
      </c>
      <c r="C291" s="182">
        <v>13072</v>
      </c>
      <c r="D291" s="334">
        <v>13072</v>
      </c>
      <c r="E291" s="182"/>
      <c r="F291" s="182">
        <v>8072</v>
      </c>
      <c r="G291" s="182">
        <v>1000</v>
      </c>
      <c r="H291" s="182">
        <v>4000</v>
      </c>
      <c r="I291" s="182"/>
      <c r="J291" s="182"/>
      <c r="K291" s="182"/>
      <c r="L291" s="182"/>
      <c r="M291" s="182"/>
      <c r="N291" s="182"/>
      <c r="O291" s="182"/>
      <c r="P291" s="182"/>
      <c r="Q291" s="182"/>
      <c r="R291" s="182"/>
      <c r="S291" s="182"/>
      <c r="T291" s="182"/>
      <c r="U291" s="182"/>
      <c r="V291" s="182"/>
      <c r="W291" s="182"/>
      <c r="X291" s="182"/>
      <c r="Y291" s="182"/>
      <c r="Z291" s="182"/>
      <c r="AA291" s="182">
        <v>0</v>
      </c>
      <c r="AB291" s="182"/>
      <c r="AC291" s="182"/>
      <c r="AD291" s="182"/>
      <c r="AE291" s="182"/>
      <c r="AF291" s="182"/>
      <c r="AG291" s="182"/>
      <c r="AH291" s="182"/>
      <c r="AI291" s="182"/>
    </row>
    <row r="292" spans="1:35" s="183" customFormat="1" ht="25.5">
      <c r="A292" s="333">
        <v>2</v>
      </c>
      <c r="B292" s="243" t="s">
        <v>805</v>
      </c>
      <c r="C292" s="182">
        <v>7236</v>
      </c>
      <c r="D292" s="334">
        <v>7236</v>
      </c>
      <c r="E292" s="182"/>
      <c r="F292" s="182">
        <v>7236</v>
      </c>
      <c r="G292" s="182"/>
      <c r="H292" s="182"/>
      <c r="I292" s="182"/>
      <c r="J292" s="182"/>
      <c r="K292" s="182"/>
      <c r="L292" s="182"/>
      <c r="M292" s="182"/>
      <c r="N292" s="182"/>
      <c r="O292" s="182"/>
      <c r="P292" s="182"/>
      <c r="Q292" s="182"/>
      <c r="R292" s="182"/>
      <c r="S292" s="182"/>
      <c r="T292" s="182"/>
      <c r="U292" s="182"/>
      <c r="V292" s="182"/>
      <c r="W292" s="182"/>
      <c r="X292" s="182"/>
      <c r="Y292" s="182"/>
      <c r="Z292" s="182"/>
      <c r="AA292" s="182">
        <v>0</v>
      </c>
      <c r="AB292" s="182"/>
      <c r="AC292" s="182"/>
      <c r="AD292" s="182"/>
      <c r="AE292" s="182"/>
      <c r="AF292" s="182"/>
      <c r="AG292" s="182"/>
      <c r="AH292" s="182"/>
      <c r="AI292" s="182"/>
    </row>
    <row r="293" spans="1:35" s="183" customFormat="1" ht="25.5">
      <c r="A293" s="333">
        <v>3</v>
      </c>
      <c r="B293" s="234" t="s">
        <v>759</v>
      </c>
      <c r="C293" s="182">
        <v>4478</v>
      </c>
      <c r="D293" s="182"/>
      <c r="E293" s="182"/>
      <c r="F293" s="182"/>
      <c r="G293" s="182"/>
      <c r="H293" s="182"/>
      <c r="I293" s="182"/>
      <c r="J293" s="182"/>
      <c r="K293" s="182"/>
      <c r="L293" s="182"/>
      <c r="M293" s="182"/>
      <c r="N293" s="182"/>
      <c r="O293" s="182"/>
      <c r="P293" s="182"/>
      <c r="Q293" s="182"/>
      <c r="R293" s="182"/>
      <c r="S293" s="182"/>
      <c r="T293" s="182"/>
      <c r="U293" s="182"/>
      <c r="V293" s="182"/>
      <c r="W293" s="182"/>
      <c r="X293" s="182"/>
      <c r="Y293" s="182"/>
      <c r="Z293" s="182">
        <v>4478</v>
      </c>
      <c r="AA293" s="182">
        <v>0</v>
      </c>
      <c r="AB293" s="182"/>
      <c r="AC293" s="182"/>
      <c r="AD293" s="182"/>
      <c r="AE293" s="175"/>
      <c r="AF293" s="182"/>
      <c r="AG293" s="182"/>
      <c r="AH293" s="182"/>
      <c r="AI293" s="182"/>
    </row>
    <row r="294" spans="1:35" s="183" customFormat="1" ht="25.5">
      <c r="A294" s="333">
        <v>4</v>
      </c>
      <c r="B294" s="234" t="s">
        <v>677</v>
      </c>
      <c r="C294" s="182">
        <v>64799</v>
      </c>
      <c r="D294" s="334">
        <v>64299</v>
      </c>
      <c r="E294" s="182"/>
      <c r="F294" s="182">
        <v>57899</v>
      </c>
      <c r="G294" s="182">
        <v>400</v>
      </c>
      <c r="H294" s="182">
        <v>6000</v>
      </c>
      <c r="I294" s="182"/>
      <c r="J294" s="182"/>
      <c r="K294" s="182"/>
      <c r="L294" s="182"/>
      <c r="M294" s="182"/>
      <c r="N294" s="182"/>
      <c r="O294" s="182"/>
      <c r="P294" s="182"/>
      <c r="Q294" s="182"/>
      <c r="R294" s="182"/>
      <c r="S294" s="182">
        <v>500</v>
      </c>
      <c r="T294" s="182"/>
      <c r="U294" s="182"/>
      <c r="V294" s="182"/>
      <c r="W294" s="182"/>
      <c r="X294" s="182"/>
      <c r="Y294" s="182"/>
      <c r="Z294" s="182"/>
      <c r="AA294" s="182">
        <v>0</v>
      </c>
      <c r="AB294" s="182"/>
      <c r="AC294" s="182"/>
      <c r="AD294" s="182"/>
      <c r="AE294" s="182"/>
      <c r="AF294" s="182"/>
      <c r="AG294" s="182"/>
      <c r="AH294" s="182"/>
      <c r="AI294" s="182"/>
    </row>
    <row r="295" spans="1:35" s="183" customFormat="1">
      <c r="A295" s="333">
        <v>5</v>
      </c>
      <c r="B295" s="244" t="s">
        <v>690</v>
      </c>
      <c r="C295" s="182">
        <v>9931</v>
      </c>
      <c r="D295" s="334">
        <v>9931</v>
      </c>
      <c r="E295" s="182"/>
      <c r="F295" s="182">
        <v>931</v>
      </c>
      <c r="G295" s="182">
        <v>2000</v>
      </c>
      <c r="H295" s="182">
        <v>7000</v>
      </c>
      <c r="I295" s="182"/>
      <c r="J295" s="182"/>
      <c r="K295" s="182"/>
      <c r="L295" s="182"/>
      <c r="M295" s="182"/>
      <c r="N295" s="182"/>
      <c r="O295" s="182"/>
      <c r="P295" s="182"/>
      <c r="Q295" s="182"/>
      <c r="R295" s="182"/>
      <c r="S295" s="182"/>
      <c r="T295" s="182"/>
      <c r="U295" s="182"/>
      <c r="V295" s="182"/>
      <c r="W295" s="182"/>
      <c r="X295" s="182"/>
      <c r="Y295" s="182"/>
      <c r="Z295" s="182"/>
      <c r="AA295" s="182">
        <v>0</v>
      </c>
      <c r="AB295" s="182"/>
      <c r="AC295" s="182"/>
      <c r="AD295" s="182"/>
      <c r="AE295" s="182"/>
      <c r="AF295" s="182"/>
      <c r="AG295" s="182"/>
      <c r="AH295" s="182"/>
      <c r="AI295" s="182"/>
    </row>
    <row r="296" spans="1:35" s="183" customFormat="1" ht="25.5">
      <c r="A296" s="333">
        <v>6</v>
      </c>
      <c r="B296" s="243" t="s">
        <v>694</v>
      </c>
      <c r="C296" s="182">
        <v>6800</v>
      </c>
      <c r="D296" s="334">
        <v>6800</v>
      </c>
      <c r="E296" s="182"/>
      <c r="F296" s="182"/>
      <c r="G296" s="182">
        <v>1800</v>
      </c>
      <c r="H296" s="182">
        <v>5000</v>
      </c>
      <c r="I296" s="182"/>
      <c r="J296" s="182"/>
      <c r="K296" s="182"/>
      <c r="L296" s="182"/>
      <c r="M296" s="182"/>
      <c r="N296" s="182"/>
      <c r="O296" s="182"/>
      <c r="P296" s="182"/>
      <c r="Q296" s="182"/>
      <c r="R296" s="182"/>
      <c r="S296" s="182"/>
      <c r="T296" s="182"/>
      <c r="U296" s="182"/>
      <c r="V296" s="182"/>
      <c r="W296" s="182"/>
      <c r="X296" s="182"/>
      <c r="Y296" s="182"/>
      <c r="Z296" s="182"/>
      <c r="AA296" s="182">
        <v>0</v>
      </c>
      <c r="AB296" s="182"/>
      <c r="AC296" s="182"/>
      <c r="AD296" s="182"/>
      <c r="AE296" s="182"/>
      <c r="AF296" s="182"/>
      <c r="AG296" s="182"/>
      <c r="AH296" s="182"/>
      <c r="AI296" s="182"/>
    </row>
    <row r="297" spans="1:35" s="183" customFormat="1" ht="25.5">
      <c r="A297" s="333">
        <v>7</v>
      </c>
      <c r="B297" s="175" t="s">
        <v>419</v>
      </c>
      <c r="C297" s="182">
        <v>46971</v>
      </c>
      <c r="D297" s="182">
        <v>0</v>
      </c>
      <c r="E297" s="182">
        <v>0</v>
      </c>
      <c r="F297" s="182">
        <v>0</v>
      </c>
      <c r="G297" s="182">
        <v>0</v>
      </c>
      <c r="H297" s="182">
        <v>0</v>
      </c>
      <c r="I297" s="182">
        <v>0</v>
      </c>
      <c r="J297" s="182">
        <v>0</v>
      </c>
      <c r="K297" s="182">
        <v>0</v>
      </c>
      <c r="L297" s="182">
        <v>0</v>
      </c>
      <c r="M297" s="182">
        <v>0</v>
      </c>
      <c r="N297" s="182">
        <v>0</v>
      </c>
      <c r="O297" s="182">
        <v>0</v>
      </c>
      <c r="P297" s="182">
        <v>0</v>
      </c>
      <c r="Q297" s="182">
        <v>0</v>
      </c>
      <c r="R297" s="182">
        <v>0</v>
      </c>
      <c r="S297" s="182">
        <v>0</v>
      </c>
      <c r="T297" s="182">
        <v>0</v>
      </c>
      <c r="U297" s="182">
        <v>0</v>
      </c>
      <c r="V297" s="182">
        <v>0</v>
      </c>
      <c r="W297" s="182">
        <v>0</v>
      </c>
      <c r="X297" s="182">
        <v>0</v>
      </c>
      <c r="Y297" s="182">
        <v>0</v>
      </c>
      <c r="Z297" s="182">
        <v>46971</v>
      </c>
      <c r="AA297" s="182">
        <v>0</v>
      </c>
      <c r="AB297" s="182">
        <v>0</v>
      </c>
      <c r="AC297" s="182">
        <v>0</v>
      </c>
      <c r="AD297" s="182">
        <v>0</v>
      </c>
      <c r="AE297" s="182">
        <v>0</v>
      </c>
      <c r="AF297" s="182">
        <v>0</v>
      </c>
      <c r="AG297" s="182">
        <v>0</v>
      </c>
      <c r="AH297" s="182">
        <v>0</v>
      </c>
      <c r="AI297" s="182">
        <v>0</v>
      </c>
    </row>
    <row r="298" spans="1:35" s="185" customFormat="1" ht="25.5">
      <c r="A298" s="333" t="s">
        <v>597</v>
      </c>
      <c r="B298" s="175" t="s">
        <v>419</v>
      </c>
      <c r="C298" s="182">
        <v>6500</v>
      </c>
      <c r="D298" s="184"/>
      <c r="E298" s="184"/>
      <c r="F298" s="184"/>
      <c r="G298" s="184"/>
      <c r="H298" s="184"/>
      <c r="I298" s="184"/>
      <c r="J298" s="184"/>
      <c r="K298" s="184"/>
      <c r="L298" s="184"/>
      <c r="M298" s="184"/>
      <c r="N298" s="184"/>
      <c r="O298" s="184"/>
      <c r="P298" s="184"/>
      <c r="Q298" s="184"/>
      <c r="R298" s="184"/>
      <c r="S298" s="184"/>
      <c r="T298" s="184"/>
      <c r="U298" s="184"/>
      <c r="V298" s="184"/>
      <c r="W298" s="184"/>
      <c r="X298" s="184"/>
      <c r="Y298" s="184"/>
      <c r="Z298" s="184">
        <v>6500</v>
      </c>
      <c r="AA298" s="182">
        <v>0</v>
      </c>
      <c r="AB298" s="184"/>
      <c r="AC298" s="184"/>
      <c r="AD298" s="184"/>
      <c r="AE298" s="246"/>
      <c r="AF298" s="184"/>
      <c r="AG298" s="184"/>
      <c r="AH298" s="184"/>
      <c r="AI298" s="184"/>
    </row>
    <row r="299" spans="1:35" s="183" customFormat="1" ht="25.5">
      <c r="A299" s="333" t="s">
        <v>599</v>
      </c>
      <c r="B299" s="234" t="s">
        <v>928</v>
      </c>
      <c r="C299" s="182">
        <v>35482</v>
      </c>
      <c r="D299" s="182"/>
      <c r="E299" s="182"/>
      <c r="F299" s="182"/>
      <c r="G299" s="182"/>
      <c r="H299" s="182"/>
      <c r="I299" s="182"/>
      <c r="J299" s="182"/>
      <c r="K299" s="182"/>
      <c r="L299" s="182"/>
      <c r="M299" s="182"/>
      <c r="N299" s="182"/>
      <c r="O299" s="182"/>
      <c r="P299" s="182"/>
      <c r="Q299" s="182"/>
      <c r="R299" s="182"/>
      <c r="S299" s="182"/>
      <c r="T299" s="182"/>
      <c r="U299" s="182"/>
      <c r="V299" s="182"/>
      <c r="W299" s="182"/>
      <c r="X299" s="182"/>
      <c r="Y299" s="182"/>
      <c r="Z299" s="182">
        <v>35482</v>
      </c>
      <c r="AA299" s="182">
        <v>0</v>
      </c>
      <c r="AB299" s="182"/>
      <c r="AC299" s="182"/>
      <c r="AD299" s="182"/>
      <c r="AE299" s="175"/>
      <c r="AF299" s="182"/>
      <c r="AG299" s="182"/>
      <c r="AH299" s="182"/>
      <c r="AI299" s="182"/>
    </row>
    <row r="300" spans="1:35" s="183" customFormat="1" ht="25.5">
      <c r="A300" s="333" t="s">
        <v>600</v>
      </c>
      <c r="B300" s="234" t="s">
        <v>773</v>
      </c>
      <c r="C300" s="182">
        <v>4989</v>
      </c>
      <c r="D300" s="182"/>
      <c r="E300" s="182"/>
      <c r="F300" s="182"/>
      <c r="G300" s="182"/>
      <c r="H300" s="182"/>
      <c r="I300" s="182"/>
      <c r="J300" s="182"/>
      <c r="K300" s="182"/>
      <c r="L300" s="182"/>
      <c r="M300" s="182"/>
      <c r="N300" s="182"/>
      <c r="O300" s="182"/>
      <c r="P300" s="182"/>
      <c r="Q300" s="182"/>
      <c r="R300" s="182"/>
      <c r="S300" s="182"/>
      <c r="T300" s="182"/>
      <c r="U300" s="182"/>
      <c r="V300" s="182"/>
      <c r="W300" s="182"/>
      <c r="X300" s="182"/>
      <c r="Y300" s="182"/>
      <c r="Z300" s="182">
        <v>4989</v>
      </c>
      <c r="AA300" s="182">
        <v>0</v>
      </c>
      <c r="AB300" s="182"/>
      <c r="AC300" s="182"/>
      <c r="AD300" s="182"/>
      <c r="AE300" s="175"/>
      <c r="AF300" s="182"/>
      <c r="AG300" s="182"/>
      <c r="AH300" s="182"/>
      <c r="AI300" s="182"/>
    </row>
    <row r="301" spans="1:35" s="185" customFormat="1" ht="25.5">
      <c r="A301" s="333">
        <v>8</v>
      </c>
      <c r="B301" s="175" t="s">
        <v>420</v>
      </c>
      <c r="C301" s="184">
        <v>32629</v>
      </c>
      <c r="D301" s="184">
        <v>32629</v>
      </c>
      <c r="E301" s="184">
        <v>0</v>
      </c>
      <c r="F301" s="184">
        <v>32629</v>
      </c>
      <c r="G301" s="184">
        <v>0</v>
      </c>
      <c r="H301" s="184">
        <v>0</v>
      </c>
      <c r="I301" s="184">
        <v>0</v>
      </c>
      <c r="J301" s="184">
        <v>0</v>
      </c>
      <c r="K301" s="184">
        <v>0</v>
      </c>
      <c r="L301" s="184">
        <v>0</v>
      </c>
      <c r="M301" s="184">
        <v>0</v>
      </c>
      <c r="N301" s="184">
        <v>0</v>
      </c>
      <c r="O301" s="184">
        <v>0</v>
      </c>
      <c r="P301" s="184">
        <v>0</v>
      </c>
      <c r="Q301" s="184">
        <v>0</v>
      </c>
      <c r="R301" s="184">
        <v>0</v>
      </c>
      <c r="S301" s="184">
        <v>0</v>
      </c>
      <c r="T301" s="184">
        <v>0</v>
      </c>
      <c r="U301" s="184">
        <v>0</v>
      </c>
      <c r="V301" s="184">
        <v>0</v>
      </c>
      <c r="W301" s="184">
        <v>0</v>
      </c>
      <c r="X301" s="184">
        <v>0</v>
      </c>
      <c r="Y301" s="184">
        <v>0</v>
      </c>
      <c r="Z301" s="184">
        <v>0</v>
      </c>
      <c r="AA301" s="184">
        <v>0</v>
      </c>
      <c r="AB301" s="184">
        <v>0</v>
      </c>
      <c r="AC301" s="184">
        <v>0</v>
      </c>
      <c r="AD301" s="184">
        <v>0</v>
      </c>
      <c r="AE301" s="184">
        <v>0</v>
      </c>
      <c r="AF301" s="184">
        <v>0</v>
      </c>
      <c r="AG301" s="184">
        <v>0</v>
      </c>
      <c r="AH301" s="184">
        <v>0</v>
      </c>
      <c r="AI301" s="184">
        <v>0</v>
      </c>
    </row>
    <row r="302" spans="1:35" s="183" customFormat="1" hidden="1">
      <c r="A302" s="333"/>
      <c r="B302" s="243" t="s">
        <v>696</v>
      </c>
      <c r="C302" s="182">
        <v>23490</v>
      </c>
      <c r="D302" s="334">
        <v>23490</v>
      </c>
      <c r="E302" s="182"/>
      <c r="F302" s="182">
        <v>23490</v>
      </c>
      <c r="G302" s="182"/>
      <c r="H302" s="182"/>
      <c r="I302" s="182"/>
      <c r="J302" s="182"/>
      <c r="K302" s="182"/>
      <c r="L302" s="182"/>
      <c r="M302" s="182"/>
      <c r="N302" s="182"/>
      <c r="O302" s="182"/>
      <c r="P302" s="182"/>
      <c r="Q302" s="182"/>
      <c r="R302" s="182"/>
      <c r="S302" s="182"/>
      <c r="T302" s="182"/>
      <c r="U302" s="182"/>
      <c r="V302" s="182"/>
      <c r="W302" s="182"/>
      <c r="X302" s="182"/>
      <c r="Y302" s="182"/>
      <c r="Z302" s="182"/>
      <c r="AA302" s="182">
        <v>0</v>
      </c>
      <c r="AB302" s="182"/>
      <c r="AC302" s="182"/>
      <c r="AD302" s="182"/>
      <c r="AE302" s="182"/>
      <c r="AF302" s="182"/>
      <c r="AG302" s="182"/>
      <c r="AH302" s="182"/>
      <c r="AI302" s="182"/>
    </row>
    <row r="303" spans="1:35" s="183" customFormat="1" hidden="1">
      <c r="A303" s="333"/>
      <c r="B303" s="234" t="s">
        <v>671</v>
      </c>
      <c r="C303" s="182">
        <v>9139</v>
      </c>
      <c r="D303" s="334">
        <v>9139</v>
      </c>
      <c r="E303" s="182"/>
      <c r="F303" s="182">
        <v>9139</v>
      </c>
      <c r="G303" s="182"/>
      <c r="H303" s="182"/>
      <c r="I303" s="182"/>
      <c r="J303" s="182"/>
      <c r="K303" s="182"/>
      <c r="L303" s="182"/>
      <c r="M303" s="182"/>
      <c r="N303" s="182"/>
      <c r="O303" s="182"/>
      <c r="P303" s="182"/>
      <c r="Q303" s="182"/>
      <c r="R303" s="182"/>
      <c r="S303" s="182"/>
      <c r="T303" s="182"/>
      <c r="U303" s="182"/>
      <c r="V303" s="182"/>
      <c r="W303" s="182"/>
      <c r="X303" s="182"/>
      <c r="Y303" s="182"/>
      <c r="Z303" s="182"/>
      <c r="AA303" s="182">
        <v>0</v>
      </c>
      <c r="AB303" s="182"/>
      <c r="AC303" s="182"/>
      <c r="AD303" s="182"/>
      <c r="AE303" s="182"/>
      <c r="AF303" s="182"/>
      <c r="AG303" s="182"/>
      <c r="AH303" s="182"/>
      <c r="AI303" s="182"/>
    </row>
    <row r="304" spans="1:35" s="183" customFormat="1">
      <c r="A304" s="333">
        <v>9</v>
      </c>
      <c r="B304" s="243" t="s">
        <v>695</v>
      </c>
      <c r="C304" s="182">
        <v>20839</v>
      </c>
      <c r="D304" s="334">
        <v>20839</v>
      </c>
      <c r="E304" s="182"/>
      <c r="F304" s="182">
        <v>20839</v>
      </c>
      <c r="G304" s="182"/>
      <c r="H304" s="182"/>
      <c r="I304" s="182"/>
      <c r="J304" s="182"/>
      <c r="K304" s="182"/>
      <c r="L304" s="182"/>
      <c r="M304" s="182"/>
      <c r="N304" s="182"/>
      <c r="O304" s="182"/>
      <c r="P304" s="182"/>
      <c r="Q304" s="182"/>
      <c r="R304" s="182"/>
      <c r="S304" s="182"/>
      <c r="T304" s="182"/>
      <c r="U304" s="182"/>
      <c r="V304" s="182"/>
      <c r="W304" s="182"/>
      <c r="X304" s="182"/>
      <c r="Y304" s="182"/>
      <c r="Z304" s="182"/>
      <c r="AA304" s="182">
        <v>0</v>
      </c>
      <c r="AB304" s="182"/>
      <c r="AC304" s="182"/>
      <c r="AD304" s="182"/>
      <c r="AE304" s="182"/>
      <c r="AF304" s="182"/>
      <c r="AG304" s="182"/>
      <c r="AH304" s="182"/>
      <c r="AI304" s="182"/>
    </row>
    <row r="305" spans="1:35" s="183" customFormat="1" ht="63.75">
      <c r="A305" s="333">
        <v>10</v>
      </c>
      <c r="B305" s="234" t="s">
        <v>967</v>
      </c>
      <c r="C305" s="182">
        <v>2562</v>
      </c>
      <c r="D305" s="182"/>
      <c r="E305" s="182"/>
      <c r="F305" s="182"/>
      <c r="G305" s="182"/>
      <c r="H305" s="182"/>
      <c r="I305" s="182"/>
      <c r="J305" s="182"/>
      <c r="K305" s="182"/>
      <c r="L305" s="182"/>
      <c r="M305" s="182"/>
      <c r="N305" s="182"/>
      <c r="O305" s="182"/>
      <c r="P305" s="182"/>
      <c r="Q305" s="182"/>
      <c r="R305" s="182"/>
      <c r="S305" s="182"/>
      <c r="T305" s="182"/>
      <c r="U305" s="182"/>
      <c r="V305" s="182"/>
      <c r="W305" s="182"/>
      <c r="X305" s="182"/>
      <c r="Y305" s="182"/>
      <c r="Z305" s="182"/>
      <c r="AA305" s="182">
        <v>2562</v>
      </c>
      <c r="AB305" s="182"/>
      <c r="AC305" s="182"/>
      <c r="AD305" s="182">
        <v>2562</v>
      </c>
      <c r="AE305" s="182"/>
      <c r="AF305" s="182"/>
      <c r="AG305" s="182"/>
      <c r="AH305" s="182"/>
      <c r="AI305" s="182"/>
    </row>
    <row r="306" spans="1:35" s="183" customFormat="1" ht="89.25">
      <c r="A306" s="333">
        <v>11</v>
      </c>
      <c r="B306" s="234" t="s">
        <v>968</v>
      </c>
      <c r="C306" s="182">
        <v>40869</v>
      </c>
      <c r="D306" s="182"/>
      <c r="E306" s="182"/>
      <c r="F306" s="182"/>
      <c r="G306" s="182"/>
      <c r="H306" s="182"/>
      <c r="I306" s="182"/>
      <c r="J306" s="182"/>
      <c r="K306" s="182"/>
      <c r="L306" s="182"/>
      <c r="M306" s="182"/>
      <c r="N306" s="182"/>
      <c r="O306" s="182"/>
      <c r="P306" s="182"/>
      <c r="Q306" s="182"/>
      <c r="R306" s="182"/>
      <c r="S306" s="182"/>
      <c r="T306" s="182"/>
      <c r="U306" s="182"/>
      <c r="V306" s="182"/>
      <c r="W306" s="182"/>
      <c r="X306" s="182"/>
      <c r="Y306" s="182"/>
      <c r="Z306" s="182"/>
      <c r="AA306" s="182">
        <v>40869</v>
      </c>
      <c r="AB306" s="182"/>
      <c r="AC306" s="182"/>
      <c r="AD306" s="182">
        <v>40869</v>
      </c>
      <c r="AE306" s="182"/>
      <c r="AF306" s="182"/>
      <c r="AG306" s="182"/>
      <c r="AH306" s="182"/>
      <c r="AI306" s="182"/>
    </row>
    <row r="307" spans="1:35" s="185" customFormat="1" ht="38.25">
      <c r="A307" s="247" t="s">
        <v>18</v>
      </c>
      <c r="B307" s="246" t="s">
        <v>810</v>
      </c>
      <c r="C307" s="184">
        <v>219028.978794</v>
      </c>
      <c r="D307" s="184">
        <v>3000</v>
      </c>
      <c r="E307" s="184">
        <v>0</v>
      </c>
      <c r="F307" s="184">
        <v>0</v>
      </c>
      <c r="G307" s="184">
        <v>3000</v>
      </c>
      <c r="H307" s="184">
        <v>0</v>
      </c>
      <c r="I307" s="184">
        <v>0</v>
      </c>
      <c r="J307" s="184">
        <v>0</v>
      </c>
      <c r="K307" s="184">
        <v>0</v>
      </c>
      <c r="L307" s="184">
        <v>0</v>
      </c>
      <c r="M307" s="184">
        <v>0</v>
      </c>
      <c r="N307" s="184">
        <v>0</v>
      </c>
      <c r="O307" s="184">
        <v>0</v>
      </c>
      <c r="P307" s="184">
        <v>0</v>
      </c>
      <c r="Q307" s="184">
        <v>0</v>
      </c>
      <c r="R307" s="184">
        <v>0</v>
      </c>
      <c r="S307" s="184">
        <v>0</v>
      </c>
      <c r="T307" s="184">
        <v>135746</v>
      </c>
      <c r="U307" s="184">
        <v>34580</v>
      </c>
      <c r="V307" s="184">
        <v>0</v>
      </c>
      <c r="W307" s="184">
        <v>0</v>
      </c>
      <c r="X307" s="184">
        <v>0</v>
      </c>
      <c r="Y307" s="184">
        <v>0</v>
      </c>
      <c r="Z307" s="184">
        <v>3100</v>
      </c>
      <c r="AA307" s="184">
        <v>34994</v>
      </c>
      <c r="AB307" s="184">
        <v>0</v>
      </c>
      <c r="AC307" s="184">
        <v>0</v>
      </c>
      <c r="AD307" s="184">
        <v>28294</v>
      </c>
      <c r="AE307" s="184">
        <v>0</v>
      </c>
      <c r="AF307" s="184">
        <v>6700</v>
      </c>
      <c r="AG307" s="184">
        <v>0</v>
      </c>
      <c r="AH307" s="184">
        <v>5758.9787940000006</v>
      </c>
      <c r="AI307" s="184">
        <v>1850</v>
      </c>
    </row>
    <row r="308" spans="1:35" s="185" customFormat="1">
      <c r="A308" s="333">
        <v>1</v>
      </c>
      <c r="B308" s="234" t="s">
        <v>520</v>
      </c>
      <c r="C308" s="182">
        <v>39538.978794000002</v>
      </c>
      <c r="D308" s="184"/>
      <c r="E308" s="184"/>
      <c r="F308" s="184"/>
      <c r="G308" s="184"/>
      <c r="H308" s="184"/>
      <c r="I308" s="184"/>
      <c r="J308" s="184"/>
      <c r="K308" s="184"/>
      <c r="L308" s="184"/>
      <c r="M308" s="184"/>
      <c r="N308" s="184"/>
      <c r="O308" s="184"/>
      <c r="P308" s="184"/>
      <c r="Q308" s="184"/>
      <c r="R308" s="184"/>
      <c r="S308" s="184"/>
      <c r="T308" s="175"/>
      <c r="U308" s="182">
        <v>34280</v>
      </c>
      <c r="V308" s="184"/>
      <c r="W308" s="184"/>
      <c r="X308" s="184"/>
      <c r="Y308" s="184"/>
      <c r="Z308" s="182">
        <v>1500</v>
      </c>
      <c r="AA308" s="182">
        <v>0</v>
      </c>
      <c r="AB308" s="184"/>
      <c r="AC308" s="184"/>
      <c r="AD308" s="184"/>
      <c r="AE308" s="184"/>
      <c r="AF308" s="184"/>
      <c r="AG308" s="184"/>
      <c r="AH308" s="184">
        <v>3758.9787940000001</v>
      </c>
      <c r="AI308" s="184"/>
    </row>
    <row r="309" spans="1:35" s="185" customFormat="1">
      <c r="A309" s="333">
        <v>2</v>
      </c>
      <c r="B309" s="234" t="s">
        <v>800</v>
      </c>
      <c r="C309" s="182">
        <v>112596</v>
      </c>
      <c r="D309" s="184"/>
      <c r="E309" s="184"/>
      <c r="F309" s="184"/>
      <c r="G309" s="184"/>
      <c r="H309" s="184"/>
      <c r="I309" s="184"/>
      <c r="J309" s="184"/>
      <c r="K309" s="184"/>
      <c r="L309" s="184"/>
      <c r="M309" s="184"/>
      <c r="N309" s="184"/>
      <c r="O309" s="184"/>
      <c r="P309" s="184"/>
      <c r="Q309" s="184"/>
      <c r="R309" s="184"/>
      <c r="S309" s="184"/>
      <c r="T309" s="182">
        <v>109996</v>
      </c>
      <c r="U309" s="182"/>
      <c r="V309" s="184"/>
      <c r="W309" s="184"/>
      <c r="X309" s="184"/>
      <c r="Y309" s="184"/>
      <c r="Z309" s="182">
        <v>600</v>
      </c>
      <c r="AA309" s="182">
        <v>0</v>
      </c>
      <c r="AB309" s="184"/>
      <c r="AC309" s="184"/>
      <c r="AD309" s="184"/>
      <c r="AE309" s="184"/>
      <c r="AF309" s="184"/>
      <c r="AG309" s="184"/>
      <c r="AH309" s="184">
        <v>2000</v>
      </c>
      <c r="AI309" s="184"/>
    </row>
    <row r="310" spans="1:35" s="185" customFormat="1" ht="25.5">
      <c r="A310" s="333">
        <v>3</v>
      </c>
      <c r="B310" s="175" t="s">
        <v>801</v>
      </c>
      <c r="C310" s="182">
        <v>26750</v>
      </c>
      <c r="D310" s="184"/>
      <c r="E310" s="184"/>
      <c r="F310" s="184"/>
      <c r="G310" s="184"/>
      <c r="H310" s="184"/>
      <c r="I310" s="184"/>
      <c r="J310" s="184"/>
      <c r="K310" s="184"/>
      <c r="L310" s="184"/>
      <c r="M310" s="184"/>
      <c r="N310" s="184"/>
      <c r="O310" s="184"/>
      <c r="P310" s="184"/>
      <c r="Q310" s="184"/>
      <c r="R310" s="184"/>
      <c r="S310" s="184"/>
      <c r="T310" s="182">
        <v>25750</v>
      </c>
      <c r="U310" s="182"/>
      <c r="V310" s="184"/>
      <c r="W310" s="184"/>
      <c r="X310" s="184"/>
      <c r="Y310" s="184"/>
      <c r="Z310" s="182">
        <v>1000</v>
      </c>
      <c r="AA310" s="182">
        <v>0</v>
      </c>
      <c r="AB310" s="184"/>
      <c r="AC310" s="184"/>
      <c r="AD310" s="184"/>
      <c r="AE310" s="184"/>
      <c r="AF310" s="184"/>
      <c r="AG310" s="184"/>
      <c r="AH310" s="184"/>
      <c r="AI310" s="184"/>
    </row>
    <row r="311" spans="1:35" s="185" customFormat="1">
      <c r="A311" s="333">
        <v>4</v>
      </c>
      <c r="B311" s="245" t="s">
        <v>802</v>
      </c>
      <c r="C311" s="182">
        <v>100</v>
      </c>
      <c r="D311" s="184"/>
      <c r="E311" s="184"/>
      <c r="F311" s="184"/>
      <c r="G311" s="184"/>
      <c r="H311" s="184"/>
      <c r="I311" s="184"/>
      <c r="J311" s="184"/>
      <c r="K311" s="184"/>
      <c r="L311" s="184"/>
      <c r="M311" s="184"/>
      <c r="N311" s="184"/>
      <c r="O311" s="184"/>
      <c r="P311" s="184"/>
      <c r="Q311" s="184"/>
      <c r="R311" s="184"/>
      <c r="S311" s="184"/>
      <c r="T311" s="182"/>
      <c r="U311" s="182">
        <v>100</v>
      </c>
      <c r="V311" s="184"/>
      <c r="W311" s="184"/>
      <c r="X311" s="184"/>
      <c r="Y311" s="184"/>
      <c r="Z311" s="184"/>
      <c r="AA311" s="182">
        <v>0</v>
      </c>
      <c r="AB311" s="184"/>
      <c r="AC311" s="184"/>
      <c r="AD311" s="184"/>
      <c r="AE311" s="184"/>
      <c r="AF311" s="184"/>
      <c r="AG311" s="184"/>
      <c r="AH311" s="184"/>
      <c r="AI311" s="184"/>
    </row>
    <row r="312" spans="1:35" s="185" customFormat="1">
      <c r="A312" s="333">
        <v>5</v>
      </c>
      <c r="B312" s="245" t="s">
        <v>777</v>
      </c>
      <c r="C312" s="182">
        <v>200</v>
      </c>
      <c r="D312" s="184"/>
      <c r="E312" s="184"/>
      <c r="F312" s="184"/>
      <c r="G312" s="184"/>
      <c r="H312" s="184"/>
      <c r="I312" s="184"/>
      <c r="J312" s="184"/>
      <c r="K312" s="184"/>
      <c r="L312" s="184"/>
      <c r="M312" s="184"/>
      <c r="N312" s="184"/>
      <c r="O312" s="184"/>
      <c r="P312" s="184"/>
      <c r="Q312" s="184"/>
      <c r="R312" s="184"/>
      <c r="S312" s="184"/>
      <c r="T312" s="182"/>
      <c r="U312" s="182">
        <v>200</v>
      </c>
      <c r="V312" s="184"/>
      <c r="W312" s="184"/>
      <c r="X312" s="184"/>
      <c r="Y312" s="184"/>
      <c r="Z312" s="184"/>
      <c r="AA312" s="182">
        <v>0</v>
      </c>
      <c r="AB312" s="184"/>
      <c r="AC312" s="184"/>
      <c r="AD312" s="184"/>
      <c r="AE312" s="184"/>
      <c r="AF312" s="184"/>
      <c r="AG312" s="184"/>
      <c r="AH312" s="184"/>
      <c r="AI312" s="184"/>
    </row>
    <row r="313" spans="1:35" s="183" customFormat="1">
      <c r="A313" s="333">
        <v>6</v>
      </c>
      <c r="B313" s="234" t="s">
        <v>770</v>
      </c>
      <c r="C313" s="182">
        <v>3000</v>
      </c>
      <c r="D313" s="182"/>
      <c r="E313" s="182"/>
      <c r="F313" s="182"/>
      <c r="G313" s="182"/>
      <c r="H313" s="182"/>
      <c r="I313" s="182"/>
      <c r="J313" s="182"/>
      <c r="K313" s="182"/>
      <c r="L313" s="182"/>
      <c r="M313" s="182"/>
      <c r="N313" s="182"/>
      <c r="O313" s="182"/>
      <c r="P313" s="182"/>
      <c r="Q313" s="182"/>
      <c r="R313" s="182"/>
      <c r="S313" s="182"/>
      <c r="T313" s="182"/>
      <c r="U313" s="182"/>
      <c r="V313" s="182"/>
      <c r="W313" s="182"/>
      <c r="X313" s="182"/>
      <c r="Y313" s="182"/>
      <c r="Z313" s="182"/>
      <c r="AA313" s="182">
        <v>2500</v>
      </c>
      <c r="AB313" s="182"/>
      <c r="AC313" s="182"/>
      <c r="AD313" s="182"/>
      <c r="AE313" s="182"/>
      <c r="AF313" s="182">
        <v>2500</v>
      </c>
      <c r="AG313" s="182"/>
      <c r="AH313" s="182"/>
      <c r="AI313" s="182">
        <v>500</v>
      </c>
    </row>
    <row r="314" spans="1:35" s="185" customFormat="1">
      <c r="A314" s="333">
        <v>7</v>
      </c>
      <c r="B314" s="175" t="s">
        <v>803</v>
      </c>
      <c r="C314" s="182">
        <v>800</v>
      </c>
      <c r="D314" s="184"/>
      <c r="E314" s="184"/>
      <c r="F314" s="184"/>
      <c r="G314" s="184"/>
      <c r="H314" s="184"/>
      <c r="I314" s="184"/>
      <c r="J314" s="184"/>
      <c r="K314" s="184"/>
      <c r="L314" s="184"/>
      <c r="M314" s="184"/>
      <c r="N314" s="184"/>
      <c r="O314" s="184"/>
      <c r="P314" s="184"/>
      <c r="Q314" s="184"/>
      <c r="R314" s="184"/>
      <c r="S314" s="184"/>
      <c r="T314" s="184"/>
      <c r="U314" s="184"/>
      <c r="V314" s="184"/>
      <c r="W314" s="184"/>
      <c r="X314" s="184"/>
      <c r="Y314" s="184"/>
      <c r="Z314" s="184"/>
      <c r="AA314" s="182">
        <v>0</v>
      </c>
      <c r="AB314" s="184"/>
      <c r="AC314" s="184"/>
      <c r="AD314" s="184"/>
      <c r="AE314" s="184"/>
      <c r="AF314" s="184"/>
      <c r="AG314" s="184"/>
      <c r="AH314" s="184"/>
      <c r="AI314" s="184">
        <v>800</v>
      </c>
    </row>
    <row r="315" spans="1:35" s="185" customFormat="1" ht="51">
      <c r="A315" s="333">
        <v>8</v>
      </c>
      <c r="B315" s="234" t="s">
        <v>465</v>
      </c>
      <c r="C315" s="182">
        <v>500</v>
      </c>
      <c r="D315" s="184"/>
      <c r="E315" s="184"/>
      <c r="F315" s="184"/>
      <c r="G315" s="184"/>
      <c r="H315" s="184"/>
      <c r="I315" s="184"/>
      <c r="J315" s="184"/>
      <c r="K315" s="184"/>
      <c r="L315" s="184"/>
      <c r="M315" s="184"/>
      <c r="N315" s="184"/>
      <c r="O315" s="184"/>
      <c r="P315" s="184"/>
      <c r="Q315" s="184"/>
      <c r="R315" s="184"/>
      <c r="S315" s="184"/>
      <c r="T315" s="184"/>
      <c r="U315" s="184"/>
      <c r="V315" s="184"/>
      <c r="W315" s="184"/>
      <c r="X315" s="184"/>
      <c r="Y315" s="184"/>
      <c r="Z315" s="184"/>
      <c r="AA315" s="182">
        <v>0</v>
      </c>
      <c r="AB315" s="184"/>
      <c r="AC315" s="184"/>
      <c r="AD315" s="184"/>
      <c r="AE315" s="184"/>
      <c r="AF315" s="184"/>
      <c r="AG315" s="184"/>
      <c r="AH315" s="184"/>
      <c r="AI315" s="184">
        <v>500</v>
      </c>
    </row>
    <row r="316" spans="1:35" s="185" customFormat="1" ht="25.5">
      <c r="A316" s="333">
        <v>9</v>
      </c>
      <c r="B316" s="234" t="s">
        <v>464</v>
      </c>
      <c r="C316" s="182">
        <v>50</v>
      </c>
      <c r="D316" s="184"/>
      <c r="E316" s="184"/>
      <c r="F316" s="184"/>
      <c r="G316" s="184"/>
      <c r="H316" s="184"/>
      <c r="I316" s="184"/>
      <c r="J316" s="184"/>
      <c r="K316" s="184"/>
      <c r="L316" s="184"/>
      <c r="M316" s="184"/>
      <c r="N316" s="184"/>
      <c r="O316" s="184"/>
      <c r="P316" s="184"/>
      <c r="Q316" s="184"/>
      <c r="R316" s="184"/>
      <c r="S316" s="184"/>
      <c r="T316" s="184"/>
      <c r="U316" s="184"/>
      <c r="V316" s="184"/>
      <c r="W316" s="184"/>
      <c r="X316" s="184"/>
      <c r="Y316" s="184"/>
      <c r="Z316" s="184"/>
      <c r="AA316" s="182">
        <v>0</v>
      </c>
      <c r="AB316" s="184"/>
      <c r="AC316" s="184"/>
      <c r="AD316" s="184"/>
      <c r="AE316" s="184"/>
      <c r="AF316" s="184"/>
      <c r="AG316" s="184"/>
      <c r="AH316" s="184"/>
      <c r="AI316" s="184">
        <v>50</v>
      </c>
    </row>
    <row r="317" spans="1:35" s="183" customFormat="1" ht="25.5">
      <c r="A317" s="333">
        <v>10</v>
      </c>
      <c r="B317" s="243" t="s">
        <v>807</v>
      </c>
      <c r="C317" s="182">
        <v>3000</v>
      </c>
      <c r="D317" s="334">
        <v>3000</v>
      </c>
      <c r="E317" s="182"/>
      <c r="F317" s="182"/>
      <c r="G317" s="182">
        <v>3000</v>
      </c>
      <c r="H317" s="182"/>
      <c r="I317" s="182"/>
      <c r="J317" s="182"/>
      <c r="K317" s="182"/>
      <c r="L317" s="182"/>
      <c r="M317" s="182"/>
      <c r="N317" s="182"/>
      <c r="O317" s="182"/>
      <c r="P317" s="182"/>
      <c r="Q317" s="182"/>
      <c r="R317" s="182"/>
      <c r="S317" s="182"/>
      <c r="T317" s="182"/>
      <c r="U317" s="182"/>
      <c r="V317" s="182"/>
      <c r="W317" s="182"/>
      <c r="X317" s="182"/>
      <c r="Y317" s="182"/>
      <c r="Z317" s="182"/>
      <c r="AA317" s="182">
        <v>0</v>
      </c>
      <c r="AB317" s="182"/>
      <c r="AC317" s="182"/>
      <c r="AD317" s="182"/>
      <c r="AE317" s="182"/>
      <c r="AF317" s="182"/>
      <c r="AG317" s="182"/>
      <c r="AH317" s="182"/>
      <c r="AI317" s="182"/>
    </row>
    <row r="318" spans="1:35" s="183" customFormat="1" ht="25.5">
      <c r="A318" s="333">
        <v>11</v>
      </c>
      <c r="B318" s="234" t="s">
        <v>768</v>
      </c>
      <c r="C318" s="182">
        <v>1200</v>
      </c>
      <c r="D318" s="182"/>
      <c r="E318" s="182"/>
      <c r="F318" s="182"/>
      <c r="G318" s="182"/>
      <c r="H318" s="182"/>
      <c r="I318" s="182"/>
      <c r="J318" s="182"/>
      <c r="K318" s="182"/>
      <c r="L318" s="182"/>
      <c r="M318" s="182"/>
      <c r="N318" s="182"/>
      <c r="O318" s="182"/>
      <c r="P318" s="182"/>
      <c r="Q318" s="182"/>
      <c r="R318" s="182"/>
      <c r="S318" s="182"/>
      <c r="T318" s="182"/>
      <c r="U318" s="182"/>
      <c r="V318" s="182"/>
      <c r="W318" s="182"/>
      <c r="X318" s="182"/>
      <c r="Y318" s="182"/>
      <c r="Z318" s="182"/>
      <c r="AA318" s="182">
        <v>1200</v>
      </c>
      <c r="AB318" s="182"/>
      <c r="AC318" s="182"/>
      <c r="AD318" s="182"/>
      <c r="AE318" s="182"/>
      <c r="AF318" s="182">
        <v>1200</v>
      </c>
      <c r="AG318" s="182"/>
      <c r="AH318" s="182"/>
      <c r="AI318" s="182"/>
    </row>
    <row r="319" spans="1:35" s="183" customFormat="1" ht="38.25">
      <c r="A319" s="333">
        <v>12</v>
      </c>
      <c r="B319" s="234" t="s">
        <v>758</v>
      </c>
      <c r="C319" s="182">
        <v>28294</v>
      </c>
      <c r="D319" s="182"/>
      <c r="E319" s="182"/>
      <c r="F319" s="182"/>
      <c r="G319" s="182"/>
      <c r="H319" s="182"/>
      <c r="I319" s="182"/>
      <c r="J319" s="182"/>
      <c r="K319" s="182"/>
      <c r="L319" s="182"/>
      <c r="M319" s="182"/>
      <c r="N319" s="182"/>
      <c r="O319" s="182"/>
      <c r="P319" s="182"/>
      <c r="Q319" s="182"/>
      <c r="R319" s="182"/>
      <c r="S319" s="182"/>
      <c r="T319" s="182"/>
      <c r="U319" s="182"/>
      <c r="V319" s="182"/>
      <c r="W319" s="182"/>
      <c r="X319" s="182"/>
      <c r="Y319" s="182"/>
      <c r="Z319" s="182"/>
      <c r="AA319" s="182">
        <v>28294</v>
      </c>
      <c r="AB319" s="182"/>
      <c r="AC319" s="182"/>
      <c r="AD319" s="182">
        <v>28294</v>
      </c>
      <c r="AE319" s="182"/>
      <c r="AF319" s="182"/>
      <c r="AG319" s="182"/>
      <c r="AH319" s="182"/>
      <c r="AI319" s="182"/>
    </row>
    <row r="320" spans="1:35" s="183" customFormat="1" ht="38.25">
      <c r="A320" s="333">
        <v>13</v>
      </c>
      <c r="B320" s="234" t="s">
        <v>769</v>
      </c>
      <c r="C320" s="182">
        <v>3000</v>
      </c>
      <c r="D320" s="182"/>
      <c r="E320" s="182"/>
      <c r="F320" s="182"/>
      <c r="G320" s="182"/>
      <c r="H320" s="182"/>
      <c r="I320" s="182"/>
      <c r="J320" s="182"/>
      <c r="K320" s="182"/>
      <c r="L320" s="182"/>
      <c r="M320" s="182"/>
      <c r="N320" s="182"/>
      <c r="O320" s="182"/>
      <c r="P320" s="182"/>
      <c r="Q320" s="182"/>
      <c r="R320" s="182"/>
      <c r="S320" s="182"/>
      <c r="T320" s="182"/>
      <c r="U320" s="182"/>
      <c r="V320" s="182"/>
      <c r="W320" s="182"/>
      <c r="X320" s="182"/>
      <c r="Y320" s="182"/>
      <c r="Z320" s="182"/>
      <c r="AA320" s="182">
        <v>3000</v>
      </c>
      <c r="AB320" s="182"/>
      <c r="AC320" s="182"/>
      <c r="AD320" s="182"/>
      <c r="AE320" s="182"/>
      <c r="AF320" s="182">
        <v>3000</v>
      </c>
      <c r="AG320" s="182"/>
      <c r="AH320" s="182"/>
      <c r="AI320" s="182"/>
    </row>
    <row r="321" spans="1:36" s="185" customFormat="1" ht="25.5">
      <c r="A321" s="247" t="s">
        <v>6</v>
      </c>
      <c r="B321" s="246" t="s">
        <v>501</v>
      </c>
      <c r="C321" s="184">
        <v>2272563.1014756924</v>
      </c>
      <c r="D321" s="184">
        <v>326768.55298969219</v>
      </c>
      <c r="E321" s="184">
        <v>0</v>
      </c>
      <c r="F321" s="184">
        <v>0</v>
      </c>
      <c r="G321" s="184">
        <v>0</v>
      </c>
      <c r="H321" s="184">
        <v>0</v>
      </c>
      <c r="I321" s="184">
        <v>0</v>
      </c>
      <c r="J321" s="184">
        <v>0</v>
      </c>
      <c r="K321" s="184">
        <v>0</v>
      </c>
      <c r="L321" s="184">
        <v>0</v>
      </c>
      <c r="M321" s="184">
        <v>0</v>
      </c>
      <c r="N321" s="184">
        <v>0</v>
      </c>
      <c r="O321" s="184">
        <v>0</v>
      </c>
      <c r="P321" s="184">
        <v>0</v>
      </c>
      <c r="Q321" s="184">
        <v>0</v>
      </c>
      <c r="R321" s="184">
        <v>0</v>
      </c>
      <c r="S321" s="184">
        <v>0</v>
      </c>
      <c r="T321" s="184">
        <v>53259</v>
      </c>
      <c r="U321" s="184">
        <v>8574</v>
      </c>
      <c r="V321" s="184">
        <v>323314</v>
      </c>
      <c r="W321" s="184">
        <v>64149</v>
      </c>
      <c r="X321" s="184">
        <v>0</v>
      </c>
      <c r="Y321" s="184">
        <v>0</v>
      </c>
      <c r="Z321" s="184">
        <v>80980</v>
      </c>
      <c r="AA321" s="184">
        <v>990912.65399999998</v>
      </c>
      <c r="AB321" s="184">
        <v>39000</v>
      </c>
      <c r="AC321" s="184">
        <v>65695</v>
      </c>
      <c r="AD321" s="184">
        <v>886217.65399999998</v>
      </c>
      <c r="AE321" s="184">
        <v>0</v>
      </c>
      <c r="AF321" s="184">
        <v>0</v>
      </c>
      <c r="AG321" s="184">
        <v>110000</v>
      </c>
      <c r="AH321" s="184">
        <v>146719.894486</v>
      </c>
      <c r="AI321" s="184">
        <v>167886</v>
      </c>
      <c r="AJ321" s="346"/>
    </row>
    <row r="322" spans="1:36" s="185" customFormat="1" ht="25.5">
      <c r="A322" s="247"/>
      <c r="B322" s="246" t="s">
        <v>1021</v>
      </c>
      <c r="C322" s="184">
        <v>1257799.1014756924</v>
      </c>
      <c r="D322" s="184">
        <v>235895.55298969222</v>
      </c>
      <c r="E322" s="184">
        <v>0</v>
      </c>
      <c r="F322" s="184">
        <v>0</v>
      </c>
      <c r="G322" s="184">
        <v>0</v>
      </c>
      <c r="H322" s="184">
        <v>0</v>
      </c>
      <c r="I322" s="184">
        <v>0</v>
      </c>
      <c r="J322" s="184">
        <v>0</v>
      </c>
      <c r="K322" s="184">
        <v>0</v>
      </c>
      <c r="L322" s="184">
        <v>0</v>
      </c>
      <c r="M322" s="184">
        <v>0</v>
      </c>
      <c r="N322" s="184">
        <v>0</v>
      </c>
      <c r="O322" s="184">
        <v>0</v>
      </c>
      <c r="P322" s="184">
        <v>0</v>
      </c>
      <c r="Q322" s="184">
        <v>0</v>
      </c>
      <c r="R322" s="184">
        <v>0</v>
      </c>
      <c r="S322" s="184">
        <v>0</v>
      </c>
      <c r="T322" s="184">
        <v>13500</v>
      </c>
      <c r="U322" s="184">
        <v>0</v>
      </c>
      <c r="V322" s="184">
        <v>3350</v>
      </c>
      <c r="W322" s="184">
        <v>30500</v>
      </c>
      <c r="X322" s="184">
        <v>0</v>
      </c>
      <c r="Y322" s="184">
        <v>0</v>
      </c>
      <c r="Z322" s="184">
        <v>0</v>
      </c>
      <c r="AA322" s="184">
        <v>714702.65399999998</v>
      </c>
      <c r="AB322" s="184">
        <v>39000</v>
      </c>
      <c r="AC322" s="184">
        <v>0</v>
      </c>
      <c r="AD322" s="184">
        <v>675702.65399999998</v>
      </c>
      <c r="AE322" s="184">
        <v>0</v>
      </c>
      <c r="AF322" s="184">
        <v>0</v>
      </c>
      <c r="AG322" s="184">
        <v>110000</v>
      </c>
      <c r="AH322" s="184">
        <v>114850.894486</v>
      </c>
      <c r="AI322" s="184">
        <v>35000</v>
      </c>
    </row>
    <row r="323" spans="1:36" s="185" customFormat="1">
      <c r="A323" s="333">
        <v>1</v>
      </c>
      <c r="B323" s="171" t="s">
        <v>421</v>
      </c>
      <c r="C323" s="182">
        <v>20000</v>
      </c>
      <c r="D323" s="182"/>
      <c r="E323" s="182"/>
      <c r="F323" s="182"/>
      <c r="G323" s="182"/>
      <c r="H323" s="182"/>
      <c r="I323" s="182"/>
      <c r="J323" s="182"/>
      <c r="K323" s="182"/>
      <c r="L323" s="182"/>
      <c r="M323" s="182"/>
      <c r="N323" s="182"/>
      <c r="O323" s="182"/>
      <c r="P323" s="182"/>
      <c r="Q323" s="182"/>
      <c r="R323" s="182"/>
      <c r="S323" s="182"/>
      <c r="T323" s="182"/>
      <c r="U323" s="182"/>
      <c r="V323" s="182"/>
      <c r="W323" s="182"/>
      <c r="X323" s="182"/>
      <c r="Y323" s="182"/>
      <c r="Z323" s="182"/>
      <c r="AA323" s="182">
        <v>0</v>
      </c>
      <c r="AB323" s="182"/>
      <c r="AC323" s="182"/>
      <c r="AD323" s="182"/>
      <c r="AE323" s="182"/>
      <c r="AF323" s="182"/>
      <c r="AG323" s="182">
        <v>20000</v>
      </c>
      <c r="AH323" s="182"/>
      <c r="AI323" s="182"/>
    </row>
    <row r="324" spans="1:36" s="185" customFormat="1">
      <c r="A324" s="333">
        <v>2</v>
      </c>
      <c r="B324" s="171" t="s">
        <v>422</v>
      </c>
      <c r="C324" s="182">
        <v>10000</v>
      </c>
      <c r="D324" s="182"/>
      <c r="E324" s="182"/>
      <c r="F324" s="182"/>
      <c r="G324" s="182"/>
      <c r="H324" s="182"/>
      <c r="I324" s="182"/>
      <c r="J324" s="182"/>
      <c r="K324" s="182"/>
      <c r="L324" s="182"/>
      <c r="M324" s="182"/>
      <c r="N324" s="182"/>
      <c r="O324" s="182"/>
      <c r="P324" s="182"/>
      <c r="Q324" s="182"/>
      <c r="R324" s="182"/>
      <c r="S324" s="182"/>
      <c r="T324" s="182"/>
      <c r="U324" s="182"/>
      <c r="V324" s="182"/>
      <c r="W324" s="182"/>
      <c r="X324" s="182"/>
      <c r="Y324" s="182"/>
      <c r="Z324" s="182"/>
      <c r="AA324" s="182">
        <v>0</v>
      </c>
      <c r="AB324" s="182"/>
      <c r="AC324" s="182"/>
      <c r="AD324" s="182"/>
      <c r="AE324" s="182"/>
      <c r="AF324" s="182"/>
      <c r="AG324" s="182">
        <v>10000</v>
      </c>
      <c r="AH324" s="182"/>
      <c r="AI324" s="182"/>
    </row>
    <row r="325" spans="1:36" s="185" customFormat="1" ht="38.25">
      <c r="A325" s="333">
        <v>3</v>
      </c>
      <c r="B325" s="171" t="s">
        <v>423</v>
      </c>
      <c r="C325" s="182">
        <v>50000</v>
      </c>
      <c r="D325" s="182"/>
      <c r="E325" s="182"/>
      <c r="F325" s="182"/>
      <c r="G325" s="182"/>
      <c r="H325" s="182"/>
      <c r="I325" s="182"/>
      <c r="J325" s="182"/>
      <c r="K325" s="182"/>
      <c r="L325" s="182"/>
      <c r="M325" s="182"/>
      <c r="N325" s="182"/>
      <c r="O325" s="182"/>
      <c r="P325" s="182"/>
      <c r="Q325" s="182"/>
      <c r="R325" s="182"/>
      <c r="S325" s="182"/>
      <c r="T325" s="182"/>
      <c r="U325" s="182"/>
      <c r="V325" s="182"/>
      <c r="W325" s="182"/>
      <c r="X325" s="182"/>
      <c r="Y325" s="182"/>
      <c r="Z325" s="182"/>
      <c r="AA325" s="182">
        <v>0</v>
      </c>
      <c r="AB325" s="182"/>
      <c r="AC325" s="182"/>
      <c r="AD325" s="182"/>
      <c r="AE325" s="182"/>
      <c r="AF325" s="182"/>
      <c r="AG325" s="182">
        <v>50000</v>
      </c>
      <c r="AH325" s="182"/>
      <c r="AI325" s="182"/>
    </row>
    <row r="326" spans="1:36" s="185" customFormat="1" ht="25.5">
      <c r="A326" s="333">
        <v>4</v>
      </c>
      <c r="B326" s="171" t="s">
        <v>424</v>
      </c>
      <c r="C326" s="182">
        <v>30000</v>
      </c>
      <c r="D326" s="182"/>
      <c r="E326" s="182"/>
      <c r="F326" s="182"/>
      <c r="G326" s="182"/>
      <c r="H326" s="182"/>
      <c r="I326" s="182"/>
      <c r="J326" s="182"/>
      <c r="K326" s="182"/>
      <c r="L326" s="182"/>
      <c r="M326" s="182"/>
      <c r="N326" s="182"/>
      <c r="O326" s="182"/>
      <c r="P326" s="182"/>
      <c r="Q326" s="182"/>
      <c r="R326" s="182"/>
      <c r="S326" s="182"/>
      <c r="T326" s="182"/>
      <c r="U326" s="182"/>
      <c r="V326" s="182"/>
      <c r="W326" s="182"/>
      <c r="X326" s="182"/>
      <c r="Y326" s="182"/>
      <c r="Z326" s="182"/>
      <c r="AA326" s="182">
        <v>0</v>
      </c>
      <c r="AB326" s="182"/>
      <c r="AC326" s="182"/>
      <c r="AD326" s="182"/>
      <c r="AE326" s="182"/>
      <c r="AF326" s="182"/>
      <c r="AG326" s="182">
        <v>30000</v>
      </c>
      <c r="AH326" s="182"/>
      <c r="AI326" s="182"/>
    </row>
    <row r="327" spans="1:36" s="185" customFormat="1">
      <c r="A327" s="333">
        <v>5</v>
      </c>
      <c r="B327" s="172" t="s">
        <v>425</v>
      </c>
      <c r="C327" s="182">
        <v>30000</v>
      </c>
      <c r="D327" s="182">
        <v>30000</v>
      </c>
      <c r="E327" s="182"/>
      <c r="F327" s="182"/>
      <c r="G327" s="182"/>
      <c r="H327" s="182"/>
      <c r="I327" s="182"/>
      <c r="J327" s="182"/>
      <c r="K327" s="182"/>
      <c r="L327" s="182"/>
      <c r="M327" s="182"/>
      <c r="N327" s="182"/>
      <c r="O327" s="182"/>
      <c r="P327" s="182"/>
      <c r="Q327" s="182"/>
      <c r="R327" s="182"/>
      <c r="S327" s="182"/>
      <c r="T327" s="182"/>
      <c r="U327" s="182"/>
      <c r="V327" s="182"/>
      <c r="W327" s="182"/>
      <c r="X327" s="182"/>
      <c r="Y327" s="182"/>
      <c r="Z327" s="182"/>
      <c r="AA327" s="182">
        <v>0</v>
      </c>
      <c r="AB327" s="182"/>
      <c r="AC327" s="182"/>
      <c r="AD327" s="182"/>
      <c r="AE327" s="182"/>
      <c r="AF327" s="182"/>
      <c r="AG327" s="182"/>
      <c r="AH327" s="182"/>
      <c r="AI327" s="182"/>
    </row>
    <row r="328" spans="1:36" s="185" customFormat="1" ht="38.25">
      <c r="A328" s="333">
        <v>6</v>
      </c>
      <c r="B328" s="173" t="s">
        <v>426</v>
      </c>
      <c r="C328" s="182">
        <v>63429.650049692231</v>
      </c>
      <c r="D328" s="182">
        <v>63429.650049692231</v>
      </c>
      <c r="E328" s="182"/>
      <c r="F328" s="182"/>
      <c r="G328" s="182"/>
      <c r="H328" s="182"/>
      <c r="I328" s="182"/>
      <c r="J328" s="182"/>
      <c r="K328" s="182"/>
      <c r="L328" s="182"/>
      <c r="M328" s="182"/>
      <c r="N328" s="182"/>
      <c r="O328" s="182"/>
      <c r="P328" s="182"/>
      <c r="Q328" s="182"/>
      <c r="R328" s="182"/>
      <c r="S328" s="182"/>
      <c r="T328" s="182"/>
      <c r="U328" s="182"/>
      <c r="V328" s="182"/>
      <c r="W328" s="182"/>
      <c r="X328" s="182"/>
      <c r="Y328" s="182"/>
      <c r="Z328" s="182"/>
      <c r="AA328" s="182">
        <v>0</v>
      </c>
      <c r="AB328" s="182"/>
      <c r="AC328" s="182"/>
      <c r="AD328" s="182"/>
      <c r="AE328" s="182"/>
      <c r="AF328" s="182"/>
      <c r="AG328" s="182"/>
      <c r="AH328" s="182"/>
      <c r="AI328" s="182"/>
    </row>
    <row r="329" spans="1:36" s="185" customFormat="1" ht="25.5">
      <c r="A329" s="333">
        <v>7</v>
      </c>
      <c r="B329" s="174" t="s">
        <v>428</v>
      </c>
      <c r="C329" s="182">
        <v>59634.902939999993</v>
      </c>
      <c r="D329" s="182">
        <v>59634.902939999993</v>
      </c>
      <c r="E329" s="182"/>
      <c r="F329" s="182"/>
      <c r="G329" s="182"/>
      <c r="H329" s="182"/>
      <c r="I329" s="182"/>
      <c r="J329" s="182"/>
      <c r="K329" s="182"/>
      <c r="L329" s="182"/>
      <c r="M329" s="182"/>
      <c r="N329" s="182"/>
      <c r="O329" s="182"/>
      <c r="P329" s="182"/>
      <c r="Q329" s="182"/>
      <c r="R329" s="182"/>
      <c r="S329" s="182"/>
      <c r="T329" s="182"/>
      <c r="U329" s="182"/>
      <c r="V329" s="182"/>
      <c r="W329" s="182"/>
      <c r="X329" s="182"/>
      <c r="Y329" s="182"/>
      <c r="Z329" s="182"/>
      <c r="AA329" s="182">
        <v>0</v>
      </c>
      <c r="AB329" s="182"/>
      <c r="AC329" s="182"/>
      <c r="AD329" s="182"/>
      <c r="AE329" s="182"/>
      <c r="AF329" s="182"/>
      <c r="AG329" s="182"/>
      <c r="AH329" s="182"/>
      <c r="AI329" s="182"/>
    </row>
    <row r="330" spans="1:36" s="185" customFormat="1">
      <c r="A330" s="333">
        <v>8</v>
      </c>
      <c r="B330" s="172" t="s">
        <v>429</v>
      </c>
      <c r="C330" s="182">
        <v>3000</v>
      </c>
      <c r="D330" s="182">
        <v>3000</v>
      </c>
      <c r="E330" s="182"/>
      <c r="F330" s="182"/>
      <c r="G330" s="182"/>
      <c r="H330" s="182"/>
      <c r="I330" s="182"/>
      <c r="J330" s="182"/>
      <c r="K330" s="182"/>
      <c r="L330" s="182"/>
      <c r="M330" s="182"/>
      <c r="N330" s="182"/>
      <c r="O330" s="182"/>
      <c r="P330" s="182"/>
      <c r="Q330" s="182"/>
      <c r="R330" s="182"/>
      <c r="S330" s="182"/>
      <c r="T330" s="182"/>
      <c r="U330" s="182"/>
      <c r="V330" s="182"/>
      <c r="W330" s="182"/>
      <c r="X330" s="182"/>
      <c r="Y330" s="182"/>
      <c r="Z330" s="182"/>
      <c r="AA330" s="182">
        <v>0</v>
      </c>
      <c r="AB330" s="182"/>
      <c r="AC330" s="182"/>
      <c r="AD330" s="182"/>
      <c r="AE330" s="182"/>
      <c r="AF330" s="182"/>
      <c r="AG330" s="182"/>
      <c r="AH330" s="182"/>
      <c r="AI330" s="182"/>
    </row>
    <row r="331" spans="1:36" s="185" customFormat="1" ht="38.25">
      <c r="A331" s="333">
        <v>9</v>
      </c>
      <c r="B331" s="172" t="s">
        <v>430</v>
      </c>
      <c r="C331" s="182">
        <v>13408</v>
      </c>
      <c r="D331" s="182">
        <v>13408</v>
      </c>
      <c r="E331" s="182"/>
      <c r="F331" s="182"/>
      <c r="G331" s="182"/>
      <c r="H331" s="182"/>
      <c r="I331" s="182"/>
      <c r="J331" s="182"/>
      <c r="K331" s="182"/>
      <c r="L331" s="182"/>
      <c r="M331" s="182"/>
      <c r="N331" s="182"/>
      <c r="O331" s="182"/>
      <c r="P331" s="182"/>
      <c r="Q331" s="182"/>
      <c r="R331" s="182"/>
      <c r="S331" s="182"/>
      <c r="T331" s="182"/>
      <c r="U331" s="182"/>
      <c r="V331" s="182"/>
      <c r="W331" s="182"/>
      <c r="X331" s="182"/>
      <c r="Y331" s="182"/>
      <c r="Z331" s="182"/>
      <c r="AA331" s="182">
        <v>0</v>
      </c>
      <c r="AB331" s="182"/>
      <c r="AC331" s="182"/>
      <c r="AD331" s="182"/>
      <c r="AE331" s="182"/>
      <c r="AF331" s="182"/>
      <c r="AG331" s="182"/>
      <c r="AH331" s="182"/>
      <c r="AI331" s="182"/>
    </row>
    <row r="332" spans="1:36" s="185" customFormat="1" ht="25.5">
      <c r="A332" s="333">
        <v>10</v>
      </c>
      <c r="B332" s="172" t="s">
        <v>431</v>
      </c>
      <c r="C332" s="182">
        <v>600</v>
      </c>
      <c r="D332" s="182">
        <v>600</v>
      </c>
      <c r="E332" s="182"/>
      <c r="F332" s="182"/>
      <c r="G332" s="182"/>
      <c r="H332" s="182"/>
      <c r="I332" s="182"/>
      <c r="J332" s="182"/>
      <c r="K332" s="182"/>
      <c r="L332" s="182"/>
      <c r="M332" s="182"/>
      <c r="N332" s="182"/>
      <c r="O332" s="182"/>
      <c r="P332" s="182"/>
      <c r="Q332" s="182"/>
      <c r="R332" s="182"/>
      <c r="S332" s="182"/>
      <c r="T332" s="182"/>
      <c r="U332" s="182"/>
      <c r="V332" s="182"/>
      <c r="W332" s="182"/>
      <c r="X332" s="182"/>
      <c r="Y332" s="182"/>
      <c r="Z332" s="182"/>
      <c r="AA332" s="182">
        <v>0</v>
      </c>
      <c r="AB332" s="182"/>
      <c r="AC332" s="182"/>
      <c r="AD332" s="182"/>
      <c r="AE332" s="182"/>
      <c r="AF332" s="182"/>
      <c r="AG332" s="182"/>
      <c r="AH332" s="182"/>
      <c r="AI332" s="182"/>
    </row>
    <row r="333" spans="1:36" s="185" customFormat="1" ht="38.25">
      <c r="A333" s="333">
        <v>11</v>
      </c>
      <c r="B333" s="172" t="s">
        <v>432</v>
      </c>
      <c r="C333" s="182">
        <v>20000</v>
      </c>
      <c r="D333" s="182">
        <v>20000</v>
      </c>
      <c r="E333" s="182"/>
      <c r="F333" s="182"/>
      <c r="G333" s="182"/>
      <c r="H333" s="182"/>
      <c r="I333" s="182"/>
      <c r="J333" s="182"/>
      <c r="K333" s="182"/>
      <c r="L333" s="182"/>
      <c r="M333" s="182"/>
      <c r="N333" s="182"/>
      <c r="O333" s="182"/>
      <c r="P333" s="182"/>
      <c r="Q333" s="182"/>
      <c r="R333" s="182"/>
      <c r="S333" s="182"/>
      <c r="T333" s="182"/>
      <c r="U333" s="182"/>
      <c r="V333" s="182"/>
      <c r="W333" s="182"/>
      <c r="X333" s="182"/>
      <c r="Y333" s="182"/>
      <c r="Z333" s="182"/>
      <c r="AA333" s="182">
        <v>0</v>
      </c>
      <c r="AB333" s="182"/>
      <c r="AC333" s="182"/>
      <c r="AD333" s="182"/>
      <c r="AE333" s="182"/>
      <c r="AF333" s="182"/>
      <c r="AG333" s="182"/>
      <c r="AH333" s="182"/>
      <c r="AI333" s="182"/>
    </row>
    <row r="334" spans="1:36" s="185" customFormat="1" ht="25.5">
      <c r="A334" s="333">
        <v>12</v>
      </c>
      <c r="B334" s="172" t="s">
        <v>433</v>
      </c>
      <c r="C334" s="182">
        <v>10000</v>
      </c>
      <c r="D334" s="182">
        <v>10000</v>
      </c>
      <c r="E334" s="182"/>
      <c r="F334" s="182"/>
      <c r="G334" s="182"/>
      <c r="H334" s="182"/>
      <c r="I334" s="182"/>
      <c r="J334" s="182"/>
      <c r="K334" s="182"/>
      <c r="L334" s="182"/>
      <c r="M334" s="182"/>
      <c r="N334" s="182"/>
      <c r="O334" s="182"/>
      <c r="P334" s="182"/>
      <c r="Q334" s="182"/>
      <c r="R334" s="182"/>
      <c r="S334" s="182"/>
      <c r="T334" s="182"/>
      <c r="U334" s="182"/>
      <c r="V334" s="182"/>
      <c r="W334" s="182"/>
      <c r="X334" s="182"/>
      <c r="Y334" s="182"/>
      <c r="Z334" s="182"/>
      <c r="AA334" s="182">
        <v>0</v>
      </c>
      <c r="AB334" s="182"/>
      <c r="AC334" s="182"/>
      <c r="AD334" s="182"/>
      <c r="AE334" s="182"/>
      <c r="AF334" s="182"/>
      <c r="AG334" s="182"/>
      <c r="AH334" s="182"/>
      <c r="AI334" s="182"/>
    </row>
    <row r="335" spans="1:36" s="185" customFormat="1" ht="25.5">
      <c r="A335" s="333">
        <v>13</v>
      </c>
      <c r="B335" s="173" t="s">
        <v>434</v>
      </c>
      <c r="C335" s="182">
        <v>1300</v>
      </c>
      <c r="D335" s="182">
        <v>1300</v>
      </c>
      <c r="E335" s="182"/>
      <c r="F335" s="182"/>
      <c r="G335" s="182"/>
      <c r="H335" s="182"/>
      <c r="I335" s="182"/>
      <c r="J335" s="182"/>
      <c r="K335" s="182"/>
      <c r="L335" s="182"/>
      <c r="M335" s="182"/>
      <c r="N335" s="182"/>
      <c r="O335" s="182"/>
      <c r="P335" s="182"/>
      <c r="Q335" s="182"/>
      <c r="R335" s="182"/>
      <c r="S335" s="182"/>
      <c r="T335" s="182"/>
      <c r="U335" s="182"/>
      <c r="V335" s="182"/>
      <c r="W335" s="182"/>
      <c r="X335" s="182"/>
      <c r="Y335" s="182"/>
      <c r="Z335" s="182"/>
      <c r="AA335" s="182">
        <v>0</v>
      </c>
      <c r="AB335" s="182"/>
      <c r="AC335" s="182"/>
      <c r="AD335" s="182"/>
      <c r="AE335" s="182"/>
      <c r="AF335" s="182"/>
      <c r="AG335" s="182"/>
      <c r="AH335" s="182"/>
      <c r="AI335" s="182"/>
    </row>
    <row r="336" spans="1:36" s="185" customFormat="1" ht="25.5">
      <c r="A336" s="333">
        <v>14</v>
      </c>
      <c r="B336" s="172" t="s">
        <v>435</v>
      </c>
      <c r="C336" s="182">
        <v>34523</v>
      </c>
      <c r="D336" s="182">
        <v>34523</v>
      </c>
      <c r="E336" s="182"/>
      <c r="F336" s="182"/>
      <c r="G336" s="182"/>
      <c r="H336" s="182"/>
      <c r="I336" s="182"/>
      <c r="J336" s="182"/>
      <c r="K336" s="182"/>
      <c r="L336" s="182"/>
      <c r="M336" s="182"/>
      <c r="N336" s="182"/>
      <c r="O336" s="182"/>
      <c r="P336" s="182"/>
      <c r="Q336" s="182"/>
      <c r="R336" s="182"/>
      <c r="S336" s="182"/>
      <c r="T336" s="182"/>
      <c r="U336" s="182"/>
      <c r="V336" s="182"/>
      <c r="W336" s="182"/>
      <c r="X336" s="182"/>
      <c r="Y336" s="182"/>
      <c r="Z336" s="182"/>
      <c r="AA336" s="182">
        <v>0</v>
      </c>
      <c r="AB336" s="182"/>
      <c r="AC336" s="182"/>
      <c r="AD336" s="182"/>
      <c r="AE336" s="182"/>
      <c r="AF336" s="182"/>
      <c r="AG336" s="182"/>
      <c r="AH336" s="182"/>
      <c r="AI336" s="182"/>
    </row>
    <row r="337" spans="1:35" s="185" customFormat="1">
      <c r="A337" s="333">
        <v>15</v>
      </c>
      <c r="B337" s="174" t="s">
        <v>436</v>
      </c>
      <c r="C337" s="182">
        <v>350</v>
      </c>
      <c r="D337" s="182"/>
      <c r="E337" s="182"/>
      <c r="F337" s="182"/>
      <c r="G337" s="182"/>
      <c r="H337" s="182"/>
      <c r="I337" s="182"/>
      <c r="J337" s="182"/>
      <c r="K337" s="182"/>
      <c r="L337" s="182"/>
      <c r="M337" s="182"/>
      <c r="N337" s="182"/>
      <c r="O337" s="182"/>
      <c r="P337" s="182"/>
      <c r="Q337" s="182"/>
      <c r="R337" s="182"/>
      <c r="S337" s="182"/>
      <c r="T337" s="182"/>
      <c r="U337" s="182"/>
      <c r="V337" s="182">
        <v>350</v>
      </c>
      <c r="W337" s="182"/>
      <c r="X337" s="182"/>
      <c r="Y337" s="182"/>
      <c r="Z337" s="182"/>
      <c r="AA337" s="182">
        <v>0</v>
      </c>
      <c r="AB337" s="182"/>
      <c r="AC337" s="182"/>
      <c r="AD337" s="182"/>
      <c r="AE337" s="182"/>
      <c r="AF337" s="182"/>
      <c r="AG337" s="182"/>
      <c r="AH337" s="182"/>
      <c r="AI337" s="182"/>
    </row>
    <row r="338" spans="1:35" s="185" customFormat="1" ht="25.5">
      <c r="A338" s="333">
        <v>16</v>
      </c>
      <c r="B338" s="174" t="s">
        <v>437</v>
      </c>
      <c r="C338" s="182">
        <v>3000</v>
      </c>
      <c r="D338" s="182"/>
      <c r="E338" s="182"/>
      <c r="F338" s="182"/>
      <c r="G338" s="182"/>
      <c r="H338" s="182"/>
      <c r="I338" s="182"/>
      <c r="J338" s="182"/>
      <c r="K338" s="182"/>
      <c r="L338" s="182"/>
      <c r="M338" s="182"/>
      <c r="N338" s="182"/>
      <c r="O338" s="182"/>
      <c r="P338" s="182"/>
      <c r="Q338" s="182"/>
      <c r="R338" s="182"/>
      <c r="S338" s="182"/>
      <c r="T338" s="182"/>
      <c r="U338" s="182"/>
      <c r="V338" s="182">
        <v>3000</v>
      </c>
      <c r="W338" s="182"/>
      <c r="X338" s="182"/>
      <c r="Y338" s="182"/>
      <c r="Z338" s="182"/>
      <c r="AA338" s="182">
        <v>0</v>
      </c>
      <c r="AB338" s="182"/>
      <c r="AC338" s="182"/>
      <c r="AD338" s="182"/>
      <c r="AE338" s="182"/>
      <c r="AF338" s="182"/>
      <c r="AG338" s="182"/>
      <c r="AH338" s="182"/>
      <c r="AI338" s="182"/>
    </row>
    <row r="339" spans="1:35" s="185" customFormat="1" ht="25.5">
      <c r="A339" s="333">
        <v>17</v>
      </c>
      <c r="B339" s="174" t="s">
        <v>438</v>
      </c>
      <c r="C339" s="182">
        <v>6000</v>
      </c>
      <c r="D339" s="182"/>
      <c r="E339" s="182"/>
      <c r="F339" s="182"/>
      <c r="G339" s="182"/>
      <c r="H339" s="182"/>
      <c r="I339" s="182"/>
      <c r="J339" s="182"/>
      <c r="K339" s="182"/>
      <c r="L339" s="182"/>
      <c r="M339" s="182"/>
      <c r="N339" s="182"/>
      <c r="O339" s="182"/>
      <c r="P339" s="182"/>
      <c r="Q339" s="182"/>
      <c r="R339" s="182"/>
      <c r="S339" s="182"/>
      <c r="T339" s="182"/>
      <c r="U339" s="182"/>
      <c r="V339" s="182"/>
      <c r="W339" s="182">
        <v>6000</v>
      </c>
      <c r="X339" s="182"/>
      <c r="Y339" s="182"/>
      <c r="Z339" s="182"/>
      <c r="AA339" s="182">
        <v>0</v>
      </c>
      <c r="AB339" s="182"/>
      <c r="AC339" s="182"/>
      <c r="AD339" s="182"/>
      <c r="AE339" s="182"/>
      <c r="AF339" s="182"/>
      <c r="AG339" s="182"/>
      <c r="AH339" s="182"/>
      <c r="AI339" s="182"/>
    </row>
    <row r="340" spans="1:35" s="185" customFormat="1">
      <c r="A340" s="333">
        <v>18</v>
      </c>
      <c r="B340" s="174" t="s">
        <v>439</v>
      </c>
      <c r="C340" s="182">
        <v>17000</v>
      </c>
      <c r="D340" s="182"/>
      <c r="E340" s="182"/>
      <c r="F340" s="182"/>
      <c r="G340" s="182"/>
      <c r="H340" s="182"/>
      <c r="I340" s="182"/>
      <c r="J340" s="182"/>
      <c r="K340" s="182"/>
      <c r="L340" s="182"/>
      <c r="M340" s="182"/>
      <c r="N340" s="182"/>
      <c r="O340" s="182"/>
      <c r="P340" s="182"/>
      <c r="Q340" s="182"/>
      <c r="R340" s="182"/>
      <c r="S340" s="182"/>
      <c r="T340" s="182"/>
      <c r="U340" s="182"/>
      <c r="V340" s="182"/>
      <c r="W340" s="182">
        <v>17000</v>
      </c>
      <c r="X340" s="182"/>
      <c r="Y340" s="182"/>
      <c r="Z340" s="182"/>
      <c r="AA340" s="182">
        <v>0</v>
      </c>
      <c r="AB340" s="182"/>
      <c r="AC340" s="182"/>
      <c r="AD340" s="182"/>
      <c r="AE340" s="182"/>
      <c r="AF340" s="182"/>
      <c r="AG340" s="182"/>
      <c r="AH340" s="182"/>
      <c r="AI340" s="182"/>
    </row>
    <row r="341" spans="1:35" s="185" customFormat="1" ht="38.25">
      <c r="A341" s="333">
        <v>19</v>
      </c>
      <c r="B341" s="174" t="s">
        <v>440</v>
      </c>
      <c r="C341" s="182">
        <v>600</v>
      </c>
      <c r="D341" s="182"/>
      <c r="E341" s="182"/>
      <c r="F341" s="182"/>
      <c r="G341" s="182"/>
      <c r="H341" s="182"/>
      <c r="I341" s="182"/>
      <c r="J341" s="182"/>
      <c r="K341" s="182"/>
      <c r="L341" s="182"/>
      <c r="M341" s="182"/>
      <c r="N341" s="182"/>
      <c r="O341" s="182"/>
      <c r="P341" s="182"/>
      <c r="Q341" s="182"/>
      <c r="R341" s="182"/>
      <c r="S341" s="182"/>
      <c r="T341" s="182"/>
      <c r="U341" s="182"/>
      <c r="V341" s="182"/>
      <c r="W341" s="182">
        <v>600</v>
      </c>
      <c r="X341" s="182"/>
      <c r="Y341" s="182"/>
      <c r="Z341" s="182"/>
      <c r="AA341" s="182">
        <v>0</v>
      </c>
      <c r="AB341" s="182"/>
      <c r="AC341" s="182"/>
      <c r="AD341" s="182"/>
      <c r="AE341" s="182"/>
      <c r="AF341" s="182"/>
      <c r="AG341" s="182"/>
      <c r="AH341" s="182"/>
      <c r="AI341" s="182"/>
    </row>
    <row r="342" spans="1:35" s="185" customFormat="1" ht="63.75">
      <c r="A342" s="333">
        <v>20</v>
      </c>
      <c r="B342" s="174" t="s">
        <v>441</v>
      </c>
      <c r="C342" s="182">
        <v>6900</v>
      </c>
      <c r="D342" s="182"/>
      <c r="E342" s="182"/>
      <c r="F342" s="182"/>
      <c r="G342" s="182"/>
      <c r="H342" s="182"/>
      <c r="I342" s="182"/>
      <c r="J342" s="182"/>
      <c r="K342" s="182"/>
      <c r="L342" s="182"/>
      <c r="M342" s="182"/>
      <c r="N342" s="182"/>
      <c r="O342" s="182"/>
      <c r="P342" s="182"/>
      <c r="Q342" s="182"/>
      <c r="R342" s="182"/>
      <c r="S342" s="182"/>
      <c r="T342" s="182"/>
      <c r="U342" s="182"/>
      <c r="V342" s="182"/>
      <c r="W342" s="182">
        <v>6900</v>
      </c>
      <c r="X342" s="182"/>
      <c r="Y342" s="182"/>
      <c r="Z342" s="182"/>
      <c r="AA342" s="182">
        <v>0</v>
      </c>
      <c r="AB342" s="182"/>
      <c r="AC342" s="182"/>
      <c r="AD342" s="182"/>
      <c r="AE342" s="182"/>
      <c r="AF342" s="182"/>
      <c r="AG342" s="182"/>
      <c r="AH342" s="182"/>
      <c r="AI342" s="182"/>
    </row>
    <row r="343" spans="1:35" s="185" customFormat="1" ht="38.25">
      <c r="A343" s="333">
        <v>21</v>
      </c>
      <c r="B343" s="174" t="s">
        <v>443</v>
      </c>
      <c r="C343" s="182">
        <v>39000</v>
      </c>
      <c r="D343" s="182"/>
      <c r="E343" s="182"/>
      <c r="F343" s="182"/>
      <c r="G343" s="182"/>
      <c r="H343" s="182"/>
      <c r="I343" s="182"/>
      <c r="J343" s="182"/>
      <c r="K343" s="182"/>
      <c r="L343" s="182"/>
      <c r="M343" s="182"/>
      <c r="N343" s="182"/>
      <c r="O343" s="182"/>
      <c r="P343" s="182"/>
      <c r="Q343" s="182"/>
      <c r="R343" s="182"/>
      <c r="S343" s="182"/>
      <c r="T343" s="182"/>
      <c r="U343" s="182"/>
      <c r="V343" s="182"/>
      <c r="W343" s="182"/>
      <c r="X343" s="182"/>
      <c r="Y343" s="182"/>
      <c r="Z343" s="182"/>
      <c r="AA343" s="182">
        <v>39000</v>
      </c>
      <c r="AB343" s="182">
        <v>39000</v>
      </c>
      <c r="AC343" s="182"/>
      <c r="AD343" s="182"/>
      <c r="AE343" s="182"/>
      <c r="AF343" s="182"/>
      <c r="AG343" s="182"/>
      <c r="AH343" s="182"/>
      <c r="AI343" s="182"/>
    </row>
    <row r="344" spans="1:35" s="185" customFormat="1" ht="25.5">
      <c r="A344" s="333">
        <v>22</v>
      </c>
      <c r="B344" s="234" t="s">
        <v>760</v>
      </c>
      <c r="C344" s="182">
        <v>6900</v>
      </c>
      <c r="D344" s="182"/>
      <c r="E344" s="182"/>
      <c r="F344" s="182"/>
      <c r="G344" s="182"/>
      <c r="H344" s="182"/>
      <c r="I344" s="182"/>
      <c r="J344" s="182"/>
      <c r="K344" s="182"/>
      <c r="L344" s="182"/>
      <c r="M344" s="182"/>
      <c r="N344" s="182"/>
      <c r="O344" s="182"/>
      <c r="P344" s="182"/>
      <c r="Q344" s="182"/>
      <c r="R344" s="182"/>
      <c r="S344" s="182"/>
      <c r="T344" s="182"/>
      <c r="U344" s="182"/>
      <c r="V344" s="182"/>
      <c r="W344" s="182"/>
      <c r="X344" s="182"/>
      <c r="Y344" s="182"/>
      <c r="Z344" s="182"/>
      <c r="AA344" s="182">
        <v>6900</v>
      </c>
      <c r="AB344" s="182"/>
      <c r="AC344" s="182"/>
      <c r="AD344" s="182">
        <v>6900</v>
      </c>
      <c r="AE344" s="182"/>
      <c r="AF344" s="182"/>
      <c r="AG344" s="182"/>
      <c r="AH344" s="182"/>
      <c r="AI344" s="182"/>
    </row>
    <row r="345" spans="1:35" s="185" customFormat="1" ht="51">
      <c r="A345" s="333">
        <v>23</v>
      </c>
      <c r="B345" s="234" t="s">
        <v>761</v>
      </c>
      <c r="C345" s="182">
        <v>900</v>
      </c>
      <c r="D345" s="182"/>
      <c r="E345" s="182"/>
      <c r="F345" s="182"/>
      <c r="G345" s="182"/>
      <c r="H345" s="182"/>
      <c r="I345" s="182"/>
      <c r="J345" s="182"/>
      <c r="K345" s="182"/>
      <c r="L345" s="182"/>
      <c r="M345" s="182"/>
      <c r="N345" s="182"/>
      <c r="O345" s="182"/>
      <c r="P345" s="182"/>
      <c r="Q345" s="182"/>
      <c r="R345" s="182"/>
      <c r="S345" s="182"/>
      <c r="T345" s="182"/>
      <c r="U345" s="182"/>
      <c r="V345" s="182"/>
      <c r="W345" s="182"/>
      <c r="X345" s="182"/>
      <c r="Y345" s="182"/>
      <c r="Z345" s="182"/>
      <c r="AA345" s="182">
        <v>900</v>
      </c>
      <c r="AB345" s="182"/>
      <c r="AC345" s="182"/>
      <c r="AD345" s="182">
        <v>900</v>
      </c>
      <c r="AE345" s="182"/>
      <c r="AF345" s="182"/>
      <c r="AG345" s="182"/>
      <c r="AH345" s="182"/>
      <c r="AI345" s="182"/>
    </row>
    <row r="346" spans="1:35" s="185" customFormat="1">
      <c r="A346" s="333">
        <v>24</v>
      </c>
      <c r="B346" s="174" t="s">
        <v>444</v>
      </c>
      <c r="C346" s="182">
        <v>98640</v>
      </c>
      <c r="D346" s="182"/>
      <c r="E346" s="182"/>
      <c r="F346" s="182"/>
      <c r="G346" s="182"/>
      <c r="H346" s="182"/>
      <c r="I346" s="182"/>
      <c r="J346" s="182"/>
      <c r="K346" s="182"/>
      <c r="L346" s="182"/>
      <c r="M346" s="182"/>
      <c r="N346" s="182"/>
      <c r="O346" s="182"/>
      <c r="P346" s="182"/>
      <c r="Q346" s="182"/>
      <c r="R346" s="182"/>
      <c r="S346" s="182"/>
      <c r="T346" s="182"/>
      <c r="U346" s="182"/>
      <c r="V346" s="182"/>
      <c r="W346" s="182"/>
      <c r="X346" s="182"/>
      <c r="Y346" s="182"/>
      <c r="Z346" s="182"/>
      <c r="AA346" s="182">
        <v>98640</v>
      </c>
      <c r="AB346" s="182"/>
      <c r="AC346" s="182"/>
      <c r="AD346" s="182">
        <v>98640</v>
      </c>
      <c r="AE346" s="182"/>
      <c r="AF346" s="182"/>
      <c r="AG346" s="182"/>
      <c r="AH346" s="182"/>
      <c r="AI346" s="182"/>
    </row>
    <row r="347" spans="1:35" s="185" customFormat="1" ht="25.5">
      <c r="A347" s="333">
        <v>25</v>
      </c>
      <c r="B347" s="174" t="s">
        <v>445</v>
      </c>
      <c r="C347" s="182">
        <v>20000</v>
      </c>
      <c r="D347" s="182"/>
      <c r="E347" s="182"/>
      <c r="F347" s="182"/>
      <c r="G347" s="182"/>
      <c r="H347" s="182"/>
      <c r="I347" s="182"/>
      <c r="J347" s="182"/>
      <c r="K347" s="182"/>
      <c r="L347" s="182"/>
      <c r="M347" s="182"/>
      <c r="N347" s="182"/>
      <c r="O347" s="182"/>
      <c r="P347" s="182"/>
      <c r="Q347" s="182"/>
      <c r="R347" s="182"/>
      <c r="S347" s="182"/>
      <c r="T347" s="182"/>
      <c r="U347" s="182"/>
      <c r="V347" s="182"/>
      <c r="W347" s="182"/>
      <c r="X347" s="182"/>
      <c r="Y347" s="182"/>
      <c r="Z347" s="182"/>
      <c r="AA347" s="182">
        <v>20000</v>
      </c>
      <c r="AB347" s="182"/>
      <c r="AC347" s="182"/>
      <c r="AD347" s="182">
        <v>20000</v>
      </c>
      <c r="AE347" s="182"/>
      <c r="AF347" s="182"/>
      <c r="AG347" s="182"/>
      <c r="AH347" s="182"/>
      <c r="AI347" s="182"/>
    </row>
    <row r="348" spans="1:35" s="185" customFormat="1" ht="25.5">
      <c r="A348" s="333">
        <v>26</v>
      </c>
      <c r="B348" s="174" t="s">
        <v>446</v>
      </c>
      <c r="C348" s="182">
        <v>2000</v>
      </c>
      <c r="D348" s="182"/>
      <c r="E348" s="182"/>
      <c r="F348" s="182"/>
      <c r="G348" s="182"/>
      <c r="H348" s="182"/>
      <c r="I348" s="182"/>
      <c r="J348" s="182"/>
      <c r="K348" s="182"/>
      <c r="L348" s="182"/>
      <c r="M348" s="182"/>
      <c r="N348" s="182"/>
      <c r="O348" s="182"/>
      <c r="P348" s="182"/>
      <c r="Q348" s="182"/>
      <c r="R348" s="182"/>
      <c r="S348" s="182"/>
      <c r="T348" s="182"/>
      <c r="U348" s="182"/>
      <c r="V348" s="182"/>
      <c r="W348" s="182"/>
      <c r="X348" s="182"/>
      <c r="Y348" s="182"/>
      <c r="Z348" s="182"/>
      <c r="AA348" s="182">
        <v>2000</v>
      </c>
      <c r="AB348" s="182"/>
      <c r="AC348" s="182"/>
      <c r="AD348" s="182">
        <v>2000</v>
      </c>
      <c r="AE348" s="182"/>
      <c r="AF348" s="182"/>
      <c r="AG348" s="182"/>
      <c r="AH348" s="182"/>
      <c r="AI348" s="182"/>
    </row>
    <row r="349" spans="1:35" s="185" customFormat="1" ht="38.25">
      <c r="A349" s="333">
        <v>27</v>
      </c>
      <c r="B349" s="174" t="s">
        <v>447</v>
      </c>
      <c r="C349" s="182">
        <v>25000</v>
      </c>
      <c r="D349" s="182"/>
      <c r="E349" s="182"/>
      <c r="F349" s="182"/>
      <c r="G349" s="182"/>
      <c r="H349" s="182"/>
      <c r="I349" s="182"/>
      <c r="J349" s="182"/>
      <c r="K349" s="182"/>
      <c r="L349" s="182"/>
      <c r="M349" s="182"/>
      <c r="N349" s="182"/>
      <c r="O349" s="182"/>
      <c r="P349" s="182"/>
      <c r="Q349" s="182"/>
      <c r="R349" s="182"/>
      <c r="S349" s="182"/>
      <c r="T349" s="182"/>
      <c r="U349" s="182"/>
      <c r="V349" s="182"/>
      <c r="W349" s="182"/>
      <c r="X349" s="182"/>
      <c r="Y349" s="182"/>
      <c r="Z349" s="182"/>
      <c r="AA349" s="182">
        <v>25000</v>
      </c>
      <c r="AB349" s="182"/>
      <c r="AC349" s="182"/>
      <c r="AD349" s="182">
        <v>25000</v>
      </c>
      <c r="AE349" s="182"/>
      <c r="AF349" s="182"/>
      <c r="AG349" s="182"/>
      <c r="AH349" s="182"/>
      <c r="AI349" s="182"/>
    </row>
    <row r="350" spans="1:35" s="185" customFormat="1" ht="25.5">
      <c r="A350" s="333">
        <v>28</v>
      </c>
      <c r="B350" s="174" t="s">
        <v>448</v>
      </c>
      <c r="C350" s="182">
        <v>32250.164000000004</v>
      </c>
      <c r="D350" s="182"/>
      <c r="E350" s="182"/>
      <c r="F350" s="182"/>
      <c r="G350" s="182"/>
      <c r="H350" s="182"/>
      <c r="I350" s="182"/>
      <c r="J350" s="182"/>
      <c r="K350" s="182"/>
      <c r="L350" s="182"/>
      <c r="M350" s="182"/>
      <c r="N350" s="182"/>
      <c r="O350" s="182"/>
      <c r="P350" s="182"/>
      <c r="Q350" s="182"/>
      <c r="R350" s="182"/>
      <c r="S350" s="182"/>
      <c r="T350" s="182"/>
      <c r="U350" s="182"/>
      <c r="V350" s="182"/>
      <c r="W350" s="182"/>
      <c r="X350" s="182"/>
      <c r="Y350" s="182"/>
      <c r="Z350" s="182"/>
      <c r="AA350" s="182">
        <v>32250.164000000004</v>
      </c>
      <c r="AB350" s="182"/>
      <c r="AC350" s="182"/>
      <c r="AD350" s="182">
        <v>32250.164000000004</v>
      </c>
      <c r="AE350" s="182"/>
      <c r="AF350" s="182"/>
      <c r="AG350" s="182"/>
      <c r="AH350" s="182"/>
      <c r="AI350" s="182"/>
    </row>
    <row r="351" spans="1:35" s="185" customFormat="1" ht="25.5">
      <c r="A351" s="333">
        <v>29</v>
      </c>
      <c r="B351" s="175" t="s">
        <v>449</v>
      </c>
      <c r="C351" s="182">
        <v>22663</v>
      </c>
      <c r="D351" s="182"/>
      <c r="E351" s="182"/>
      <c r="F351" s="182"/>
      <c r="G351" s="182"/>
      <c r="H351" s="182"/>
      <c r="I351" s="182"/>
      <c r="J351" s="182"/>
      <c r="K351" s="182"/>
      <c r="L351" s="182"/>
      <c r="M351" s="182"/>
      <c r="N351" s="182"/>
      <c r="O351" s="182"/>
      <c r="P351" s="182"/>
      <c r="Q351" s="182"/>
      <c r="R351" s="182"/>
      <c r="S351" s="182"/>
      <c r="T351" s="182"/>
      <c r="U351" s="182"/>
      <c r="V351" s="182"/>
      <c r="W351" s="182"/>
      <c r="X351" s="182"/>
      <c r="Y351" s="182"/>
      <c r="Z351" s="182"/>
      <c r="AA351" s="182">
        <v>22663</v>
      </c>
      <c r="AB351" s="182"/>
      <c r="AC351" s="182"/>
      <c r="AD351" s="182">
        <v>22663</v>
      </c>
      <c r="AE351" s="182"/>
      <c r="AF351" s="182"/>
      <c r="AG351" s="182"/>
      <c r="AH351" s="182"/>
      <c r="AI351" s="182"/>
    </row>
    <row r="352" spans="1:35" s="185" customFormat="1" ht="38.25">
      <c r="A352" s="333">
        <v>30</v>
      </c>
      <c r="B352" s="175" t="s">
        <v>450</v>
      </c>
      <c r="C352" s="182">
        <v>5574.6</v>
      </c>
      <c r="D352" s="182"/>
      <c r="E352" s="182"/>
      <c r="F352" s="182"/>
      <c r="G352" s="182"/>
      <c r="H352" s="182"/>
      <c r="I352" s="182"/>
      <c r="J352" s="182"/>
      <c r="K352" s="182"/>
      <c r="L352" s="182"/>
      <c r="M352" s="182"/>
      <c r="N352" s="182"/>
      <c r="O352" s="182"/>
      <c r="P352" s="182"/>
      <c r="Q352" s="182"/>
      <c r="R352" s="182"/>
      <c r="S352" s="182"/>
      <c r="T352" s="182"/>
      <c r="U352" s="182"/>
      <c r="V352" s="182"/>
      <c r="W352" s="182"/>
      <c r="X352" s="182"/>
      <c r="Y352" s="182"/>
      <c r="Z352" s="182"/>
      <c r="AA352" s="182">
        <v>5574.6</v>
      </c>
      <c r="AB352" s="182"/>
      <c r="AC352" s="182"/>
      <c r="AD352" s="182">
        <v>5574.6</v>
      </c>
      <c r="AE352" s="182"/>
      <c r="AF352" s="182"/>
      <c r="AG352" s="182"/>
      <c r="AH352" s="182"/>
      <c r="AI352" s="182"/>
    </row>
    <row r="353" spans="1:35" s="185" customFormat="1" ht="63.75">
      <c r="A353" s="333">
        <v>31</v>
      </c>
      <c r="B353" s="175" t="s">
        <v>451</v>
      </c>
      <c r="C353" s="182">
        <v>2480.4000000000015</v>
      </c>
      <c r="D353" s="182"/>
      <c r="E353" s="182"/>
      <c r="F353" s="182"/>
      <c r="G353" s="182"/>
      <c r="H353" s="182"/>
      <c r="I353" s="182"/>
      <c r="J353" s="182"/>
      <c r="K353" s="182"/>
      <c r="L353" s="182"/>
      <c r="M353" s="182"/>
      <c r="N353" s="182"/>
      <c r="O353" s="182"/>
      <c r="P353" s="182"/>
      <c r="Q353" s="182"/>
      <c r="R353" s="182"/>
      <c r="S353" s="182"/>
      <c r="T353" s="182"/>
      <c r="U353" s="182"/>
      <c r="V353" s="182"/>
      <c r="W353" s="182"/>
      <c r="X353" s="182"/>
      <c r="Y353" s="182"/>
      <c r="Z353" s="182"/>
      <c r="AA353" s="182">
        <v>2480.4000000000015</v>
      </c>
      <c r="AB353" s="182"/>
      <c r="AC353" s="182"/>
      <c r="AD353" s="182">
        <v>2480.4000000000015</v>
      </c>
      <c r="AE353" s="182"/>
      <c r="AF353" s="182"/>
      <c r="AG353" s="182"/>
      <c r="AH353" s="182"/>
      <c r="AI353" s="182"/>
    </row>
    <row r="354" spans="1:35" s="185" customFormat="1">
      <c r="A354" s="333">
        <v>32</v>
      </c>
      <c r="B354" s="175" t="s">
        <v>452</v>
      </c>
      <c r="C354" s="182">
        <v>7000</v>
      </c>
      <c r="D354" s="182"/>
      <c r="E354" s="182"/>
      <c r="F354" s="182"/>
      <c r="G354" s="182"/>
      <c r="H354" s="182"/>
      <c r="I354" s="182"/>
      <c r="J354" s="182"/>
      <c r="K354" s="182"/>
      <c r="L354" s="182"/>
      <c r="M354" s="182"/>
      <c r="N354" s="182"/>
      <c r="O354" s="182"/>
      <c r="P354" s="182"/>
      <c r="Q354" s="182"/>
      <c r="R354" s="182"/>
      <c r="S354" s="182"/>
      <c r="T354" s="182"/>
      <c r="U354" s="182"/>
      <c r="V354" s="182"/>
      <c r="W354" s="182"/>
      <c r="X354" s="182"/>
      <c r="Y354" s="182"/>
      <c r="Z354" s="182"/>
      <c r="AA354" s="182">
        <v>7000</v>
      </c>
      <c r="AB354" s="182"/>
      <c r="AC354" s="182"/>
      <c r="AD354" s="182">
        <v>7000</v>
      </c>
      <c r="AE354" s="182"/>
      <c r="AF354" s="182"/>
      <c r="AG354" s="182"/>
      <c r="AH354" s="182"/>
      <c r="AI354" s="182"/>
    </row>
    <row r="355" spans="1:35" s="185" customFormat="1" ht="38.25">
      <c r="A355" s="333">
        <v>33</v>
      </c>
      <c r="B355" s="175" t="s">
        <v>453</v>
      </c>
      <c r="C355" s="182">
        <v>2936</v>
      </c>
      <c r="D355" s="182"/>
      <c r="E355" s="182"/>
      <c r="F355" s="182"/>
      <c r="G355" s="182"/>
      <c r="H355" s="182"/>
      <c r="I355" s="182"/>
      <c r="J355" s="182"/>
      <c r="K355" s="182"/>
      <c r="L355" s="182"/>
      <c r="M355" s="182"/>
      <c r="N355" s="182"/>
      <c r="O355" s="182"/>
      <c r="P355" s="182"/>
      <c r="Q355" s="182"/>
      <c r="R355" s="182"/>
      <c r="S355" s="182"/>
      <c r="T355" s="182"/>
      <c r="U355" s="182"/>
      <c r="V355" s="182"/>
      <c r="W355" s="182"/>
      <c r="X355" s="182"/>
      <c r="Y355" s="182"/>
      <c r="Z355" s="182"/>
      <c r="AA355" s="182">
        <v>2936</v>
      </c>
      <c r="AB355" s="182"/>
      <c r="AC355" s="182"/>
      <c r="AD355" s="182">
        <v>2936</v>
      </c>
      <c r="AE355" s="182"/>
      <c r="AF355" s="182"/>
      <c r="AG355" s="182"/>
      <c r="AH355" s="182"/>
      <c r="AI355" s="182"/>
    </row>
    <row r="356" spans="1:35" s="185" customFormat="1" ht="38.25">
      <c r="A356" s="333">
        <v>34</v>
      </c>
      <c r="B356" s="175" t="s">
        <v>454</v>
      </c>
      <c r="C356" s="182">
        <v>14000</v>
      </c>
      <c r="D356" s="182"/>
      <c r="E356" s="182"/>
      <c r="F356" s="182"/>
      <c r="G356" s="182"/>
      <c r="H356" s="182"/>
      <c r="I356" s="182"/>
      <c r="J356" s="182"/>
      <c r="K356" s="182"/>
      <c r="L356" s="182"/>
      <c r="M356" s="182"/>
      <c r="N356" s="182"/>
      <c r="O356" s="182"/>
      <c r="P356" s="182"/>
      <c r="Q356" s="182"/>
      <c r="R356" s="182"/>
      <c r="S356" s="182"/>
      <c r="T356" s="182"/>
      <c r="U356" s="182"/>
      <c r="V356" s="182"/>
      <c r="W356" s="182"/>
      <c r="X356" s="182"/>
      <c r="Y356" s="182"/>
      <c r="Z356" s="182"/>
      <c r="AA356" s="182">
        <v>14000</v>
      </c>
      <c r="AB356" s="182"/>
      <c r="AC356" s="182"/>
      <c r="AD356" s="182">
        <v>14000</v>
      </c>
      <c r="AE356" s="182"/>
      <c r="AF356" s="182"/>
      <c r="AG356" s="182"/>
      <c r="AH356" s="182"/>
      <c r="AI356" s="182"/>
    </row>
    <row r="357" spans="1:35" s="185" customFormat="1" ht="25.5">
      <c r="A357" s="333">
        <v>35</v>
      </c>
      <c r="B357" s="175" t="s">
        <v>455</v>
      </c>
      <c r="C357" s="182">
        <v>320136</v>
      </c>
      <c r="D357" s="182"/>
      <c r="E357" s="182"/>
      <c r="F357" s="182"/>
      <c r="G357" s="182"/>
      <c r="H357" s="182"/>
      <c r="I357" s="182"/>
      <c r="J357" s="182"/>
      <c r="K357" s="182"/>
      <c r="L357" s="182"/>
      <c r="M357" s="182"/>
      <c r="N357" s="182"/>
      <c r="O357" s="182"/>
      <c r="P357" s="182"/>
      <c r="Q357" s="182"/>
      <c r="R357" s="182"/>
      <c r="S357" s="182"/>
      <c r="T357" s="182"/>
      <c r="U357" s="182"/>
      <c r="V357" s="182"/>
      <c r="W357" s="182"/>
      <c r="X357" s="182"/>
      <c r="Y357" s="182"/>
      <c r="Z357" s="182"/>
      <c r="AA357" s="182">
        <v>320136</v>
      </c>
      <c r="AB357" s="182"/>
      <c r="AC357" s="182"/>
      <c r="AD357" s="182">
        <v>320136</v>
      </c>
      <c r="AE357" s="182"/>
      <c r="AF357" s="182"/>
      <c r="AG357" s="182"/>
      <c r="AH357" s="182"/>
      <c r="AI357" s="182"/>
    </row>
    <row r="358" spans="1:35" s="185" customFormat="1" ht="25.5">
      <c r="A358" s="333">
        <v>36</v>
      </c>
      <c r="B358" s="175" t="s">
        <v>456</v>
      </c>
      <c r="C358" s="182">
        <v>20000</v>
      </c>
      <c r="D358" s="182"/>
      <c r="E358" s="182"/>
      <c r="F358" s="182"/>
      <c r="G358" s="182"/>
      <c r="H358" s="182"/>
      <c r="I358" s="182"/>
      <c r="J358" s="182"/>
      <c r="K358" s="182"/>
      <c r="L358" s="182"/>
      <c r="M358" s="182"/>
      <c r="N358" s="182"/>
      <c r="O358" s="182"/>
      <c r="P358" s="182"/>
      <c r="Q358" s="182"/>
      <c r="R358" s="182"/>
      <c r="S358" s="182"/>
      <c r="T358" s="182"/>
      <c r="U358" s="182"/>
      <c r="V358" s="182"/>
      <c r="W358" s="182"/>
      <c r="X358" s="182"/>
      <c r="Y358" s="182"/>
      <c r="Z358" s="182"/>
      <c r="AA358" s="182">
        <v>20000</v>
      </c>
      <c r="AB358" s="182"/>
      <c r="AC358" s="182"/>
      <c r="AD358" s="182">
        <v>20000</v>
      </c>
      <c r="AE358" s="182"/>
      <c r="AF358" s="182"/>
      <c r="AG358" s="182"/>
      <c r="AH358" s="182"/>
      <c r="AI358" s="182"/>
    </row>
    <row r="359" spans="1:35" s="185" customFormat="1" ht="51">
      <c r="A359" s="333">
        <v>37</v>
      </c>
      <c r="B359" s="175" t="s">
        <v>457</v>
      </c>
      <c r="C359" s="182">
        <v>940</v>
      </c>
      <c r="D359" s="182"/>
      <c r="E359" s="182"/>
      <c r="F359" s="182"/>
      <c r="G359" s="182"/>
      <c r="H359" s="182"/>
      <c r="I359" s="182"/>
      <c r="J359" s="182"/>
      <c r="K359" s="182"/>
      <c r="L359" s="182"/>
      <c r="M359" s="182"/>
      <c r="N359" s="182"/>
      <c r="O359" s="182"/>
      <c r="P359" s="182"/>
      <c r="Q359" s="182"/>
      <c r="R359" s="182"/>
      <c r="S359" s="182"/>
      <c r="T359" s="182"/>
      <c r="U359" s="182"/>
      <c r="V359" s="182"/>
      <c r="W359" s="182"/>
      <c r="X359" s="182"/>
      <c r="Y359" s="182"/>
      <c r="Z359" s="182"/>
      <c r="AA359" s="182">
        <v>940</v>
      </c>
      <c r="AB359" s="182"/>
      <c r="AC359" s="182"/>
      <c r="AD359" s="182">
        <v>940</v>
      </c>
      <c r="AE359" s="182"/>
      <c r="AF359" s="182"/>
      <c r="AG359" s="182"/>
      <c r="AH359" s="182"/>
      <c r="AI359" s="182"/>
    </row>
    <row r="360" spans="1:35" s="185" customFormat="1" ht="89.25">
      <c r="A360" s="333">
        <v>38</v>
      </c>
      <c r="B360" s="175" t="s">
        <v>458</v>
      </c>
      <c r="C360" s="182">
        <v>94282.49</v>
      </c>
      <c r="D360" s="182"/>
      <c r="E360" s="182"/>
      <c r="F360" s="182"/>
      <c r="G360" s="182"/>
      <c r="H360" s="182"/>
      <c r="I360" s="182"/>
      <c r="J360" s="182"/>
      <c r="K360" s="182"/>
      <c r="L360" s="182"/>
      <c r="M360" s="182"/>
      <c r="N360" s="182"/>
      <c r="O360" s="182"/>
      <c r="P360" s="182"/>
      <c r="Q360" s="182"/>
      <c r="R360" s="182"/>
      <c r="S360" s="182"/>
      <c r="T360" s="182"/>
      <c r="U360" s="182"/>
      <c r="V360" s="182"/>
      <c r="W360" s="182"/>
      <c r="X360" s="182"/>
      <c r="Y360" s="182"/>
      <c r="Z360" s="182"/>
      <c r="AA360" s="182">
        <v>94282.49</v>
      </c>
      <c r="AB360" s="182"/>
      <c r="AC360" s="182"/>
      <c r="AD360" s="182">
        <v>94282.49</v>
      </c>
      <c r="AE360" s="182"/>
      <c r="AF360" s="182"/>
      <c r="AG360" s="182"/>
      <c r="AH360" s="182"/>
      <c r="AI360" s="182"/>
    </row>
    <row r="361" spans="1:35">
      <c r="A361" s="333">
        <v>39</v>
      </c>
      <c r="B361" s="238" t="s">
        <v>775</v>
      </c>
      <c r="C361" s="182">
        <v>10000</v>
      </c>
      <c r="D361" s="189"/>
      <c r="E361" s="189"/>
      <c r="F361" s="189"/>
      <c r="G361" s="189"/>
      <c r="H361" s="189"/>
      <c r="I361" s="189"/>
      <c r="J361" s="189"/>
      <c r="K361" s="189"/>
      <c r="L361" s="189"/>
      <c r="M361" s="189"/>
      <c r="N361" s="189"/>
      <c r="O361" s="189"/>
      <c r="P361" s="189"/>
      <c r="Q361" s="189"/>
      <c r="R361" s="189"/>
      <c r="S361" s="189"/>
      <c r="T361" s="189">
        <v>10000</v>
      </c>
      <c r="U361" s="189"/>
      <c r="V361" s="189"/>
      <c r="W361" s="189"/>
      <c r="X361" s="189"/>
      <c r="Y361" s="189"/>
      <c r="Z361" s="189"/>
      <c r="AA361" s="182">
        <v>0</v>
      </c>
      <c r="AB361" s="189"/>
      <c r="AC361" s="189"/>
      <c r="AD361" s="189"/>
      <c r="AE361" s="189"/>
      <c r="AF361" s="189"/>
      <c r="AG361" s="189"/>
      <c r="AH361" s="189"/>
      <c r="AI361" s="189"/>
    </row>
    <row r="362" spans="1:35" ht="51">
      <c r="A362" s="333">
        <v>40</v>
      </c>
      <c r="B362" s="238" t="s">
        <v>776</v>
      </c>
      <c r="C362" s="182">
        <v>3500</v>
      </c>
      <c r="D362" s="189"/>
      <c r="E362" s="189"/>
      <c r="F362" s="189"/>
      <c r="G362" s="189"/>
      <c r="H362" s="189"/>
      <c r="I362" s="189"/>
      <c r="J362" s="189"/>
      <c r="K362" s="189"/>
      <c r="L362" s="189"/>
      <c r="M362" s="189"/>
      <c r="N362" s="189"/>
      <c r="O362" s="189"/>
      <c r="P362" s="189"/>
      <c r="Q362" s="189"/>
      <c r="R362" s="189"/>
      <c r="S362" s="189"/>
      <c r="T362" s="189">
        <v>3500</v>
      </c>
      <c r="U362" s="189"/>
      <c r="V362" s="189"/>
      <c r="W362" s="189"/>
      <c r="X362" s="189"/>
      <c r="Y362" s="189"/>
      <c r="Z362" s="189"/>
      <c r="AA362" s="182">
        <v>0</v>
      </c>
      <c r="AB362" s="189"/>
      <c r="AC362" s="189"/>
      <c r="AD362" s="189"/>
      <c r="AE362" s="189"/>
      <c r="AF362" s="189"/>
      <c r="AG362" s="189"/>
      <c r="AH362" s="189"/>
      <c r="AI362" s="189"/>
    </row>
    <row r="363" spans="1:35" s="185" customFormat="1">
      <c r="A363" s="333">
        <v>41</v>
      </c>
      <c r="B363" s="175" t="s">
        <v>459</v>
      </c>
      <c r="C363" s="182">
        <v>85510</v>
      </c>
      <c r="D363" s="182"/>
      <c r="E363" s="182"/>
      <c r="F363" s="182"/>
      <c r="G363" s="182"/>
      <c r="H363" s="182"/>
      <c r="I363" s="182"/>
      <c r="J363" s="182"/>
      <c r="K363" s="182"/>
      <c r="L363" s="182"/>
      <c r="M363" s="182"/>
      <c r="N363" s="182"/>
      <c r="O363" s="182"/>
      <c r="P363" s="182"/>
      <c r="Q363" s="182"/>
      <c r="R363" s="182"/>
      <c r="S363" s="182"/>
      <c r="T363" s="182"/>
      <c r="U363" s="182"/>
      <c r="V363" s="182"/>
      <c r="W363" s="182"/>
      <c r="X363" s="182"/>
      <c r="Y363" s="182"/>
      <c r="Z363" s="182"/>
      <c r="AA363" s="182">
        <v>0</v>
      </c>
      <c r="AB363" s="182"/>
      <c r="AC363" s="182"/>
      <c r="AD363" s="182"/>
      <c r="AE363" s="182"/>
      <c r="AF363" s="182"/>
      <c r="AG363" s="182"/>
      <c r="AH363" s="182">
        <v>85510</v>
      </c>
      <c r="AI363" s="182"/>
    </row>
    <row r="364" spans="1:35" s="185" customFormat="1">
      <c r="A364" s="333">
        <v>42</v>
      </c>
      <c r="B364" s="175" t="s">
        <v>460</v>
      </c>
      <c r="C364" s="182">
        <v>20768.894486000001</v>
      </c>
      <c r="D364" s="182"/>
      <c r="E364" s="182"/>
      <c r="F364" s="182"/>
      <c r="G364" s="182"/>
      <c r="H364" s="182"/>
      <c r="I364" s="182"/>
      <c r="J364" s="182"/>
      <c r="K364" s="182"/>
      <c r="L364" s="182"/>
      <c r="M364" s="182"/>
      <c r="N364" s="182"/>
      <c r="O364" s="182"/>
      <c r="P364" s="182"/>
      <c r="Q364" s="182"/>
      <c r="R364" s="182"/>
      <c r="S364" s="182"/>
      <c r="T364" s="182"/>
      <c r="U364" s="182"/>
      <c r="V364" s="182"/>
      <c r="W364" s="182"/>
      <c r="X364" s="182"/>
      <c r="Y364" s="182"/>
      <c r="Z364" s="182"/>
      <c r="AA364" s="182">
        <v>0</v>
      </c>
      <c r="AB364" s="182"/>
      <c r="AC364" s="182"/>
      <c r="AD364" s="182"/>
      <c r="AE364" s="182"/>
      <c r="AF364" s="182"/>
      <c r="AG364" s="182"/>
      <c r="AH364" s="182">
        <v>20768.894486000001</v>
      </c>
      <c r="AI364" s="182"/>
    </row>
    <row r="365" spans="1:35" s="185" customFormat="1" ht="25.5">
      <c r="A365" s="333">
        <v>43</v>
      </c>
      <c r="B365" s="175" t="s">
        <v>461</v>
      </c>
      <c r="C365" s="182">
        <v>3572</v>
      </c>
      <c r="D365" s="182"/>
      <c r="E365" s="182"/>
      <c r="F365" s="182"/>
      <c r="G365" s="182"/>
      <c r="H365" s="182"/>
      <c r="I365" s="182"/>
      <c r="J365" s="182"/>
      <c r="K365" s="182"/>
      <c r="L365" s="182"/>
      <c r="M365" s="182"/>
      <c r="N365" s="182"/>
      <c r="O365" s="182"/>
      <c r="P365" s="182"/>
      <c r="Q365" s="182"/>
      <c r="R365" s="182"/>
      <c r="S365" s="182"/>
      <c r="T365" s="182"/>
      <c r="U365" s="182"/>
      <c r="V365" s="182"/>
      <c r="W365" s="182"/>
      <c r="X365" s="182"/>
      <c r="Y365" s="182"/>
      <c r="Z365" s="182"/>
      <c r="AA365" s="182">
        <v>0</v>
      </c>
      <c r="AB365" s="182"/>
      <c r="AC365" s="182"/>
      <c r="AD365" s="182"/>
      <c r="AE365" s="182"/>
      <c r="AF365" s="182"/>
      <c r="AG365" s="182"/>
      <c r="AH365" s="182">
        <v>3572</v>
      </c>
      <c r="AI365" s="182"/>
    </row>
    <row r="366" spans="1:35" s="185" customFormat="1" ht="102">
      <c r="A366" s="333">
        <v>44</v>
      </c>
      <c r="B366" s="175" t="s">
        <v>462</v>
      </c>
      <c r="C366" s="182">
        <v>5000</v>
      </c>
      <c r="D366" s="182"/>
      <c r="E366" s="182"/>
      <c r="F366" s="182"/>
      <c r="G366" s="182"/>
      <c r="H366" s="182"/>
      <c r="I366" s="182"/>
      <c r="J366" s="182"/>
      <c r="K366" s="182"/>
      <c r="L366" s="182"/>
      <c r="M366" s="182"/>
      <c r="N366" s="182"/>
      <c r="O366" s="182"/>
      <c r="P366" s="182"/>
      <c r="Q366" s="182"/>
      <c r="R366" s="182"/>
      <c r="S366" s="182"/>
      <c r="T366" s="182"/>
      <c r="U366" s="182"/>
      <c r="V366" s="182"/>
      <c r="W366" s="182"/>
      <c r="X366" s="182"/>
      <c r="Y366" s="182"/>
      <c r="Z366" s="182"/>
      <c r="AA366" s="182">
        <v>0</v>
      </c>
      <c r="AB366" s="182"/>
      <c r="AC366" s="182"/>
      <c r="AD366" s="182"/>
      <c r="AE366" s="182"/>
      <c r="AF366" s="182"/>
      <c r="AG366" s="182"/>
      <c r="AH366" s="182">
        <v>5000</v>
      </c>
      <c r="AI366" s="182"/>
    </row>
    <row r="367" spans="1:35" s="185" customFormat="1" ht="25.5">
      <c r="A367" s="333">
        <v>45</v>
      </c>
      <c r="B367" s="174" t="s">
        <v>466</v>
      </c>
      <c r="C367" s="182">
        <v>35000</v>
      </c>
      <c r="D367" s="182"/>
      <c r="E367" s="182"/>
      <c r="F367" s="182"/>
      <c r="G367" s="182"/>
      <c r="H367" s="182"/>
      <c r="I367" s="182"/>
      <c r="J367" s="182"/>
      <c r="K367" s="182"/>
      <c r="L367" s="182"/>
      <c r="M367" s="182"/>
      <c r="N367" s="182"/>
      <c r="O367" s="182"/>
      <c r="P367" s="182"/>
      <c r="Q367" s="182"/>
      <c r="R367" s="182"/>
      <c r="S367" s="182"/>
      <c r="T367" s="182"/>
      <c r="U367" s="182"/>
      <c r="V367" s="182"/>
      <c r="W367" s="182"/>
      <c r="X367" s="182"/>
      <c r="Y367" s="182"/>
      <c r="Z367" s="182"/>
      <c r="AA367" s="182">
        <v>0</v>
      </c>
      <c r="AB367" s="182"/>
      <c r="AC367" s="182"/>
      <c r="AD367" s="182"/>
      <c r="AE367" s="182"/>
      <c r="AF367" s="182"/>
      <c r="AG367" s="182"/>
      <c r="AH367" s="182"/>
      <c r="AI367" s="182">
        <v>35000</v>
      </c>
    </row>
    <row r="368" spans="1:35" s="185" customFormat="1">
      <c r="A368" s="247"/>
      <c r="B368" s="300" t="s">
        <v>1094</v>
      </c>
      <c r="C368" s="184">
        <v>714556</v>
      </c>
      <c r="D368" s="184">
        <v>1623</v>
      </c>
      <c r="E368" s="184">
        <v>0</v>
      </c>
      <c r="F368" s="184">
        <v>0</v>
      </c>
      <c r="G368" s="184">
        <v>0</v>
      </c>
      <c r="H368" s="184">
        <v>0</v>
      </c>
      <c r="I368" s="184">
        <v>0</v>
      </c>
      <c r="J368" s="184">
        <v>0</v>
      </c>
      <c r="K368" s="184">
        <v>0</v>
      </c>
      <c r="L368" s="184">
        <v>0</v>
      </c>
      <c r="M368" s="184">
        <v>0</v>
      </c>
      <c r="N368" s="184">
        <v>0</v>
      </c>
      <c r="O368" s="184">
        <v>0</v>
      </c>
      <c r="P368" s="184">
        <v>0</v>
      </c>
      <c r="Q368" s="184">
        <v>0</v>
      </c>
      <c r="R368" s="184">
        <v>0</v>
      </c>
      <c r="S368" s="184">
        <v>0</v>
      </c>
      <c r="T368" s="184">
        <v>29759</v>
      </c>
      <c r="U368" s="184">
        <v>0</v>
      </c>
      <c r="V368" s="184">
        <v>319964</v>
      </c>
      <c r="W368" s="184">
        <v>30649</v>
      </c>
      <c r="X368" s="184">
        <v>0</v>
      </c>
      <c r="Y368" s="184">
        <v>0</v>
      </c>
      <c r="Z368" s="184">
        <v>80980</v>
      </c>
      <c r="AA368" s="184">
        <v>179412</v>
      </c>
      <c r="AB368" s="184">
        <v>0</v>
      </c>
      <c r="AC368" s="184">
        <v>0</v>
      </c>
      <c r="AD368" s="184">
        <v>179412</v>
      </c>
      <c r="AE368" s="184">
        <v>0</v>
      </c>
      <c r="AF368" s="184">
        <v>0</v>
      </c>
      <c r="AG368" s="184">
        <v>0</v>
      </c>
      <c r="AH368" s="184">
        <v>31869</v>
      </c>
      <c r="AI368" s="184">
        <v>40300</v>
      </c>
    </row>
    <row r="369" spans="1:35" s="185" customFormat="1" ht="38.25">
      <c r="A369" s="333">
        <v>46</v>
      </c>
      <c r="B369" s="173" t="s">
        <v>783</v>
      </c>
      <c r="C369" s="182">
        <v>37546</v>
      </c>
      <c r="D369" s="182">
        <v>37546</v>
      </c>
      <c r="E369" s="182"/>
      <c r="F369" s="182"/>
      <c r="G369" s="182"/>
      <c r="H369" s="182"/>
      <c r="I369" s="182"/>
      <c r="J369" s="182"/>
      <c r="K369" s="182"/>
      <c r="L369" s="182"/>
      <c r="M369" s="182"/>
      <c r="N369" s="182"/>
      <c r="O369" s="182"/>
      <c r="P369" s="182"/>
      <c r="Q369" s="182"/>
      <c r="R369" s="182"/>
      <c r="S369" s="182"/>
      <c r="T369" s="182"/>
      <c r="U369" s="182"/>
      <c r="V369" s="182"/>
      <c r="W369" s="182"/>
      <c r="X369" s="182"/>
      <c r="Y369" s="182"/>
      <c r="Z369" s="182"/>
      <c r="AA369" s="182">
        <v>0</v>
      </c>
      <c r="AB369" s="182"/>
      <c r="AC369" s="182"/>
      <c r="AD369" s="182"/>
      <c r="AE369" s="182"/>
      <c r="AF369" s="182"/>
      <c r="AG369" s="182"/>
      <c r="AH369" s="182"/>
      <c r="AI369" s="182"/>
    </row>
    <row r="370" spans="1:35" s="185" customFormat="1" ht="102">
      <c r="A370" s="333">
        <v>47</v>
      </c>
      <c r="B370" s="238" t="s">
        <v>784</v>
      </c>
      <c r="C370" s="182">
        <v>36000</v>
      </c>
      <c r="D370" s="182">
        <v>36000</v>
      </c>
      <c r="E370" s="182"/>
      <c r="F370" s="182"/>
      <c r="G370" s="182"/>
      <c r="H370" s="182"/>
      <c r="I370" s="182"/>
      <c r="J370" s="182"/>
      <c r="K370" s="182"/>
      <c r="L370" s="182"/>
      <c r="M370" s="182"/>
      <c r="N370" s="182"/>
      <c r="O370" s="182"/>
      <c r="P370" s="182"/>
      <c r="Q370" s="182"/>
      <c r="R370" s="182"/>
      <c r="S370" s="182"/>
      <c r="T370" s="182"/>
      <c r="U370" s="182"/>
      <c r="V370" s="182"/>
      <c r="W370" s="182"/>
      <c r="X370" s="182"/>
      <c r="Y370" s="182"/>
      <c r="Z370" s="182"/>
      <c r="AA370" s="182">
        <v>0</v>
      </c>
      <c r="AB370" s="182"/>
      <c r="AC370" s="182"/>
      <c r="AD370" s="182"/>
      <c r="AE370" s="182"/>
      <c r="AF370" s="182"/>
      <c r="AG370" s="182"/>
      <c r="AH370" s="182"/>
      <c r="AI370" s="182"/>
    </row>
    <row r="371" spans="1:35" s="185" customFormat="1">
      <c r="A371" s="333">
        <v>48</v>
      </c>
      <c r="B371" s="243" t="s">
        <v>467</v>
      </c>
      <c r="C371" s="182">
        <v>4236</v>
      </c>
      <c r="D371" s="182">
        <v>4236</v>
      </c>
      <c r="E371" s="182"/>
      <c r="F371" s="182"/>
      <c r="G371" s="182"/>
      <c r="H371" s="182"/>
      <c r="I371" s="182"/>
      <c r="J371" s="182"/>
      <c r="K371" s="182"/>
      <c r="L371" s="182"/>
      <c r="M371" s="182"/>
      <c r="N371" s="182"/>
      <c r="O371" s="182"/>
      <c r="P371" s="182"/>
      <c r="Q371" s="182"/>
      <c r="R371" s="182"/>
      <c r="S371" s="182"/>
      <c r="T371" s="182"/>
      <c r="U371" s="182"/>
      <c r="V371" s="182"/>
      <c r="W371" s="182"/>
      <c r="X371" s="182"/>
      <c r="Y371" s="182"/>
      <c r="Z371" s="182"/>
      <c r="AA371" s="182">
        <v>0</v>
      </c>
      <c r="AB371" s="182"/>
      <c r="AC371" s="182"/>
      <c r="AD371" s="182"/>
      <c r="AE371" s="182"/>
      <c r="AF371" s="182"/>
      <c r="AG371" s="182"/>
      <c r="AH371" s="182"/>
      <c r="AI371" s="182"/>
    </row>
    <row r="372" spans="1:35" s="185" customFormat="1" ht="76.5">
      <c r="A372" s="333">
        <v>49</v>
      </c>
      <c r="B372" s="243" t="s">
        <v>697</v>
      </c>
      <c r="C372" s="182">
        <v>5983</v>
      </c>
      <c r="D372" s="182">
        <v>5983</v>
      </c>
      <c r="E372" s="182"/>
      <c r="F372" s="182"/>
      <c r="G372" s="182"/>
      <c r="H372" s="182"/>
      <c r="I372" s="182"/>
      <c r="J372" s="182"/>
      <c r="K372" s="182"/>
      <c r="L372" s="182"/>
      <c r="M372" s="182"/>
      <c r="N372" s="182"/>
      <c r="O372" s="182"/>
      <c r="P372" s="182"/>
      <c r="Q372" s="182"/>
      <c r="R372" s="182"/>
      <c r="S372" s="182"/>
      <c r="T372" s="182"/>
      <c r="U372" s="182"/>
      <c r="V372" s="182"/>
      <c r="W372" s="182"/>
      <c r="X372" s="182"/>
      <c r="Y372" s="182"/>
      <c r="Z372" s="182"/>
      <c r="AA372" s="182">
        <v>0</v>
      </c>
      <c r="AB372" s="182"/>
      <c r="AC372" s="182"/>
      <c r="AD372" s="182"/>
      <c r="AE372" s="182"/>
      <c r="AF372" s="182"/>
      <c r="AG372" s="182"/>
      <c r="AH372" s="182"/>
      <c r="AI372" s="182"/>
    </row>
    <row r="373" spans="1:35" s="185" customFormat="1" ht="63.75">
      <c r="A373" s="333">
        <v>50</v>
      </c>
      <c r="B373" s="243" t="s">
        <v>468</v>
      </c>
      <c r="C373" s="182">
        <v>1000</v>
      </c>
      <c r="D373" s="182">
        <v>1000</v>
      </c>
      <c r="E373" s="182"/>
      <c r="F373" s="182"/>
      <c r="G373" s="182"/>
      <c r="H373" s="182"/>
      <c r="I373" s="182"/>
      <c r="J373" s="182"/>
      <c r="K373" s="182"/>
      <c r="L373" s="182"/>
      <c r="M373" s="182"/>
      <c r="N373" s="182"/>
      <c r="O373" s="182"/>
      <c r="P373" s="182"/>
      <c r="Q373" s="182"/>
      <c r="R373" s="182"/>
      <c r="S373" s="182"/>
      <c r="T373" s="182"/>
      <c r="U373" s="182"/>
      <c r="V373" s="182"/>
      <c r="W373" s="182"/>
      <c r="X373" s="182"/>
      <c r="Y373" s="182"/>
      <c r="Z373" s="182"/>
      <c r="AA373" s="182">
        <v>0</v>
      </c>
      <c r="AB373" s="182"/>
      <c r="AC373" s="182"/>
      <c r="AD373" s="182"/>
      <c r="AE373" s="182"/>
      <c r="AF373" s="182"/>
      <c r="AG373" s="182"/>
      <c r="AH373" s="182"/>
      <c r="AI373" s="182"/>
    </row>
    <row r="374" spans="1:35" s="185" customFormat="1">
      <c r="A374" s="333">
        <v>51</v>
      </c>
      <c r="B374" s="243" t="s">
        <v>429</v>
      </c>
      <c r="C374" s="182">
        <v>4485</v>
      </c>
      <c r="D374" s="182">
        <v>4485</v>
      </c>
      <c r="E374" s="182"/>
      <c r="F374" s="182"/>
      <c r="G374" s="182"/>
      <c r="H374" s="182"/>
      <c r="I374" s="182"/>
      <c r="J374" s="182"/>
      <c r="K374" s="182"/>
      <c r="L374" s="182"/>
      <c r="M374" s="182"/>
      <c r="N374" s="182"/>
      <c r="O374" s="182"/>
      <c r="P374" s="182"/>
      <c r="Q374" s="182"/>
      <c r="R374" s="182"/>
      <c r="S374" s="182"/>
      <c r="T374" s="182"/>
      <c r="U374" s="182"/>
      <c r="V374" s="182"/>
      <c r="W374" s="182"/>
      <c r="X374" s="182"/>
      <c r="Y374" s="182"/>
      <c r="Z374" s="182"/>
      <c r="AA374" s="182">
        <v>0</v>
      </c>
      <c r="AB374" s="182"/>
      <c r="AC374" s="182"/>
      <c r="AD374" s="182"/>
      <c r="AE374" s="182"/>
      <c r="AF374" s="182"/>
      <c r="AG374" s="182"/>
      <c r="AH374" s="182"/>
      <c r="AI374" s="182"/>
    </row>
    <row r="375" spans="1:35" s="185" customFormat="1" ht="51">
      <c r="A375" s="333">
        <v>52</v>
      </c>
      <c r="B375" s="176" t="s">
        <v>469</v>
      </c>
      <c r="C375" s="182">
        <v>25100</v>
      </c>
      <c r="D375" s="182">
        <v>0</v>
      </c>
      <c r="E375" s="182"/>
      <c r="F375" s="182"/>
      <c r="G375" s="182"/>
      <c r="H375" s="182"/>
      <c r="I375" s="182"/>
      <c r="J375" s="182"/>
      <c r="K375" s="182"/>
      <c r="L375" s="182"/>
      <c r="M375" s="182"/>
      <c r="N375" s="182"/>
      <c r="O375" s="182"/>
      <c r="P375" s="182"/>
      <c r="Q375" s="182"/>
      <c r="R375" s="182"/>
      <c r="S375" s="182">
        <v>0</v>
      </c>
      <c r="T375" s="182">
        <v>0</v>
      </c>
      <c r="U375" s="182"/>
      <c r="V375" s="182">
        <v>25100</v>
      </c>
      <c r="W375" s="182">
        <v>0</v>
      </c>
      <c r="X375" s="182">
        <v>0</v>
      </c>
      <c r="Y375" s="182">
        <v>0</v>
      </c>
      <c r="Z375" s="182">
        <v>0</v>
      </c>
      <c r="AA375" s="182">
        <v>0</v>
      </c>
      <c r="AB375" s="182"/>
      <c r="AC375" s="182"/>
      <c r="AD375" s="182"/>
      <c r="AE375" s="182"/>
      <c r="AF375" s="182"/>
      <c r="AG375" s="182">
        <v>0</v>
      </c>
      <c r="AH375" s="182">
        <v>0</v>
      </c>
      <c r="AI375" s="182">
        <v>0</v>
      </c>
    </row>
    <row r="376" spans="1:35" s="185" customFormat="1" ht="25.5">
      <c r="A376" s="333">
        <v>53</v>
      </c>
      <c r="B376" s="175" t="s">
        <v>470</v>
      </c>
      <c r="C376" s="182">
        <v>294864</v>
      </c>
      <c r="D376" s="182">
        <v>0</v>
      </c>
      <c r="E376" s="182"/>
      <c r="F376" s="182"/>
      <c r="G376" s="182"/>
      <c r="H376" s="182"/>
      <c r="I376" s="182"/>
      <c r="J376" s="182"/>
      <c r="K376" s="182"/>
      <c r="L376" s="182"/>
      <c r="M376" s="182"/>
      <c r="N376" s="182"/>
      <c r="O376" s="182"/>
      <c r="P376" s="182"/>
      <c r="Q376" s="182"/>
      <c r="R376" s="182"/>
      <c r="S376" s="182">
        <v>0</v>
      </c>
      <c r="T376" s="182">
        <v>0</v>
      </c>
      <c r="U376" s="182"/>
      <c r="V376" s="182">
        <v>294864</v>
      </c>
      <c r="W376" s="182">
        <v>0</v>
      </c>
      <c r="X376" s="182">
        <v>0</v>
      </c>
      <c r="Y376" s="182">
        <v>0</v>
      </c>
      <c r="Z376" s="182">
        <v>0</v>
      </c>
      <c r="AA376" s="182">
        <v>0</v>
      </c>
      <c r="AB376" s="182"/>
      <c r="AC376" s="182"/>
      <c r="AD376" s="182"/>
      <c r="AE376" s="182"/>
      <c r="AF376" s="182"/>
      <c r="AG376" s="182">
        <v>0</v>
      </c>
      <c r="AH376" s="182">
        <v>0</v>
      </c>
      <c r="AI376" s="182">
        <v>0</v>
      </c>
    </row>
    <row r="377" spans="1:35" s="185" customFormat="1" ht="63.75">
      <c r="A377" s="333">
        <v>54</v>
      </c>
      <c r="B377" s="175" t="s">
        <v>471</v>
      </c>
      <c r="C377" s="182">
        <v>21015</v>
      </c>
      <c r="D377" s="182">
        <v>0</v>
      </c>
      <c r="E377" s="182"/>
      <c r="F377" s="182"/>
      <c r="G377" s="182"/>
      <c r="H377" s="182"/>
      <c r="I377" s="182"/>
      <c r="J377" s="182"/>
      <c r="K377" s="182"/>
      <c r="L377" s="182"/>
      <c r="M377" s="182"/>
      <c r="N377" s="182"/>
      <c r="O377" s="182"/>
      <c r="P377" s="182"/>
      <c r="Q377" s="182"/>
      <c r="R377" s="182"/>
      <c r="S377" s="182">
        <v>0</v>
      </c>
      <c r="T377" s="182">
        <v>0</v>
      </c>
      <c r="U377" s="182"/>
      <c r="V377" s="182">
        <v>0</v>
      </c>
      <c r="W377" s="182">
        <v>0</v>
      </c>
      <c r="X377" s="182">
        <v>0</v>
      </c>
      <c r="Y377" s="182">
        <v>0</v>
      </c>
      <c r="Z377" s="182">
        <v>0</v>
      </c>
      <c r="AA377" s="182">
        <v>0</v>
      </c>
      <c r="AB377" s="182"/>
      <c r="AC377" s="182"/>
      <c r="AD377" s="182"/>
      <c r="AE377" s="182"/>
      <c r="AF377" s="182"/>
      <c r="AG377" s="182">
        <v>0</v>
      </c>
      <c r="AH377" s="182">
        <v>21015</v>
      </c>
      <c r="AI377" s="182">
        <v>0</v>
      </c>
    </row>
    <row r="378" spans="1:35" s="185" customFormat="1" ht="38.25">
      <c r="A378" s="333">
        <v>55</v>
      </c>
      <c r="B378" s="175" t="s">
        <v>472</v>
      </c>
      <c r="C378" s="182">
        <v>6833</v>
      </c>
      <c r="D378" s="182"/>
      <c r="E378" s="182"/>
      <c r="F378" s="182"/>
      <c r="G378" s="182"/>
      <c r="H378" s="182"/>
      <c r="I378" s="182"/>
      <c r="J378" s="182"/>
      <c r="K378" s="182"/>
      <c r="L378" s="182"/>
      <c r="M378" s="182"/>
      <c r="N378" s="182"/>
      <c r="O378" s="182"/>
      <c r="P378" s="182"/>
      <c r="Q378" s="182"/>
      <c r="R378" s="182"/>
      <c r="S378" s="182"/>
      <c r="T378" s="182"/>
      <c r="U378" s="182"/>
      <c r="V378" s="182"/>
      <c r="W378" s="182"/>
      <c r="X378" s="182"/>
      <c r="Y378" s="182"/>
      <c r="Z378" s="182"/>
      <c r="AA378" s="182">
        <v>0</v>
      </c>
      <c r="AB378" s="182"/>
      <c r="AC378" s="182"/>
      <c r="AD378" s="182"/>
      <c r="AE378" s="182"/>
      <c r="AF378" s="182"/>
      <c r="AG378" s="182"/>
      <c r="AH378" s="182">
        <v>6833</v>
      </c>
      <c r="AI378" s="182"/>
    </row>
    <row r="379" spans="1:35" s="185" customFormat="1" ht="76.5">
      <c r="A379" s="333">
        <v>56</v>
      </c>
      <c r="B379" s="175" t="s">
        <v>473</v>
      </c>
      <c r="C379" s="182">
        <v>2882</v>
      </c>
      <c r="D379" s="182">
        <v>0</v>
      </c>
      <c r="E379" s="182"/>
      <c r="F379" s="182"/>
      <c r="G379" s="182"/>
      <c r="H379" s="182"/>
      <c r="I379" s="182"/>
      <c r="J379" s="182"/>
      <c r="K379" s="182"/>
      <c r="L379" s="182"/>
      <c r="M379" s="182"/>
      <c r="N379" s="182"/>
      <c r="O379" s="182"/>
      <c r="P379" s="182"/>
      <c r="Q379" s="182"/>
      <c r="R379" s="182"/>
      <c r="S379" s="182">
        <v>0</v>
      </c>
      <c r="T379" s="182">
        <v>0</v>
      </c>
      <c r="U379" s="182"/>
      <c r="V379" s="182">
        <v>0</v>
      </c>
      <c r="W379" s="182">
        <v>0</v>
      </c>
      <c r="X379" s="182">
        <v>0</v>
      </c>
      <c r="Y379" s="182">
        <v>0</v>
      </c>
      <c r="Z379" s="182">
        <v>0</v>
      </c>
      <c r="AA379" s="182">
        <v>0</v>
      </c>
      <c r="AB379" s="182"/>
      <c r="AC379" s="182"/>
      <c r="AD379" s="182"/>
      <c r="AE379" s="182"/>
      <c r="AF379" s="182"/>
      <c r="AG379" s="182">
        <v>0</v>
      </c>
      <c r="AH379" s="182">
        <v>2882</v>
      </c>
      <c r="AI379" s="182">
        <v>0</v>
      </c>
    </row>
    <row r="380" spans="1:35" s="185" customFormat="1" ht="25.5">
      <c r="A380" s="333">
        <v>57</v>
      </c>
      <c r="B380" s="175" t="s">
        <v>474</v>
      </c>
      <c r="C380" s="182">
        <v>1139</v>
      </c>
      <c r="D380" s="182">
        <v>0</v>
      </c>
      <c r="E380" s="182"/>
      <c r="F380" s="182"/>
      <c r="G380" s="182"/>
      <c r="H380" s="182"/>
      <c r="I380" s="182"/>
      <c r="J380" s="182"/>
      <c r="K380" s="182"/>
      <c r="L380" s="182"/>
      <c r="M380" s="182"/>
      <c r="N380" s="182"/>
      <c r="O380" s="182"/>
      <c r="P380" s="182"/>
      <c r="Q380" s="182"/>
      <c r="R380" s="182"/>
      <c r="S380" s="182">
        <v>0</v>
      </c>
      <c r="T380" s="182">
        <v>0</v>
      </c>
      <c r="U380" s="182"/>
      <c r="V380" s="182">
        <v>0</v>
      </c>
      <c r="W380" s="182">
        <v>0</v>
      </c>
      <c r="X380" s="182">
        <v>0</v>
      </c>
      <c r="Y380" s="182">
        <v>0</v>
      </c>
      <c r="Z380" s="182">
        <v>0</v>
      </c>
      <c r="AA380" s="182">
        <v>0</v>
      </c>
      <c r="AB380" s="182"/>
      <c r="AC380" s="182"/>
      <c r="AD380" s="182"/>
      <c r="AE380" s="182"/>
      <c r="AF380" s="182"/>
      <c r="AG380" s="182">
        <v>0</v>
      </c>
      <c r="AH380" s="182">
        <v>1139</v>
      </c>
      <c r="AI380" s="182">
        <v>0</v>
      </c>
    </row>
    <row r="381" spans="1:35" s="185" customFormat="1" ht="76.5">
      <c r="A381" s="333">
        <v>58</v>
      </c>
      <c r="B381" s="175" t="s">
        <v>475</v>
      </c>
      <c r="C381" s="182">
        <v>80800</v>
      </c>
      <c r="D381" s="182">
        <v>0</v>
      </c>
      <c r="E381" s="182"/>
      <c r="F381" s="182"/>
      <c r="G381" s="182"/>
      <c r="H381" s="182"/>
      <c r="I381" s="182"/>
      <c r="J381" s="182"/>
      <c r="K381" s="182"/>
      <c r="L381" s="182"/>
      <c r="M381" s="182"/>
      <c r="N381" s="182"/>
      <c r="O381" s="182"/>
      <c r="P381" s="182"/>
      <c r="Q381" s="182"/>
      <c r="R381" s="182"/>
      <c r="S381" s="182">
        <v>0</v>
      </c>
      <c r="T381" s="182">
        <v>0</v>
      </c>
      <c r="U381" s="182"/>
      <c r="V381" s="182">
        <v>0</v>
      </c>
      <c r="W381" s="182">
        <v>0</v>
      </c>
      <c r="X381" s="182">
        <v>0</v>
      </c>
      <c r="Y381" s="182">
        <v>0</v>
      </c>
      <c r="Z381" s="182">
        <v>80800</v>
      </c>
      <c r="AA381" s="182">
        <v>0</v>
      </c>
      <c r="AB381" s="182"/>
      <c r="AC381" s="182"/>
      <c r="AD381" s="246"/>
      <c r="AE381" s="246"/>
      <c r="AF381" s="182"/>
      <c r="AG381" s="182">
        <v>0</v>
      </c>
      <c r="AH381" s="182">
        <v>0</v>
      </c>
      <c r="AI381" s="182">
        <v>0</v>
      </c>
    </row>
    <row r="382" spans="1:35" s="185" customFormat="1" ht="38.25">
      <c r="A382" s="333">
        <v>59</v>
      </c>
      <c r="B382" s="175" t="s">
        <v>476</v>
      </c>
      <c r="C382" s="182">
        <v>26315</v>
      </c>
      <c r="D382" s="182">
        <v>0</v>
      </c>
      <c r="E382" s="182"/>
      <c r="F382" s="182"/>
      <c r="G382" s="182"/>
      <c r="H382" s="182"/>
      <c r="I382" s="182"/>
      <c r="J382" s="182"/>
      <c r="K382" s="182"/>
      <c r="L382" s="182"/>
      <c r="M382" s="182"/>
      <c r="N382" s="182"/>
      <c r="O382" s="182"/>
      <c r="P382" s="182"/>
      <c r="Q382" s="182"/>
      <c r="R382" s="182"/>
      <c r="S382" s="182">
        <v>0</v>
      </c>
      <c r="T382" s="182">
        <v>0</v>
      </c>
      <c r="U382" s="182"/>
      <c r="V382" s="182">
        <v>0</v>
      </c>
      <c r="W382" s="182">
        <v>0</v>
      </c>
      <c r="X382" s="182">
        <v>0</v>
      </c>
      <c r="Y382" s="182">
        <v>0</v>
      </c>
      <c r="Z382" s="182">
        <v>0</v>
      </c>
      <c r="AA382" s="182">
        <v>26315</v>
      </c>
      <c r="AB382" s="182"/>
      <c r="AC382" s="182"/>
      <c r="AD382" s="182">
        <v>26315</v>
      </c>
      <c r="AE382" s="182"/>
      <c r="AF382" s="182"/>
      <c r="AG382" s="182">
        <v>0</v>
      </c>
      <c r="AH382" s="182">
        <v>0</v>
      </c>
      <c r="AI382" s="182">
        <v>0</v>
      </c>
    </row>
    <row r="383" spans="1:35" s="185" customFormat="1" ht="38.25">
      <c r="A383" s="333">
        <v>60</v>
      </c>
      <c r="B383" s="175" t="s">
        <v>477</v>
      </c>
      <c r="C383" s="182">
        <v>27333</v>
      </c>
      <c r="D383" s="182">
        <v>0</v>
      </c>
      <c r="E383" s="182"/>
      <c r="F383" s="182"/>
      <c r="G383" s="182"/>
      <c r="H383" s="182"/>
      <c r="I383" s="182"/>
      <c r="J383" s="182"/>
      <c r="K383" s="182"/>
      <c r="L383" s="182"/>
      <c r="M383" s="182"/>
      <c r="N383" s="182"/>
      <c r="O383" s="182"/>
      <c r="P383" s="182"/>
      <c r="Q383" s="182"/>
      <c r="R383" s="182"/>
      <c r="S383" s="182">
        <v>0</v>
      </c>
      <c r="T383" s="182">
        <v>0</v>
      </c>
      <c r="U383" s="182"/>
      <c r="V383" s="182">
        <v>0</v>
      </c>
      <c r="W383" s="182">
        <v>0</v>
      </c>
      <c r="X383" s="182">
        <v>0</v>
      </c>
      <c r="Y383" s="182">
        <v>0</v>
      </c>
      <c r="Z383" s="182">
        <v>0</v>
      </c>
      <c r="AA383" s="182">
        <v>27333</v>
      </c>
      <c r="AB383" s="182"/>
      <c r="AC383" s="182"/>
      <c r="AD383" s="182">
        <v>27333</v>
      </c>
      <c r="AE383" s="182"/>
      <c r="AF383" s="182"/>
      <c r="AG383" s="182">
        <v>0</v>
      </c>
      <c r="AH383" s="182">
        <v>0</v>
      </c>
      <c r="AI383" s="182">
        <v>0</v>
      </c>
    </row>
    <row r="384" spans="1:35" s="185" customFormat="1" ht="51">
      <c r="A384" s="333">
        <v>61</v>
      </c>
      <c r="B384" s="175" t="s">
        <v>478</v>
      </c>
      <c r="C384" s="182">
        <v>43344</v>
      </c>
      <c r="D384" s="182"/>
      <c r="E384" s="182"/>
      <c r="F384" s="182"/>
      <c r="G384" s="182"/>
      <c r="H384" s="182"/>
      <c r="I384" s="182"/>
      <c r="J384" s="182"/>
      <c r="K384" s="182"/>
      <c r="L384" s="182"/>
      <c r="M384" s="182"/>
      <c r="N384" s="182"/>
      <c r="O384" s="182"/>
      <c r="P384" s="182"/>
      <c r="Q384" s="182"/>
      <c r="R384" s="182"/>
      <c r="S384" s="182"/>
      <c r="T384" s="182"/>
      <c r="U384" s="182"/>
      <c r="V384" s="182"/>
      <c r="W384" s="182"/>
      <c r="X384" s="182"/>
      <c r="Y384" s="182"/>
      <c r="Z384" s="182"/>
      <c r="AA384" s="182">
        <v>43344</v>
      </c>
      <c r="AB384" s="182"/>
      <c r="AC384" s="182"/>
      <c r="AD384" s="182">
        <v>43344</v>
      </c>
      <c r="AE384" s="182"/>
      <c r="AF384" s="182"/>
      <c r="AG384" s="182"/>
      <c r="AH384" s="182"/>
      <c r="AI384" s="182"/>
    </row>
    <row r="385" spans="1:35" s="185" customFormat="1" ht="38.25">
      <c r="A385" s="333">
        <v>62</v>
      </c>
      <c r="B385" s="175" t="s">
        <v>794</v>
      </c>
      <c r="C385" s="182">
        <v>17072</v>
      </c>
      <c r="D385" s="182">
        <v>0</v>
      </c>
      <c r="E385" s="182"/>
      <c r="F385" s="182"/>
      <c r="G385" s="182"/>
      <c r="H385" s="182"/>
      <c r="I385" s="182"/>
      <c r="J385" s="182"/>
      <c r="K385" s="182"/>
      <c r="L385" s="182"/>
      <c r="M385" s="182"/>
      <c r="N385" s="182"/>
      <c r="O385" s="182"/>
      <c r="P385" s="182"/>
      <c r="Q385" s="182"/>
      <c r="R385" s="182"/>
      <c r="S385" s="182">
        <v>0</v>
      </c>
      <c r="T385" s="182">
        <v>0</v>
      </c>
      <c r="U385" s="182"/>
      <c r="V385" s="182">
        <v>0</v>
      </c>
      <c r="W385" s="182">
        <v>0</v>
      </c>
      <c r="X385" s="182">
        <v>0</v>
      </c>
      <c r="Y385" s="182">
        <v>0</v>
      </c>
      <c r="Z385" s="182">
        <v>0</v>
      </c>
      <c r="AA385" s="182">
        <v>17072</v>
      </c>
      <c r="AB385" s="182"/>
      <c r="AC385" s="182"/>
      <c r="AD385" s="182">
        <v>17072</v>
      </c>
      <c r="AE385" s="182"/>
      <c r="AF385" s="182"/>
      <c r="AG385" s="182">
        <v>0</v>
      </c>
      <c r="AH385" s="182">
        <v>0</v>
      </c>
      <c r="AI385" s="182">
        <v>0</v>
      </c>
    </row>
    <row r="386" spans="1:35" ht="38.25">
      <c r="A386" s="333">
        <v>63</v>
      </c>
      <c r="B386" s="175" t="s">
        <v>479</v>
      </c>
      <c r="C386" s="182">
        <v>5000</v>
      </c>
      <c r="D386" s="189">
        <v>0</v>
      </c>
      <c r="E386" s="189"/>
      <c r="F386" s="189"/>
      <c r="G386" s="189"/>
      <c r="H386" s="189"/>
      <c r="I386" s="189"/>
      <c r="J386" s="189"/>
      <c r="K386" s="189"/>
      <c r="L386" s="189"/>
      <c r="M386" s="189"/>
      <c r="N386" s="189"/>
      <c r="O386" s="189"/>
      <c r="P386" s="189"/>
      <c r="Q386" s="189"/>
      <c r="R386" s="189"/>
      <c r="S386" s="189">
        <v>0</v>
      </c>
      <c r="T386" s="189">
        <v>0</v>
      </c>
      <c r="U386" s="189"/>
      <c r="V386" s="189">
        <v>0</v>
      </c>
      <c r="W386" s="189">
        <v>0</v>
      </c>
      <c r="X386" s="189">
        <v>0</v>
      </c>
      <c r="Y386" s="189">
        <v>0</v>
      </c>
      <c r="Z386" s="189">
        <v>0</v>
      </c>
      <c r="AA386" s="182">
        <v>0</v>
      </c>
      <c r="AB386" s="189"/>
      <c r="AC386" s="189"/>
      <c r="AD386" s="189"/>
      <c r="AE386" s="189"/>
      <c r="AF386" s="189"/>
      <c r="AG386" s="189">
        <v>0</v>
      </c>
      <c r="AH386" s="189">
        <v>0</v>
      </c>
      <c r="AI386" s="189">
        <v>5000</v>
      </c>
    </row>
    <row r="387" spans="1:35" ht="25.5" customHeight="1">
      <c r="A387" s="333">
        <v>64</v>
      </c>
      <c r="B387" s="175" t="s">
        <v>480</v>
      </c>
      <c r="C387" s="182">
        <v>5000</v>
      </c>
      <c r="D387" s="189">
        <v>0</v>
      </c>
      <c r="E387" s="189"/>
      <c r="F387" s="189"/>
      <c r="G387" s="189"/>
      <c r="H387" s="189"/>
      <c r="I387" s="189"/>
      <c r="J387" s="189"/>
      <c r="K387" s="189"/>
      <c r="L387" s="189"/>
      <c r="M387" s="189"/>
      <c r="N387" s="189"/>
      <c r="O387" s="189"/>
      <c r="P387" s="189"/>
      <c r="Q387" s="189"/>
      <c r="R387" s="189"/>
      <c r="S387" s="189">
        <v>0</v>
      </c>
      <c r="T387" s="189">
        <v>0</v>
      </c>
      <c r="U387" s="189"/>
      <c r="V387" s="189">
        <v>0</v>
      </c>
      <c r="W387" s="189">
        <v>0</v>
      </c>
      <c r="X387" s="189">
        <v>0</v>
      </c>
      <c r="Y387" s="189">
        <v>0</v>
      </c>
      <c r="Z387" s="189">
        <v>0</v>
      </c>
      <c r="AA387" s="182">
        <v>0</v>
      </c>
      <c r="AB387" s="189"/>
      <c r="AC387" s="189"/>
      <c r="AD387" s="189"/>
      <c r="AE387" s="189"/>
      <c r="AF387" s="189"/>
      <c r="AG387" s="189">
        <v>0</v>
      </c>
      <c r="AH387" s="189">
        <v>0</v>
      </c>
      <c r="AI387" s="189">
        <v>5000</v>
      </c>
    </row>
    <row r="388" spans="1:35" ht="38.25">
      <c r="A388" s="333">
        <v>65</v>
      </c>
      <c r="B388" s="175" t="s">
        <v>481</v>
      </c>
      <c r="C388" s="182">
        <v>10000</v>
      </c>
      <c r="D388" s="189">
        <v>0</v>
      </c>
      <c r="E388" s="189"/>
      <c r="F388" s="189"/>
      <c r="G388" s="189"/>
      <c r="H388" s="189"/>
      <c r="I388" s="189"/>
      <c r="J388" s="189"/>
      <c r="K388" s="189"/>
      <c r="L388" s="189"/>
      <c r="M388" s="189"/>
      <c r="N388" s="189"/>
      <c r="O388" s="189"/>
      <c r="P388" s="189"/>
      <c r="Q388" s="189"/>
      <c r="R388" s="189"/>
      <c r="S388" s="189">
        <v>0</v>
      </c>
      <c r="T388" s="189">
        <v>0</v>
      </c>
      <c r="U388" s="189"/>
      <c r="V388" s="189">
        <v>0</v>
      </c>
      <c r="W388" s="189">
        <v>0</v>
      </c>
      <c r="X388" s="189">
        <v>0</v>
      </c>
      <c r="Y388" s="189">
        <v>0</v>
      </c>
      <c r="Z388" s="189">
        <v>0</v>
      </c>
      <c r="AA388" s="182">
        <v>0</v>
      </c>
      <c r="AB388" s="189"/>
      <c r="AC388" s="189"/>
      <c r="AD388" s="189"/>
      <c r="AE388" s="189"/>
      <c r="AF388" s="189"/>
      <c r="AG388" s="189">
        <v>0</v>
      </c>
      <c r="AH388" s="189">
        <v>0</v>
      </c>
      <c r="AI388" s="189">
        <v>10000</v>
      </c>
    </row>
    <row r="389" spans="1:35" ht="25.5">
      <c r="A389" s="333">
        <v>66</v>
      </c>
      <c r="B389" s="175" t="s">
        <v>482</v>
      </c>
      <c r="C389" s="182">
        <v>3300</v>
      </c>
      <c r="D389" s="189">
        <v>0</v>
      </c>
      <c r="E389" s="189"/>
      <c r="F389" s="189"/>
      <c r="G389" s="189"/>
      <c r="H389" s="189"/>
      <c r="I389" s="189"/>
      <c r="J389" s="189"/>
      <c r="K389" s="189"/>
      <c r="L389" s="189"/>
      <c r="M389" s="189"/>
      <c r="N389" s="189"/>
      <c r="O389" s="189"/>
      <c r="P389" s="189"/>
      <c r="Q389" s="189"/>
      <c r="R389" s="189"/>
      <c r="S389" s="189">
        <v>0</v>
      </c>
      <c r="T389" s="189">
        <v>0</v>
      </c>
      <c r="U389" s="189"/>
      <c r="V389" s="189">
        <v>0</v>
      </c>
      <c r="W389" s="189">
        <v>0</v>
      </c>
      <c r="X389" s="189">
        <v>0</v>
      </c>
      <c r="Y389" s="189">
        <v>0</v>
      </c>
      <c r="Z389" s="189">
        <v>0</v>
      </c>
      <c r="AA389" s="182">
        <v>0</v>
      </c>
      <c r="AB389" s="189"/>
      <c r="AC389" s="189"/>
      <c r="AD389" s="189"/>
      <c r="AE389" s="189"/>
      <c r="AF389" s="189"/>
      <c r="AG389" s="189">
        <v>0</v>
      </c>
      <c r="AH389" s="189">
        <v>0</v>
      </c>
      <c r="AI389" s="189">
        <v>3300</v>
      </c>
    </row>
    <row r="390" spans="1:35">
      <c r="A390" s="333">
        <v>67</v>
      </c>
      <c r="B390" s="175" t="s">
        <v>483</v>
      </c>
      <c r="C390" s="182">
        <v>12000</v>
      </c>
      <c r="D390" s="189"/>
      <c r="E390" s="189"/>
      <c r="F390" s="189"/>
      <c r="G390" s="189"/>
      <c r="H390" s="189"/>
      <c r="I390" s="189"/>
      <c r="J390" s="189"/>
      <c r="K390" s="189"/>
      <c r="L390" s="189"/>
      <c r="M390" s="189"/>
      <c r="N390" s="189"/>
      <c r="O390" s="189"/>
      <c r="P390" s="189"/>
      <c r="Q390" s="189"/>
      <c r="R390" s="189"/>
      <c r="S390" s="189"/>
      <c r="T390" s="189"/>
      <c r="U390" s="189"/>
      <c r="V390" s="189"/>
      <c r="W390" s="189"/>
      <c r="X390" s="189"/>
      <c r="Y390" s="189"/>
      <c r="Z390" s="189"/>
      <c r="AA390" s="182">
        <v>0</v>
      </c>
      <c r="AB390" s="189"/>
      <c r="AC390" s="189"/>
      <c r="AD390" s="189"/>
      <c r="AE390" s="189"/>
      <c r="AF390" s="189"/>
      <c r="AG390" s="189"/>
      <c r="AH390" s="189"/>
      <c r="AI390" s="189">
        <v>12000</v>
      </c>
    </row>
    <row r="391" spans="1:35" ht="25.5">
      <c r="A391" s="333">
        <v>68</v>
      </c>
      <c r="B391" s="175" t="s">
        <v>484</v>
      </c>
      <c r="C391" s="182">
        <v>5000</v>
      </c>
      <c r="D391" s="189">
        <v>0</v>
      </c>
      <c r="E391" s="189"/>
      <c r="F391" s="189"/>
      <c r="G391" s="189"/>
      <c r="H391" s="189"/>
      <c r="I391" s="189"/>
      <c r="J391" s="189"/>
      <c r="K391" s="189"/>
      <c r="L391" s="189"/>
      <c r="M391" s="189"/>
      <c r="N391" s="189"/>
      <c r="O391" s="189"/>
      <c r="P391" s="189"/>
      <c r="Q391" s="189"/>
      <c r="R391" s="189"/>
      <c r="S391" s="189">
        <v>0</v>
      </c>
      <c r="T391" s="189">
        <v>0</v>
      </c>
      <c r="U391" s="189"/>
      <c r="V391" s="189">
        <v>0</v>
      </c>
      <c r="W391" s="189">
        <v>0</v>
      </c>
      <c r="X391" s="189">
        <v>0</v>
      </c>
      <c r="Y391" s="189">
        <v>0</v>
      </c>
      <c r="Z391" s="189">
        <v>0</v>
      </c>
      <c r="AA391" s="182">
        <v>0</v>
      </c>
      <c r="AB391" s="189"/>
      <c r="AC391" s="189"/>
      <c r="AD391" s="189"/>
      <c r="AE391" s="189"/>
      <c r="AF391" s="189"/>
      <c r="AG391" s="189">
        <v>0</v>
      </c>
      <c r="AH391" s="189">
        <v>0</v>
      </c>
      <c r="AI391" s="189">
        <v>5000</v>
      </c>
    </row>
    <row r="392" spans="1:35" ht="89.25">
      <c r="A392" s="333">
        <v>69</v>
      </c>
      <c r="B392" s="175" t="s">
        <v>485</v>
      </c>
      <c r="C392" s="182">
        <v>2063</v>
      </c>
      <c r="D392" s="189">
        <v>0</v>
      </c>
      <c r="E392" s="189"/>
      <c r="F392" s="189"/>
      <c r="G392" s="189"/>
      <c r="H392" s="189"/>
      <c r="I392" s="189"/>
      <c r="J392" s="189"/>
      <c r="K392" s="189"/>
      <c r="L392" s="189"/>
      <c r="M392" s="189"/>
      <c r="N392" s="189"/>
      <c r="O392" s="189"/>
      <c r="P392" s="189"/>
      <c r="Q392" s="189"/>
      <c r="R392" s="189"/>
      <c r="S392" s="189">
        <v>0</v>
      </c>
      <c r="T392" s="189">
        <v>2063</v>
      </c>
      <c r="U392" s="189"/>
      <c r="V392" s="189">
        <v>0</v>
      </c>
      <c r="W392" s="189">
        <v>0</v>
      </c>
      <c r="X392" s="189">
        <v>0</v>
      </c>
      <c r="Y392" s="189">
        <v>0</v>
      </c>
      <c r="Z392" s="189">
        <v>0</v>
      </c>
      <c r="AA392" s="182">
        <v>0</v>
      </c>
      <c r="AB392" s="189"/>
      <c r="AC392" s="189"/>
      <c r="AD392" s="189"/>
      <c r="AE392" s="189"/>
      <c r="AF392" s="189"/>
      <c r="AG392" s="189">
        <v>0</v>
      </c>
      <c r="AH392" s="189">
        <v>0</v>
      </c>
      <c r="AI392" s="189">
        <v>0</v>
      </c>
    </row>
    <row r="393" spans="1:35" ht="76.5">
      <c r="A393" s="333">
        <v>70</v>
      </c>
      <c r="B393" s="175" t="s">
        <v>486</v>
      </c>
      <c r="C393" s="182">
        <v>2511</v>
      </c>
      <c r="D393" s="189">
        <v>0</v>
      </c>
      <c r="E393" s="189"/>
      <c r="F393" s="189"/>
      <c r="G393" s="189"/>
      <c r="H393" s="189"/>
      <c r="I393" s="189"/>
      <c r="J393" s="189"/>
      <c r="K393" s="189"/>
      <c r="L393" s="189"/>
      <c r="M393" s="189"/>
      <c r="N393" s="189"/>
      <c r="O393" s="189"/>
      <c r="P393" s="189"/>
      <c r="Q393" s="189"/>
      <c r="R393" s="189"/>
      <c r="S393" s="189">
        <v>0</v>
      </c>
      <c r="T393" s="189">
        <v>2511</v>
      </c>
      <c r="U393" s="189"/>
      <c r="V393" s="189">
        <v>0</v>
      </c>
      <c r="W393" s="189">
        <v>0</v>
      </c>
      <c r="X393" s="189">
        <v>0</v>
      </c>
      <c r="Y393" s="189">
        <v>0</v>
      </c>
      <c r="Z393" s="189">
        <v>0</v>
      </c>
      <c r="AA393" s="182">
        <v>0</v>
      </c>
      <c r="AB393" s="189"/>
      <c r="AC393" s="189"/>
      <c r="AD393" s="189"/>
      <c r="AE393" s="189"/>
      <c r="AF393" s="189"/>
      <c r="AG393" s="189">
        <v>0</v>
      </c>
      <c r="AH393" s="189">
        <v>0</v>
      </c>
      <c r="AI393" s="189">
        <v>0</v>
      </c>
    </row>
    <row r="394" spans="1:35" ht="89.25">
      <c r="A394" s="333">
        <v>71</v>
      </c>
      <c r="B394" s="175" t="s">
        <v>487</v>
      </c>
      <c r="C394" s="182">
        <v>1700</v>
      </c>
      <c r="D394" s="189"/>
      <c r="E394" s="189"/>
      <c r="F394" s="189"/>
      <c r="G394" s="189"/>
      <c r="H394" s="189"/>
      <c r="I394" s="189"/>
      <c r="J394" s="189"/>
      <c r="K394" s="189"/>
      <c r="L394" s="189"/>
      <c r="M394" s="189"/>
      <c r="N394" s="189"/>
      <c r="O394" s="189"/>
      <c r="P394" s="189"/>
      <c r="Q394" s="189"/>
      <c r="R394" s="189"/>
      <c r="S394" s="189"/>
      <c r="T394" s="189">
        <v>1700</v>
      </c>
      <c r="U394" s="189"/>
      <c r="V394" s="189"/>
      <c r="W394" s="189"/>
      <c r="X394" s="189"/>
      <c r="Y394" s="189"/>
      <c r="Z394" s="189"/>
      <c r="AA394" s="182">
        <v>0</v>
      </c>
      <c r="AB394" s="189"/>
      <c r="AC394" s="189"/>
      <c r="AD394" s="189"/>
      <c r="AE394" s="189"/>
      <c r="AF394" s="189"/>
      <c r="AG394" s="189"/>
      <c r="AH394" s="189"/>
      <c r="AI394" s="189"/>
    </row>
    <row r="395" spans="1:35" ht="76.5">
      <c r="A395" s="333">
        <v>72</v>
      </c>
      <c r="B395" s="175" t="s">
        <v>488</v>
      </c>
      <c r="C395" s="182">
        <v>1584</v>
      </c>
      <c r="D395" s="189"/>
      <c r="E395" s="189"/>
      <c r="F395" s="189"/>
      <c r="G395" s="189"/>
      <c r="H395" s="189"/>
      <c r="I395" s="189"/>
      <c r="J395" s="189"/>
      <c r="K395" s="189"/>
      <c r="L395" s="189"/>
      <c r="M395" s="189"/>
      <c r="N395" s="189"/>
      <c r="O395" s="189"/>
      <c r="P395" s="189"/>
      <c r="Q395" s="189"/>
      <c r="R395" s="189"/>
      <c r="S395" s="189"/>
      <c r="T395" s="189">
        <v>1584</v>
      </c>
      <c r="U395" s="189"/>
      <c r="V395" s="189"/>
      <c r="W395" s="189"/>
      <c r="X395" s="189"/>
      <c r="Y395" s="189"/>
      <c r="Z395" s="189"/>
      <c r="AA395" s="182">
        <v>0</v>
      </c>
      <c r="AB395" s="189"/>
      <c r="AC395" s="189"/>
      <c r="AD395" s="189"/>
      <c r="AE395" s="189"/>
      <c r="AF395" s="189"/>
      <c r="AG395" s="189"/>
      <c r="AH395" s="189"/>
      <c r="AI395" s="189"/>
    </row>
    <row r="396" spans="1:35" ht="114.75">
      <c r="A396" s="333">
        <v>73</v>
      </c>
      <c r="B396" s="175" t="s">
        <v>489</v>
      </c>
      <c r="C396" s="182">
        <v>21901</v>
      </c>
      <c r="D396" s="189">
        <v>0</v>
      </c>
      <c r="E396" s="189"/>
      <c r="F396" s="189"/>
      <c r="G396" s="189"/>
      <c r="H396" s="189"/>
      <c r="I396" s="189"/>
      <c r="J396" s="189"/>
      <c r="K396" s="189"/>
      <c r="L396" s="189"/>
      <c r="M396" s="189"/>
      <c r="N396" s="189"/>
      <c r="O396" s="189"/>
      <c r="P396" s="189"/>
      <c r="Q396" s="189"/>
      <c r="R396" s="189"/>
      <c r="S396" s="189">
        <v>0</v>
      </c>
      <c r="T396" s="189">
        <v>21901</v>
      </c>
      <c r="U396" s="189"/>
      <c r="V396" s="189">
        <v>0</v>
      </c>
      <c r="W396" s="189">
        <v>0</v>
      </c>
      <c r="X396" s="189">
        <v>0</v>
      </c>
      <c r="Y396" s="189">
        <v>0</v>
      </c>
      <c r="Z396" s="189">
        <v>0</v>
      </c>
      <c r="AA396" s="182">
        <v>0</v>
      </c>
      <c r="AB396" s="189"/>
      <c r="AC396" s="189"/>
      <c r="AD396" s="189"/>
      <c r="AE396" s="189"/>
      <c r="AF396" s="189"/>
      <c r="AG396" s="189">
        <v>0</v>
      </c>
      <c r="AH396" s="189">
        <v>0</v>
      </c>
      <c r="AI396" s="189">
        <v>0</v>
      </c>
    </row>
    <row r="397" spans="1:35" ht="38.25">
      <c r="A397" s="333">
        <v>74</v>
      </c>
      <c r="B397" s="174" t="s">
        <v>490</v>
      </c>
      <c r="C397" s="182">
        <v>1132</v>
      </c>
      <c r="D397" s="189">
        <v>0</v>
      </c>
      <c r="E397" s="189"/>
      <c r="F397" s="189"/>
      <c r="G397" s="189"/>
      <c r="H397" s="189"/>
      <c r="I397" s="189"/>
      <c r="J397" s="189"/>
      <c r="K397" s="189"/>
      <c r="L397" s="189"/>
      <c r="M397" s="189"/>
      <c r="N397" s="189"/>
      <c r="O397" s="189"/>
      <c r="P397" s="189"/>
      <c r="Q397" s="189"/>
      <c r="R397" s="189"/>
      <c r="S397" s="189">
        <v>0</v>
      </c>
      <c r="T397" s="189">
        <v>0</v>
      </c>
      <c r="U397" s="189"/>
      <c r="V397" s="189">
        <v>0</v>
      </c>
      <c r="W397" s="189">
        <v>0</v>
      </c>
      <c r="X397" s="189">
        <v>0</v>
      </c>
      <c r="Y397" s="189">
        <v>0</v>
      </c>
      <c r="Z397" s="189">
        <v>0</v>
      </c>
      <c r="AA397" s="182">
        <v>1132</v>
      </c>
      <c r="AB397" s="189"/>
      <c r="AC397" s="189"/>
      <c r="AD397" s="189">
        <v>1132</v>
      </c>
      <c r="AE397" s="189"/>
      <c r="AF397" s="189"/>
      <c r="AG397" s="189">
        <v>0</v>
      </c>
      <c r="AH397" s="189">
        <v>0</v>
      </c>
      <c r="AI397" s="189">
        <v>0</v>
      </c>
    </row>
    <row r="398" spans="1:35" ht="51">
      <c r="A398" s="333">
        <v>75</v>
      </c>
      <c r="B398" s="175" t="s">
        <v>491</v>
      </c>
      <c r="C398" s="182">
        <v>24955</v>
      </c>
      <c r="D398" s="189">
        <v>0</v>
      </c>
      <c r="E398" s="189"/>
      <c r="F398" s="189"/>
      <c r="G398" s="189"/>
      <c r="H398" s="189"/>
      <c r="I398" s="189"/>
      <c r="J398" s="189"/>
      <c r="K398" s="189"/>
      <c r="L398" s="189"/>
      <c r="M398" s="189"/>
      <c r="N398" s="189"/>
      <c r="O398" s="189"/>
      <c r="P398" s="189"/>
      <c r="Q398" s="189"/>
      <c r="R398" s="189"/>
      <c r="S398" s="189">
        <v>0</v>
      </c>
      <c r="T398" s="189">
        <v>0</v>
      </c>
      <c r="U398" s="189"/>
      <c r="V398" s="189">
        <v>0</v>
      </c>
      <c r="W398" s="189">
        <v>0</v>
      </c>
      <c r="X398" s="189">
        <v>0</v>
      </c>
      <c r="Y398" s="189">
        <v>0</v>
      </c>
      <c r="Z398" s="189">
        <v>0</v>
      </c>
      <c r="AA398" s="182">
        <v>24955</v>
      </c>
      <c r="AB398" s="189"/>
      <c r="AC398" s="189"/>
      <c r="AD398" s="189">
        <v>24955</v>
      </c>
      <c r="AE398" s="189"/>
      <c r="AF398" s="189"/>
      <c r="AG398" s="189">
        <v>0</v>
      </c>
      <c r="AH398" s="189">
        <v>0</v>
      </c>
      <c r="AI398" s="189">
        <v>0</v>
      </c>
    </row>
    <row r="399" spans="1:35" s="183" customFormat="1" ht="25.5">
      <c r="A399" s="333">
        <v>76</v>
      </c>
      <c r="B399" s="234" t="s">
        <v>492</v>
      </c>
      <c r="C399" s="182">
        <v>8800</v>
      </c>
      <c r="D399" s="182"/>
      <c r="E399" s="182"/>
      <c r="F399" s="182"/>
      <c r="G399" s="182"/>
      <c r="H399" s="182"/>
      <c r="I399" s="182"/>
      <c r="J399" s="182"/>
      <c r="K399" s="182"/>
      <c r="L399" s="182"/>
      <c r="M399" s="182"/>
      <c r="N399" s="182"/>
      <c r="O399" s="182"/>
      <c r="P399" s="182"/>
      <c r="Q399" s="182"/>
      <c r="R399" s="182"/>
      <c r="S399" s="182"/>
      <c r="T399" s="182"/>
      <c r="U399" s="182"/>
      <c r="V399" s="182"/>
      <c r="W399" s="182"/>
      <c r="X399" s="182"/>
      <c r="Y399" s="182"/>
      <c r="Z399" s="182"/>
      <c r="AA399" s="182">
        <v>8800</v>
      </c>
      <c r="AB399" s="182"/>
      <c r="AC399" s="182"/>
      <c r="AD399" s="182">
        <v>8800</v>
      </c>
      <c r="AE399" s="182"/>
      <c r="AF399" s="182"/>
      <c r="AG399" s="182"/>
      <c r="AH399" s="182"/>
      <c r="AI399" s="182"/>
    </row>
    <row r="400" spans="1:35" ht="51">
      <c r="A400" s="333">
        <v>77</v>
      </c>
      <c r="B400" s="175" t="s">
        <v>493</v>
      </c>
      <c r="C400" s="182">
        <v>25000</v>
      </c>
      <c r="D400" s="189">
        <v>0</v>
      </c>
      <c r="E400" s="189"/>
      <c r="F400" s="189"/>
      <c r="G400" s="189"/>
      <c r="H400" s="189"/>
      <c r="I400" s="189"/>
      <c r="J400" s="189"/>
      <c r="K400" s="189"/>
      <c r="L400" s="189"/>
      <c r="M400" s="189"/>
      <c r="N400" s="189"/>
      <c r="O400" s="189"/>
      <c r="P400" s="189"/>
      <c r="Q400" s="189"/>
      <c r="R400" s="189"/>
      <c r="S400" s="189">
        <v>0</v>
      </c>
      <c r="T400" s="189">
        <v>0</v>
      </c>
      <c r="U400" s="189"/>
      <c r="V400" s="189">
        <v>0</v>
      </c>
      <c r="W400" s="189">
        <v>25000</v>
      </c>
      <c r="X400" s="189">
        <v>0</v>
      </c>
      <c r="Y400" s="189">
        <v>0</v>
      </c>
      <c r="Z400" s="189">
        <v>0</v>
      </c>
      <c r="AA400" s="182">
        <v>0</v>
      </c>
      <c r="AB400" s="189"/>
      <c r="AC400" s="189"/>
      <c r="AD400" s="189"/>
      <c r="AE400" s="189"/>
      <c r="AF400" s="189"/>
      <c r="AG400" s="189">
        <v>0</v>
      </c>
      <c r="AH400" s="189">
        <v>0</v>
      </c>
      <c r="AI400" s="189">
        <v>0</v>
      </c>
    </row>
    <row r="401" spans="1:35" ht="25.5">
      <c r="A401" s="333">
        <v>78</v>
      </c>
      <c r="B401" s="175" t="s">
        <v>494</v>
      </c>
      <c r="C401" s="182">
        <v>5000</v>
      </c>
      <c r="D401" s="189">
        <v>0</v>
      </c>
      <c r="E401" s="189"/>
      <c r="F401" s="189"/>
      <c r="G401" s="189"/>
      <c r="H401" s="189"/>
      <c r="I401" s="189"/>
      <c r="J401" s="189"/>
      <c r="K401" s="189"/>
      <c r="L401" s="189"/>
      <c r="M401" s="189"/>
      <c r="N401" s="189"/>
      <c r="O401" s="189"/>
      <c r="P401" s="189"/>
      <c r="Q401" s="189"/>
      <c r="R401" s="189"/>
      <c r="S401" s="189">
        <v>0</v>
      </c>
      <c r="T401" s="189">
        <v>0</v>
      </c>
      <c r="U401" s="189"/>
      <c r="V401" s="189">
        <v>0</v>
      </c>
      <c r="W401" s="189">
        <v>0</v>
      </c>
      <c r="X401" s="189">
        <v>0</v>
      </c>
      <c r="Y401" s="189">
        <v>0</v>
      </c>
      <c r="Z401" s="189">
        <v>0</v>
      </c>
      <c r="AA401" s="182">
        <v>5000</v>
      </c>
      <c r="AB401" s="189"/>
      <c r="AC401" s="189"/>
      <c r="AD401" s="189">
        <v>5000</v>
      </c>
      <c r="AE401" s="189"/>
      <c r="AF401" s="189"/>
      <c r="AG401" s="189">
        <v>0</v>
      </c>
      <c r="AH401" s="189">
        <v>0</v>
      </c>
      <c r="AI401" s="189">
        <v>0</v>
      </c>
    </row>
    <row r="402" spans="1:35" ht="25.5">
      <c r="A402" s="333">
        <v>79</v>
      </c>
      <c r="B402" s="175" t="s">
        <v>495</v>
      </c>
      <c r="C402" s="182">
        <v>4000</v>
      </c>
      <c r="D402" s="189">
        <v>0</v>
      </c>
      <c r="E402" s="189"/>
      <c r="F402" s="189"/>
      <c r="G402" s="189"/>
      <c r="H402" s="189"/>
      <c r="I402" s="189"/>
      <c r="J402" s="189"/>
      <c r="K402" s="189"/>
      <c r="L402" s="189"/>
      <c r="M402" s="189"/>
      <c r="N402" s="189"/>
      <c r="O402" s="189"/>
      <c r="P402" s="189"/>
      <c r="Q402" s="189"/>
      <c r="R402" s="189"/>
      <c r="S402" s="189">
        <v>0</v>
      </c>
      <c r="T402" s="189">
        <v>0</v>
      </c>
      <c r="U402" s="189"/>
      <c r="V402" s="189">
        <v>0</v>
      </c>
      <c r="W402" s="189">
        <v>0</v>
      </c>
      <c r="X402" s="189">
        <v>0</v>
      </c>
      <c r="Y402" s="189">
        <v>0</v>
      </c>
      <c r="Z402" s="189">
        <v>0</v>
      </c>
      <c r="AA402" s="182">
        <v>4000</v>
      </c>
      <c r="AB402" s="189"/>
      <c r="AC402" s="189"/>
      <c r="AD402" s="189">
        <v>4000</v>
      </c>
      <c r="AE402" s="189"/>
      <c r="AF402" s="189"/>
      <c r="AG402" s="189">
        <v>0</v>
      </c>
      <c r="AH402" s="189">
        <v>0</v>
      </c>
      <c r="AI402" s="189">
        <v>0</v>
      </c>
    </row>
    <row r="403" spans="1:35" ht="25.5">
      <c r="A403" s="333">
        <v>80</v>
      </c>
      <c r="B403" s="175" t="s">
        <v>496</v>
      </c>
      <c r="C403" s="182">
        <v>20000</v>
      </c>
      <c r="D403" s="189">
        <v>0</v>
      </c>
      <c r="E403" s="189"/>
      <c r="F403" s="189"/>
      <c r="G403" s="189"/>
      <c r="H403" s="189"/>
      <c r="I403" s="189"/>
      <c r="J403" s="189"/>
      <c r="K403" s="189"/>
      <c r="L403" s="189"/>
      <c r="M403" s="189"/>
      <c r="N403" s="189"/>
      <c r="O403" s="189"/>
      <c r="P403" s="189"/>
      <c r="Q403" s="189"/>
      <c r="R403" s="189"/>
      <c r="S403" s="189">
        <v>0</v>
      </c>
      <c r="T403" s="189">
        <v>0</v>
      </c>
      <c r="U403" s="189"/>
      <c r="V403" s="189">
        <v>0</v>
      </c>
      <c r="W403" s="189">
        <v>0</v>
      </c>
      <c r="X403" s="189">
        <v>0</v>
      </c>
      <c r="Y403" s="189">
        <v>0</v>
      </c>
      <c r="Z403" s="189">
        <v>0</v>
      </c>
      <c r="AA403" s="182">
        <v>20000</v>
      </c>
      <c r="AB403" s="189"/>
      <c r="AC403" s="189"/>
      <c r="AD403" s="189">
        <v>20000</v>
      </c>
      <c r="AE403" s="189"/>
      <c r="AF403" s="189"/>
      <c r="AG403" s="189">
        <v>0</v>
      </c>
      <c r="AH403" s="189">
        <v>0</v>
      </c>
      <c r="AI403" s="189">
        <v>0</v>
      </c>
    </row>
    <row r="404" spans="1:35">
      <c r="A404" s="333">
        <v>81</v>
      </c>
      <c r="B404" s="175" t="s">
        <v>497</v>
      </c>
      <c r="C404" s="182">
        <v>180</v>
      </c>
      <c r="D404" s="189"/>
      <c r="E404" s="189"/>
      <c r="F404" s="189"/>
      <c r="G404" s="189"/>
      <c r="H404" s="189"/>
      <c r="I404" s="189"/>
      <c r="J404" s="189"/>
      <c r="K404" s="189"/>
      <c r="L404" s="189"/>
      <c r="M404" s="189"/>
      <c r="N404" s="189"/>
      <c r="O404" s="189"/>
      <c r="P404" s="189"/>
      <c r="Q404" s="189"/>
      <c r="R404" s="189"/>
      <c r="S404" s="189"/>
      <c r="T404" s="189"/>
      <c r="U404" s="189"/>
      <c r="V404" s="189"/>
      <c r="W404" s="189"/>
      <c r="X404" s="189"/>
      <c r="Y404" s="189"/>
      <c r="Z404" s="189">
        <v>180</v>
      </c>
      <c r="AA404" s="182">
        <v>0</v>
      </c>
      <c r="AB404" s="189"/>
      <c r="AC404" s="189"/>
      <c r="AD404" s="189"/>
      <c r="AE404" s="351"/>
      <c r="AF404" s="189"/>
      <c r="AG404" s="189"/>
      <c r="AH404" s="189"/>
      <c r="AI404" s="189"/>
    </row>
    <row r="405" spans="1:35" ht="25.5">
      <c r="A405" s="333">
        <v>82</v>
      </c>
      <c r="B405" s="174" t="s">
        <v>499</v>
      </c>
      <c r="C405" s="182">
        <v>5649</v>
      </c>
      <c r="D405" s="189">
        <v>0</v>
      </c>
      <c r="E405" s="189"/>
      <c r="F405" s="189"/>
      <c r="G405" s="189"/>
      <c r="H405" s="189"/>
      <c r="I405" s="189"/>
      <c r="J405" s="189"/>
      <c r="K405" s="189"/>
      <c r="L405" s="189"/>
      <c r="M405" s="189"/>
      <c r="N405" s="189"/>
      <c r="O405" s="189"/>
      <c r="P405" s="189"/>
      <c r="Q405" s="189"/>
      <c r="R405" s="189"/>
      <c r="S405" s="189">
        <v>0</v>
      </c>
      <c r="T405" s="189">
        <v>0</v>
      </c>
      <c r="U405" s="189"/>
      <c r="V405" s="189">
        <v>0</v>
      </c>
      <c r="W405" s="189">
        <v>5649</v>
      </c>
      <c r="X405" s="189">
        <v>0</v>
      </c>
      <c r="Y405" s="189">
        <v>0</v>
      </c>
      <c r="Z405" s="189">
        <v>0</v>
      </c>
      <c r="AA405" s="182">
        <v>0</v>
      </c>
      <c r="AB405" s="189"/>
      <c r="AC405" s="189"/>
      <c r="AD405" s="189"/>
      <c r="AE405" s="189"/>
      <c r="AF405" s="189"/>
      <c r="AG405" s="189">
        <v>0</v>
      </c>
      <c r="AH405" s="189">
        <v>0</v>
      </c>
      <c r="AI405" s="189">
        <v>0</v>
      </c>
    </row>
    <row r="406" spans="1:35" s="185" customFormat="1" ht="25.5">
      <c r="A406" s="333">
        <v>83</v>
      </c>
      <c r="B406" s="243" t="s">
        <v>498</v>
      </c>
      <c r="C406" s="182">
        <v>1623</v>
      </c>
      <c r="D406" s="182">
        <v>1623</v>
      </c>
      <c r="E406" s="182"/>
      <c r="F406" s="182"/>
      <c r="G406" s="182"/>
      <c r="H406" s="182"/>
      <c r="I406" s="182"/>
      <c r="J406" s="182"/>
      <c r="K406" s="182"/>
      <c r="L406" s="182"/>
      <c r="M406" s="182"/>
      <c r="N406" s="182"/>
      <c r="O406" s="182"/>
      <c r="P406" s="182"/>
      <c r="Q406" s="182"/>
      <c r="R406" s="182"/>
      <c r="S406" s="182"/>
      <c r="T406" s="182"/>
      <c r="U406" s="182"/>
      <c r="V406" s="182"/>
      <c r="W406" s="182"/>
      <c r="X406" s="182"/>
      <c r="Y406" s="182"/>
      <c r="Z406" s="182"/>
      <c r="AA406" s="182">
        <v>0</v>
      </c>
      <c r="AB406" s="182"/>
      <c r="AC406" s="182"/>
      <c r="AD406" s="182"/>
      <c r="AE406" s="182"/>
      <c r="AF406" s="182"/>
      <c r="AG406" s="182"/>
      <c r="AH406" s="182"/>
      <c r="AI406" s="182"/>
    </row>
    <row r="407" spans="1:35" ht="25.5">
      <c r="A407" s="333">
        <v>84</v>
      </c>
      <c r="B407" s="174" t="s">
        <v>500</v>
      </c>
      <c r="C407" s="182">
        <v>1461</v>
      </c>
      <c r="D407" s="189">
        <v>0</v>
      </c>
      <c r="E407" s="189"/>
      <c r="F407" s="189"/>
      <c r="G407" s="189"/>
      <c r="H407" s="189"/>
      <c r="I407" s="189"/>
      <c r="J407" s="189"/>
      <c r="K407" s="189"/>
      <c r="L407" s="189"/>
      <c r="M407" s="189"/>
      <c r="N407" s="189"/>
      <c r="O407" s="189"/>
      <c r="P407" s="189"/>
      <c r="Q407" s="189"/>
      <c r="R407" s="189"/>
      <c r="S407" s="189">
        <v>0</v>
      </c>
      <c r="T407" s="189">
        <v>0</v>
      </c>
      <c r="U407" s="189"/>
      <c r="V407" s="189">
        <v>0</v>
      </c>
      <c r="W407" s="189">
        <v>0</v>
      </c>
      <c r="X407" s="189">
        <v>0</v>
      </c>
      <c r="Y407" s="189">
        <v>0</v>
      </c>
      <c r="Z407" s="189">
        <v>0</v>
      </c>
      <c r="AA407" s="182">
        <v>1461</v>
      </c>
      <c r="AB407" s="189"/>
      <c r="AC407" s="189"/>
      <c r="AD407" s="189">
        <v>1461</v>
      </c>
      <c r="AE407" s="189"/>
      <c r="AF407" s="189"/>
      <c r="AG407" s="189">
        <v>0</v>
      </c>
      <c r="AH407" s="189">
        <v>0</v>
      </c>
      <c r="AI407" s="189">
        <v>0</v>
      </c>
    </row>
    <row r="408" spans="1:35" ht="25.5">
      <c r="A408" s="333">
        <v>85</v>
      </c>
      <c r="B408" s="174" t="s">
        <v>930</v>
      </c>
      <c r="C408" s="182">
        <v>92586</v>
      </c>
      <c r="D408" s="189"/>
      <c r="E408" s="189"/>
      <c r="F408" s="189"/>
      <c r="G408" s="189"/>
      <c r="H408" s="189"/>
      <c r="I408" s="189"/>
      <c r="J408" s="189"/>
      <c r="K408" s="189"/>
      <c r="L408" s="189"/>
      <c r="M408" s="189"/>
      <c r="N408" s="189"/>
      <c r="O408" s="189"/>
      <c r="P408" s="189"/>
      <c r="Q408" s="189"/>
      <c r="R408" s="189"/>
      <c r="S408" s="189"/>
      <c r="T408" s="189"/>
      <c r="U408" s="189"/>
      <c r="V408" s="189"/>
      <c r="W408" s="189"/>
      <c r="X408" s="189"/>
      <c r="Y408" s="189"/>
      <c r="Z408" s="189"/>
      <c r="AA408" s="182"/>
      <c r="AB408" s="189"/>
      <c r="AC408" s="189"/>
      <c r="AD408" s="189"/>
      <c r="AE408" s="189"/>
      <c r="AF408" s="189"/>
      <c r="AG408" s="189"/>
      <c r="AH408" s="189"/>
      <c r="AI408" s="189">
        <v>92586</v>
      </c>
    </row>
    <row r="409" spans="1:35" s="332" customFormat="1" ht="25.5">
      <c r="A409" s="333"/>
      <c r="B409" s="192" t="s">
        <v>1025</v>
      </c>
      <c r="C409" s="184">
        <v>118372</v>
      </c>
      <c r="D409" s="184">
        <v>0</v>
      </c>
      <c r="E409" s="184">
        <v>0</v>
      </c>
      <c r="F409" s="184">
        <v>0</v>
      </c>
      <c r="G409" s="184">
        <v>0</v>
      </c>
      <c r="H409" s="184">
        <v>0</v>
      </c>
      <c r="I409" s="184">
        <v>0</v>
      </c>
      <c r="J409" s="184">
        <v>0</v>
      </c>
      <c r="K409" s="184">
        <v>0</v>
      </c>
      <c r="L409" s="184">
        <v>0</v>
      </c>
      <c r="M409" s="184">
        <v>0</v>
      </c>
      <c r="N409" s="184">
        <v>0</v>
      </c>
      <c r="O409" s="184">
        <v>0</v>
      </c>
      <c r="P409" s="184">
        <v>0</v>
      </c>
      <c r="Q409" s="184">
        <v>0</v>
      </c>
      <c r="R409" s="184">
        <v>0</v>
      </c>
      <c r="S409" s="184">
        <v>0</v>
      </c>
      <c r="T409" s="184">
        <v>10000</v>
      </c>
      <c r="U409" s="184">
        <v>8574</v>
      </c>
      <c r="V409" s="184">
        <v>0</v>
      </c>
      <c r="W409" s="184">
        <v>3000</v>
      </c>
      <c r="X409" s="184">
        <v>0</v>
      </c>
      <c r="Y409" s="184">
        <v>0</v>
      </c>
      <c r="Z409" s="184">
        <v>0</v>
      </c>
      <c r="AA409" s="184">
        <v>96798</v>
      </c>
      <c r="AB409" s="184">
        <v>0</v>
      </c>
      <c r="AC409" s="184">
        <v>65695</v>
      </c>
      <c r="AD409" s="184">
        <v>31103</v>
      </c>
      <c r="AE409" s="184">
        <v>0</v>
      </c>
      <c r="AF409" s="184">
        <v>0</v>
      </c>
      <c r="AG409" s="184">
        <v>0</v>
      </c>
      <c r="AH409" s="184">
        <v>0</v>
      </c>
      <c r="AI409" s="184">
        <v>0</v>
      </c>
    </row>
    <row r="410" spans="1:35" ht="25.5">
      <c r="A410" s="333">
        <v>92</v>
      </c>
      <c r="B410" s="176" t="s">
        <v>505</v>
      </c>
      <c r="C410" s="182">
        <v>13493</v>
      </c>
      <c r="D410" s="189"/>
      <c r="E410" s="189"/>
      <c r="F410" s="189"/>
      <c r="G410" s="189"/>
      <c r="H410" s="189"/>
      <c r="I410" s="189"/>
      <c r="J410" s="189"/>
      <c r="K410" s="189"/>
      <c r="L410" s="189"/>
      <c r="M410" s="189"/>
      <c r="N410" s="189"/>
      <c r="O410" s="189"/>
      <c r="P410" s="189"/>
      <c r="Q410" s="189"/>
      <c r="R410" s="189"/>
      <c r="S410" s="189"/>
      <c r="T410" s="189"/>
      <c r="U410" s="189"/>
      <c r="V410" s="189"/>
      <c r="W410" s="189"/>
      <c r="X410" s="189"/>
      <c r="Y410" s="189"/>
      <c r="Z410" s="189"/>
      <c r="AA410" s="182">
        <v>13493</v>
      </c>
      <c r="AB410" s="189"/>
      <c r="AC410" s="189"/>
      <c r="AD410" s="189">
        <v>13493</v>
      </c>
      <c r="AE410" s="189"/>
      <c r="AF410" s="189"/>
      <c r="AG410" s="189"/>
      <c r="AH410" s="189"/>
      <c r="AI410" s="189"/>
    </row>
    <row r="411" spans="1:35" ht="38.25">
      <c r="A411" s="333">
        <v>93</v>
      </c>
      <c r="B411" s="176" t="s">
        <v>510</v>
      </c>
      <c r="C411" s="182">
        <v>8574</v>
      </c>
      <c r="D411" s="189"/>
      <c r="E411" s="189"/>
      <c r="F411" s="189"/>
      <c r="G411" s="189"/>
      <c r="H411" s="189"/>
      <c r="I411" s="189"/>
      <c r="J411" s="189"/>
      <c r="K411" s="189"/>
      <c r="L411" s="189"/>
      <c r="M411" s="189"/>
      <c r="N411" s="189"/>
      <c r="O411" s="189"/>
      <c r="P411" s="189"/>
      <c r="Q411" s="189"/>
      <c r="R411" s="189"/>
      <c r="S411" s="189"/>
      <c r="T411" s="189"/>
      <c r="U411" s="189">
        <v>8574</v>
      </c>
      <c r="V411" s="189"/>
      <c r="W411" s="189"/>
      <c r="X411" s="189"/>
      <c r="Y411" s="189"/>
      <c r="Z411" s="189"/>
      <c r="AA411" s="182">
        <v>0</v>
      </c>
      <c r="AB411" s="189"/>
      <c r="AC411" s="189"/>
      <c r="AD411" s="189"/>
      <c r="AE411" s="189"/>
      <c r="AF411" s="189"/>
      <c r="AG411" s="189"/>
      <c r="AH411" s="189"/>
      <c r="AI411" s="189"/>
    </row>
    <row r="412" spans="1:35" ht="25.5">
      <c r="A412" s="333">
        <v>94</v>
      </c>
      <c r="B412" s="176" t="s">
        <v>506</v>
      </c>
      <c r="C412" s="182">
        <v>1030</v>
      </c>
      <c r="D412" s="189"/>
      <c r="E412" s="189"/>
      <c r="F412" s="189"/>
      <c r="G412" s="189"/>
      <c r="H412" s="189"/>
      <c r="I412" s="189"/>
      <c r="J412" s="189"/>
      <c r="K412" s="189"/>
      <c r="L412" s="189"/>
      <c r="M412" s="189"/>
      <c r="N412" s="189"/>
      <c r="O412" s="189"/>
      <c r="P412" s="189"/>
      <c r="Q412" s="189"/>
      <c r="R412" s="189"/>
      <c r="S412" s="189"/>
      <c r="T412" s="189"/>
      <c r="U412" s="189"/>
      <c r="V412" s="189"/>
      <c r="W412" s="189"/>
      <c r="X412" s="189"/>
      <c r="Y412" s="189"/>
      <c r="Z412" s="189"/>
      <c r="AA412" s="182">
        <v>1030</v>
      </c>
      <c r="AB412" s="189"/>
      <c r="AC412" s="189"/>
      <c r="AD412" s="189">
        <v>1030</v>
      </c>
      <c r="AE412" s="189"/>
      <c r="AF412" s="189"/>
      <c r="AG412" s="189"/>
      <c r="AH412" s="189"/>
      <c r="AI412" s="189"/>
    </row>
    <row r="413" spans="1:35" ht="38.25">
      <c r="A413" s="333">
        <v>95</v>
      </c>
      <c r="B413" s="176" t="s">
        <v>507</v>
      </c>
      <c r="C413" s="182">
        <v>16580</v>
      </c>
      <c r="D413" s="189"/>
      <c r="E413" s="189"/>
      <c r="F413" s="189"/>
      <c r="G413" s="189"/>
      <c r="H413" s="189"/>
      <c r="I413" s="189"/>
      <c r="J413" s="189"/>
      <c r="K413" s="189"/>
      <c r="L413" s="189"/>
      <c r="M413" s="189"/>
      <c r="N413" s="189"/>
      <c r="O413" s="189"/>
      <c r="P413" s="189"/>
      <c r="Q413" s="189"/>
      <c r="R413" s="189"/>
      <c r="S413" s="189"/>
      <c r="T413" s="189"/>
      <c r="U413" s="189"/>
      <c r="V413" s="189"/>
      <c r="W413" s="189"/>
      <c r="X413" s="189"/>
      <c r="Y413" s="189"/>
      <c r="Z413" s="189"/>
      <c r="AA413" s="182">
        <v>16580</v>
      </c>
      <c r="AB413" s="189"/>
      <c r="AC413" s="189"/>
      <c r="AD413" s="189">
        <v>16580</v>
      </c>
      <c r="AE413" s="189"/>
      <c r="AF413" s="189"/>
      <c r="AG413" s="189"/>
      <c r="AH413" s="189"/>
      <c r="AI413" s="189"/>
    </row>
    <row r="414" spans="1:35" ht="63.75">
      <c r="A414" s="333">
        <v>96</v>
      </c>
      <c r="B414" s="176" t="s">
        <v>441</v>
      </c>
      <c r="C414" s="182">
        <v>3000</v>
      </c>
      <c r="D414" s="189"/>
      <c r="E414" s="189"/>
      <c r="F414" s="189"/>
      <c r="G414" s="189"/>
      <c r="H414" s="189"/>
      <c r="I414" s="189"/>
      <c r="J414" s="189"/>
      <c r="K414" s="189"/>
      <c r="L414" s="189"/>
      <c r="M414" s="189"/>
      <c r="N414" s="189"/>
      <c r="O414" s="189"/>
      <c r="P414" s="189"/>
      <c r="Q414" s="189"/>
      <c r="R414" s="189"/>
      <c r="S414" s="189"/>
      <c r="T414" s="189"/>
      <c r="U414" s="189"/>
      <c r="V414" s="189"/>
      <c r="W414" s="189">
        <v>3000</v>
      </c>
      <c r="X414" s="189"/>
      <c r="Y414" s="189"/>
      <c r="Z414" s="189"/>
      <c r="AA414" s="182">
        <v>0</v>
      </c>
      <c r="AB414" s="189"/>
      <c r="AC414" s="189"/>
      <c r="AD414" s="189"/>
      <c r="AE414" s="189"/>
      <c r="AF414" s="189"/>
      <c r="AG414" s="189"/>
      <c r="AH414" s="189"/>
      <c r="AI414" s="189"/>
    </row>
    <row r="415" spans="1:35">
      <c r="A415" s="333">
        <v>97</v>
      </c>
      <c r="B415" s="176" t="s">
        <v>508</v>
      </c>
      <c r="C415" s="182">
        <v>65695</v>
      </c>
      <c r="D415" s="189"/>
      <c r="E415" s="189"/>
      <c r="F415" s="189"/>
      <c r="G415" s="189"/>
      <c r="H415" s="189"/>
      <c r="I415" s="189"/>
      <c r="J415" s="189"/>
      <c r="K415" s="189"/>
      <c r="L415" s="189"/>
      <c r="M415" s="189"/>
      <c r="N415" s="189"/>
      <c r="O415" s="189"/>
      <c r="P415" s="189"/>
      <c r="Q415" s="189"/>
      <c r="R415" s="189"/>
      <c r="S415" s="189"/>
      <c r="T415" s="189"/>
      <c r="U415" s="189"/>
      <c r="V415" s="189"/>
      <c r="W415" s="189"/>
      <c r="X415" s="189"/>
      <c r="Y415" s="189"/>
      <c r="Z415" s="189"/>
      <c r="AA415" s="182">
        <v>65695</v>
      </c>
      <c r="AB415" s="189"/>
      <c r="AC415" s="189">
        <v>65695</v>
      </c>
      <c r="AD415" s="189"/>
      <c r="AE415" s="189"/>
      <c r="AF415" s="189"/>
      <c r="AG415" s="189"/>
      <c r="AH415" s="189"/>
      <c r="AI415" s="189"/>
    </row>
    <row r="416" spans="1:35">
      <c r="A416" s="333">
        <v>98</v>
      </c>
      <c r="B416" s="177" t="s">
        <v>509</v>
      </c>
      <c r="C416" s="352">
        <v>10000</v>
      </c>
      <c r="D416" s="190"/>
      <c r="E416" s="190"/>
      <c r="F416" s="190"/>
      <c r="G416" s="190"/>
      <c r="H416" s="190"/>
      <c r="I416" s="190"/>
      <c r="J416" s="190"/>
      <c r="K416" s="190"/>
      <c r="L416" s="190"/>
      <c r="M416" s="190"/>
      <c r="N416" s="190"/>
      <c r="O416" s="190"/>
      <c r="P416" s="190"/>
      <c r="Q416" s="190"/>
      <c r="R416" s="190"/>
      <c r="S416" s="190"/>
      <c r="T416" s="190">
        <v>10000</v>
      </c>
      <c r="U416" s="190"/>
      <c r="V416" s="190"/>
      <c r="W416" s="190"/>
      <c r="X416" s="190"/>
      <c r="Y416" s="190"/>
      <c r="Z416" s="190"/>
      <c r="AA416" s="190"/>
      <c r="AB416" s="190"/>
      <c r="AC416" s="190"/>
      <c r="AD416" s="190"/>
      <c r="AE416" s="190"/>
      <c r="AF416" s="190"/>
      <c r="AG416" s="190"/>
      <c r="AH416" s="190"/>
      <c r="AI416" s="190"/>
    </row>
  </sheetData>
  <mergeCells count="39">
    <mergeCell ref="A1:AI1"/>
    <mergeCell ref="Y7:Y10"/>
    <mergeCell ref="Z7:Z10"/>
    <mergeCell ref="J7:J10"/>
    <mergeCell ref="K7:K10"/>
    <mergeCell ref="L7:L10"/>
    <mergeCell ref="U7:U10"/>
    <mergeCell ref="A2:AI2"/>
    <mergeCell ref="A3:AI3"/>
    <mergeCell ref="AG7:AG10"/>
    <mergeCell ref="AH7:AH10"/>
    <mergeCell ref="AI7:AI10"/>
    <mergeCell ref="AA7:AA10"/>
    <mergeCell ref="A7:A10"/>
    <mergeCell ref="C7:C10"/>
    <mergeCell ref="D7:D10"/>
    <mergeCell ref="S7:S10"/>
    <mergeCell ref="B7:B10"/>
    <mergeCell ref="T7:T10"/>
    <mergeCell ref="AB7:AB10"/>
    <mergeCell ref="AD7:AD10"/>
    <mergeCell ref="H7:H10"/>
    <mergeCell ref="I7:I10"/>
    <mergeCell ref="AF7:AF10"/>
    <mergeCell ref="E7:E10"/>
    <mergeCell ref="F7:F10"/>
    <mergeCell ref="A4:AI4"/>
    <mergeCell ref="X7:X10"/>
    <mergeCell ref="AC7:AC10"/>
    <mergeCell ref="AE7:AE10"/>
    <mergeCell ref="R7:R10"/>
    <mergeCell ref="Q7:Q10"/>
    <mergeCell ref="V7:V10"/>
    <mergeCell ref="W7:W10"/>
    <mergeCell ref="M7:M10"/>
    <mergeCell ref="N7:N10"/>
    <mergeCell ref="O7:O10"/>
    <mergeCell ref="P7:P10"/>
    <mergeCell ref="G7:G10"/>
  </mergeCells>
  <pageMargins left="0.31496062992125984" right="0.15748031496062992" top="0.59055118110236227" bottom="0.39370078740157483" header="0.31496062992125984" footer="0.31496062992125984"/>
  <pageSetup paperSize="9" scale="95" orientation="landscape" r:id="rId1"/>
  <headerFooter differentFirst="1">
    <oddHeader>&amp;C&amp;"Times New Roman,Regular"&amp;P</oddHead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29"/>
  <sheetViews>
    <sheetView zoomScale="120" zoomScaleNormal="120" workbookViewId="0">
      <pane xSplit="2" ySplit="9" topLeftCell="C10" activePane="bottomRight" state="frozen"/>
      <selection pane="topRight" activeCell="C1" sqref="C1"/>
      <selection pane="bottomLeft" activeCell="A10" sqref="A10"/>
      <selection pane="bottomRight" activeCell="C9" sqref="C9:P129"/>
    </sheetView>
  </sheetViews>
  <sheetFormatPr defaultColWidth="8.5" defaultRowHeight="12.75"/>
  <cols>
    <col min="1" max="1" width="5.375" style="368" customWidth="1"/>
    <col min="2" max="2" width="21.375" style="368" customWidth="1"/>
    <col min="3" max="5" width="7.625" style="368" customWidth="1"/>
    <col min="6" max="6" width="6.625" style="368" customWidth="1"/>
    <col min="7" max="8" width="7.625" style="368" customWidth="1"/>
    <col min="9" max="10" width="6.125" style="368" customWidth="1"/>
    <col min="11" max="16" width="7.625" style="368" customWidth="1"/>
    <col min="17" max="17" width="12.75" style="368" hidden="1" customWidth="1"/>
    <col min="18" max="18" width="8.5" style="368"/>
    <col min="19" max="19" width="9.125" style="368" bestFit="1" customWidth="1"/>
    <col min="20" max="16384" width="8.5" style="368"/>
  </cols>
  <sheetData>
    <row r="1" spans="1:22" ht="15.75" customHeight="1">
      <c r="A1" s="502" t="s">
        <v>1095</v>
      </c>
      <c r="B1" s="502"/>
      <c r="C1" s="502"/>
      <c r="D1" s="502"/>
      <c r="E1" s="502"/>
      <c r="F1" s="502"/>
      <c r="G1" s="502"/>
      <c r="H1" s="502"/>
      <c r="I1" s="502"/>
      <c r="J1" s="502"/>
      <c r="K1" s="502"/>
      <c r="L1" s="502"/>
      <c r="M1" s="502"/>
      <c r="N1" s="502"/>
      <c r="O1" s="502"/>
      <c r="P1" s="502"/>
    </row>
    <row r="2" spans="1:22" s="369" customFormat="1" ht="15.75">
      <c r="A2" s="505" t="s">
        <v>977</v>
      </c>
      <c r="B2" s="505"/>
      <c r="C2" s="505"/>
      <c r="D2" s="505"/>
      <c r="E2" s="505"/>
      <c r="F2" s="505"/>
      <c r="G2" s="505"/>
      <c r="H2" s="505"/>
      <c r="I2" s="505"/>
      <c r="J2" s="505"/>
      <c r="K2" s="505"/>
      <c r="L2" s="505"/>
      <c r="M2" s="505"/>
      <c r="N2" s="505"/>
      <c r="O2" s="505"/>
      <c r="P2" s="505"/>
    </row>
    <row r="3" spans="1:22" ht="18.75" customHeight="1">
      <c r="A3" s="506" t="str">
        <f>'15'!A3:K3</f>
        <v>(Kèm theo Nghị quyết số           /NQ-HĐND ngày        tháng      năm 2025)</v>
      </c>
      <c r="B3" s="506"/>
      <c r="C3" s="506"/>
      <c r="D3" s="506"/>
      <c r="E3" s="506"/>
      <c r="F3" s="506"/>
      <c r="G3" s="506"/>
      <c r="H3" s="506"/>
      <c r="I3" s="506"/>
      <c r="J3" s="506"/>
      <c r="K3" s="506"/>
      <c r="L3" s="506"/>
      <c r="M3" s="506"/>
      <c r="N3" s="506"/>
      <c r="O3" s="506"/>
      <c r="P3" s="506"/>
    </row>
    <row r="4" spans="1:22" ht="13.5" customHeight="1">
      <c r="A4" s="370"/>
      <c r="B4" s="371"/>
      <c r="C4" s="372"/>
      <c r="D4" s="372"/>
      <c r="E4" s="372"/>
      <c r="F4" s="372"/>
      <c r="H4" s="373"/>
      <c r="I4" s="373"/>
      <c r="J4" s="373"/>
      <c r="K4" s="373"/>
      <c r="L4" s="373"/>
      <c r="M4" s="374" t="s">
        <v>511</v>
      </c>
      <c r="N4" s="375"/>
      <c r="O4" s="375"/>
      <c r="P4" s="375"/>
    </row>
    <row r="5" spans="1:22" s="376" customFormat="1" ht="41.25" customHeight="1">
      <c r="A5" s="507" t="s">
        <v>978</v>
      </c>
      <c r="B5" s="509" t="s">
        <v>979</v>
      </c>
      <c r="C5" s="510" t="s">
        <v>386</v>
      </c>
      <c r="D5" s="511" t="s">
        <v>190</v>
      </c>
      <c r="E5" s="512"/>
      <c r="F5" s="513"/>
      <c r="G5" s="514" t="s">
        <v>980</v>
      </c>
      <c r="H5" s="515"/>
      <c r="I5" s="515"/>
      <c r="J5" s="516"/>
      <c r="K5" s="514" t="s">
        <v>981</v>
      </c>
      <c r="L5" s="515"/>
      <c r="M5" s="515"/>
      <c r="N5" s="514" t="s">
        <v>982</v>
      </c>
      <c r="O5" s="515"/>
      <c r="P5" s="516"/>
    </row>
    <row r="6" spans="1:22" s="376" customFormat="1" ht="13.5">
      <c r="A6" s="508"/>
      <c r="B6" s="508"/>
      <c r="C6" s="508"/>
      <c r="D6" s="503" t="s">
        <v>983</v>
      </c>
      <c r="E6" s="503" t="s">
        <v>984</v>
      </c>
      <c r="F6" s="503" t="s">
        <v>502</v>
      </c>
      <c r="G6" s="503" t="s">
        <v>265</v>
      </c>
      <c r="H6" s="511" t="s">
        <v>190</v>
      </c>
      <c r="I6" s="512"/>
      <c r="J6" s="513"/>
      <c r="K6" s="503" t="s">
        <v>265</v>
      </c>
      <c r="L6" s="511" t="s">
        <v>190</v>
      </c>
      <c r="M6" s="513"/>
      <c r="N6" s="503" t="s">
        <v>265</v>
      </c>
      <c r="O6" s="511" t="s">
        <v>190</v>
      </c>
      <c r="P6" s="513"/>
    </row>
    <row r="7" spans="1:22" s="376" customFormat="1" ht="13.5">
      <c r="A7" s="508"/>
      <c r="B7" s="508"/>
      <c r="C7" s="508"/>
      <c r="D7" s="504"/>
      <c r="E7" s="504"/>
      <c r="F7" s="504"/>
      <c r="G7" s="504"/>
      <c r="H7" s="377" t="s">
        <v>983</v>
      </c>
      <c r="I7" s="377" t="s">
        <v>984</v>
      </c>
      <c r="J7" s="377" t="s">
        <v>502</v>
      </c>
      <c r="K7" s="504"/>
      <c r="L7" s="377" t="s">
        <v>983</v>
      </c>
      <c r="M7" s="377" t="s">
        <v>984</v>
      </c>
      <c r="N7" s="504"/>
      <c r="O7" s="377" t="s">
        <v>983</v>
      </c>
      <c r="P7" s="377" t="s">
        <v>984</v>
      </c>
    </row>
    <row r="8" spans="1:22" ht="13.5">
      <c r="A8" s="378" t="s">
        <v>5</v>
      </c>
      <c r="B8" s="379" t="s">
        <v>6</v>
      </c>
      <c r="C8" s="380" t="s">
        <v>985</v>
      </c>
      <c r="D8" s="380">
        <v>2</v>
      </c>
      <c r="E8" s="380">
        <v>3</v>
      </c>
      <c r="F8" s="380">
        <v>4</v>
      </c>
      <c r="G8" s="379" t="s">
        <v>986</v>
      </c>
      <c r="H8" s="380">
        <v>6</v>
      </c>
      <c r="I8" s="380">
        <v>7</v>
      </c>
      <c r="J8" s="380">
        <v>8</v>
      </c>
      <c r="K8" s="379" t="s">
        <v>987</v>
      </c>
      <c r="L8" s="380">
        <v>10</v>
      </c>
      <c r="M8" s="380">
        <v>11</v>
      </c>
      <c r="N8" s="379" t="s">
        <v>988</v>
      </c>
      <c r="O8" s="380">
        <v>13</v>
      </c>
      <c r="P8" s="380">
        <v>14</v>
      </c>
    </row>
    <row r="9" spans="1:22" s="384" customFormat="1" ht="15.75">
      <c r="A9" s="381"/>
      <c r="B9" s="381" t="s">
        <v>989</v>
      </c>
      <c r="C9" s="382">
        <v>645810.37095699995</v>
      </c>
      <c r="D9" s="382">
        <v>586483.77095699997</v>
      </c>
      <c r="E9" s="382">
        <v>57768.6</v>
      </c>
      <c r="F9" s="382">
        <v>1558</v>
      </c>
      <c r="G9" s="382">
        <v>192571.84103999997</v>
      </c>
      <c r="H9" s="382">
        <v>186234.84103999997</v>
      </c>
      <c r="I9" s="382">
        <v>4779</v>
      </c>
      <c r="J9" s="382">
        <v>1558</v>
      </c>
      <c r="K9" s="382">
        <v>356543</v>
      </c>
      <c r="L9" s="382">
        <v>337968</v>
      </c>
      <c r="M9" s="382">
        <v>18575</v>
      </c>
      <c r="N9" s="382">
        <v>96695.529917000007</v>
      </c>
      <c r="O9" s="382">
        <v>62280.929917000001</v>
      </c>
      <c r="P9" s="382">
        <v>34414.6</v>
      </c>
      <c r="Q9" s="383">
        <f>H9+L9+O9</f>
        <v>586483.77095699997</v>
      </c>
      <c r="R9" s="383"/>
      <c r="S9" s="383"/>
      <c r="T9" s="383"/>
      <c r="U9" s="383"/>
      <c r="V9" s="383"/>
    </row>
    <row r="10" spans="1:22" s="389" customFormat="1" ht="15.75">
      <c r="A10" s="385" t="s">
        <v>5</v>
      </c>
      <c r="B10" s="386" t="s">
        <v>990</v>
      </c>
      <c r="C10" s="387">
        <v>205541.2</v>
      </c>
      <c r="D10" s="387">
        <v>178286.6</v>
      </c>
      <c r="E10" s="387">
        <v>27254.6</v>
      </c>
      <c r="F10" s="387">
        <v>0</v>
      </c>
      <c r="G10" s="387">
        <v>52393.8</v>
      </c>
      <c r="H10" s="387">
        <v>50971.8</v>
      </c>
      <c r="I10" s="387">
        <v>1422</v>
      </c>
      <c r="J10" s="387">
        <v>0</v>
      </c>
      <c r="K10" s="387">
        <v>87924.2</v>
      </c>
      <c r="L10" s="387">
        <v>84096.2</v>
      </c>
      <c r="M10" s="387">
        <v>3828</v>
      </c>
      <c r="N10" s="387">
        <v>65223.199999999997</v>
      </c>
      <c r="O10" s="387">
        <v>43218.6</v>
      </c>
      <c r="P10" s="387">
        <v>22004.6</v>
      </c>
      <c r="Q10" s="388"/>
      <c r="R10" s="388"/>
      <c r="S10" s="388"/>
      <c r="T10" s="388"/>
      <c r="U10" s="388"/>
      <c r="V10" s="388"/>
    </row>
    <row r="11" spans="1:22" s="389" customFormat="1" ht="15.75">
      <c r="A11" s="385" t="s">
        <v>8</v>
      </c>
      <c r="B11" s="386" t="s">
        <v>991</v>
      </c>
      <c r="C11" s="387">
        <v>146767</v>
      </c>
      <c r="D11" s="387">
        <v>123485</v>
      </c>
      <c r="E11" s="387">
        <v>23282</v>
      </c>
      <c r="F11" s="387"/>
      <c r="G11" s="387">
        <v>36639.800000000003</v>
      </c>
      <c r="H11" s="387">
        <v>35675.800000000003</v>
      </c>
      <c r="I11" s="387">
        <v>964</v>
      </c>
      <c r="J11" s="387">
        <v>0</v>
      </c>
      <c r="K11" s="387">
        <v>48701.2</v>
      </c>
      <c r="L11" s="387">
        <v>47446.2</v>
      </c>
      <c r="M11" s="387">
        <v>1255</v>
      </c>
      <c r="N11" s="390">
        <v>61426</v>
      </c>
      <c r="O11" s="390">
        <v>40363</v>
      </c>
      <c r="P11" s="390">
        <v>21063</v>
      </c>
      <c r="Q11" s="388"/>
      <c r="R11" s="388"/>
      <c r="S11" s="388"/>
      <c r="T11" s="388"/>
      <c r="U11" s="388"/>
      <c r="V11" s="388"/>
    </row>
    <row r="12" spans="1:22" s="395" customFormat="1" ht="27">
      <c r="A12" s="391">
        <v>1</v>
      </c>
      <c r="B12" s="302" t="s">
        <v>992</v>
      </c>
      <c r="C12" s="392">
        <v>14665</v>
      </c>
      <c r="D12" s="392">
        <v>10553</v>
      </c>
      <c r="E12" s="392">
        <v>4112</v>
      </c>
      <c r="F12" s="392"/>
      <c r="G12" s="392">
        <v>1964</v>
      </c>
      <c r="H12" s="392">
        <v>1785</v>
      </c>
      <c r="I12" s="392">
        <v>179</v>
      </c>
      <c r="J12" s="392">
        <v>0</v>
      </c>
      <c r="K12" s="392">
        <v>1734</v>
      </c>
      <c r="L12" s="392">
        <v>1696</v>
      </c>
      <c r="M12" s="392">
        <v>38</v>
      </c>
      <c r="N12" s="393">
        <v>10967</v>
      </c>
      <c r="O12" s="393">
        <v>7072</v>
      </c>
      <c r="P12" s="393">
        <v>3895</v>
      </c>
      <c r="Q12" s="394"/>
      <c r="R12" s="394"/>
      <c r="S12" s="394"/>
      <c r="T12" s="394"/>
      <c r="U12" s="394"/>
      <c r="V12" s="394"/>
    </row>
    <row r="13" spans="1:22" s="395" customFormat="1" ht="27">
      <c r="A13" s="391">
        <v>2</v>
      </c>
      <c r="B13" s="302" t="s">
        <v>1009</v>
      </c>
      <c r="C13" s="392">
        <v>7254</v>
      </c>
      <c r="D13" s="392">
        <v>5454</v>
      </c>
      <c r="E13" s="392">
        <v>1800</v>
      </c>
      <c r="F13" s="392"/>
      <c r="G13" s="392">
        <v>1680</v>
      </c>
      <c r="H13" s="392">
        <v>1680</v>
      </c>
      <c r="I13" s="392"/>
      <c r="J13" s="392"/>
      <c r="K13" s="392"/>
      <c r="L13" s="392"/>
      <c r="M13" s="392"/>
      <c r="N13" s="393">
        <v>5574</v>
      </c>
      <c r="O13" s="393">
        <v>3774</v>
      </c>
      <c r="P13" s="393">
        <v>1800</v>
      </c>
      <c r="Q13" s="394"/>
      <c r="R13" s="394"/>
      <c r="S13" s="394"/>
      <c r="T13" s="394"/>
      <c r="U13" s="394"/>
      <c r="V13" s="394"/>
    </row>
    <row r="14" spans="1:22" s="395" customFormat="1" ht="15.75">
      <c r="A14" s="391">
        <v>3</v>
      </c>
      <c r="B14" s="302" t="s">
        <v>993</v>
      </c>
      <c r="C14" s="392">
        <v>6097</v>
      </c>
      <c r="D14" s="392">
        <v>5995</v>
      </c>
      <c r="E14" s="392">
        <v>102</v>
      </c>
      <c r="F14" s="392"/>
      <c r="G14" s="392">
        <v>0</v>
      </c>
      <c r="H14" s="392"/>
      <c r="I14" s="392"/>
      <c r="J14" s="392"/>
      <c r="K14" s="392">
        <v>6097</v>
      </c>
      <c r="L14" s="392">
        <v>5995</v>
      </c>
      <c r="M14" s="392">
        <v>102</v>
      </c>
      <c r="N14" s="393">
        <v>0</v>
      </c>
      <c r="O14" s="393"/>
      <c r="P14" s="393"/>
      <c r="Q14" s="394"/>
      <c r="R14" s="394"/>
      <c r="S14" s="394"/>
      <c r="T14" s="394"/>
      <c r="U14" s="394"/>
      <c r="V14" s="394"/>
    </row>
    <row r="15" spans="1:22" s="395" customFormat="1" ht="27">
      <c r="A15" s="391">
        <v>4</v>
      </c>
      <c r="B15" s="302" t="s">
        <v>757</v>
      </c>
      <c r="C15" s="392">
        <v>18334</v>
      </c>
      <c r="D15" s="392">
        <v>15923</v>
      </c>
      <c r="E15" s="392">
        <v>2411</v>
      </c>
      <c r="F15" s="392"/>
      <c r="G15" s="392">
        <v>971</v>
      </c>
      <c r="H15" s="392">
        <v>911</v>
      </c>
      <c r="I15" s="392">
        <v>60</v>
      </c>
      <c r="J15" s="392"/>
      <c r="K15" s="392">
        <v>10123</v>
      </c>
      <c r="L15" s="392">
        <v>9772</v>
      </c>
      <c r="M15" s="392">
        <v>351</v>
      </c>
      <c r="N15" s="393">
        <v>7240</v>
      </c>
      <c r="O15" s="393">
        <v>5240</v>
      </c>
      <c r="P15" s="393">
        <v>2000</v>
      </c>
      <c r="Q15" s="394"/>
      <c r="R15" s="394"/>
      <c r="S15" s="394"/>
      <c r="T15" s="394"/>
      <c r="U15" s="394"/>
      <c r="V15" s="394"/>
    </row>
    <row r="16" spans="1:22" s="395" customFormat="1" ht="15.75">
      <c r="A16" s="391">
        <v>5</v>
      </c>
      <c r="B16" s="302" t="s">
        <v>994</v>
      </c>
      <c r="C16" s="392">
        <v>23524.400000000001</v>
      </c>
      <c r="D16" s="392">
        <v>21186.400000000001</v>
      </c>
      <c r="E16" s="392">
        <v>2338</v>
      </c>
      <c r="F16" s="392"/>
      <c r="G16" s="392">
        <v>7101.4</v>
      </c>
      <c r="H16" s="392">
        <v>6499.4</v>
      </c>
      <c r="I16" s="392">
        <v>602</v>
      </c>
      <c r="J16" s="392"/>
      <c r="K16" s="392">
        <v>12823</v>
      </c>
      <c r="L16" s="392">
        <v>12787</v>
      </c>
      <c r="M16" s="392">
        <v>36</v>
      </c>
      <c r="N16" s="393">
        <v>3600</v>
      </c>
      <c r="O16" s="393">
        <v>1900</v>
      </c>
      <c r="P16" s="393">
        <v>1700</v>
      </c>
      <c r="Q16" s="394"/>
      <c r="R16" s="394"/>
      <c r="S16" s="394"/>
      <c r="T16" s="394"/>
      <c r="U16" s="394"/>
      <c r="V16" s="394"/>
    </row>
    <row r="17" spans="1:22" s="395" customFormat="1" ht="15.75">
      <c r="A17" s="391">
        <v>6</v>
      </c>
      <c r="B17" s="302" t="s">
        <v>995</v>
      </c>
      <c r="C17" s="392">
        <v>3560.4</v>
      </c>
      <c r="D17" s="392">
        <v>3560.4</v>
      </c>
      <c r="E17" s="392">
        <v>0</v>
      </c>
      <c r="F17" s="392"/>
      <c r="G17" s="392">
        <v>3560.4</v>
      </c>
      <c r="H17" s="392">
        <v>3560.4</v>
      </c>
      <c r="I17" s="392">
        <v>0</v>
      </c>
      <c r="J17" s="392"/>
      <c r="K17" s="387"/>
      <c r="L17" s="387"/>
      <c r="M17" s="387"/>
      <c r="N17" s="393">
        <v>0</v>
      </c>
      <c r="O17" s="393"/>
      <c r="P17" s="393"/>
      <c r="Q17" s="394"/>
      <c r="R17" s="394"/>
      <c r="S17" s="394"/>
      <c r="T17" s="394"/>
      <c r="U17" s="394"/>
      <c r="V17" s="394"/>
    </row>
    <row r="18" spans="1:22" s="395" customFormat="1" ht="15.75">
      <c r="A18" s="391">
        <v>7</v>
      </c>
      <c r="B18" s="302" t="s">
        <v>996</v>
      </c>
      <c r="C18" s="392">
        <v>2495</v>
      </c>
      <c r="D18" s="392">
        <v>2459</v>
      </c>
      <c r="E18" s="392">
        <v>36</v>
      </c>
      <c r="F18" s="392"/>
      <c r="G18" s="392">
        <v>300</v>
      </c>
      <c r="H18" s="392">
        <v>300</v>
      </c>
      <c r="I18" s="392">
        <v>0</v>
      </c>
      <c r="J18" s="392"/>
      <c r="K18" s="392">
        <v>2165</v>
      </c>
      <c r="L18" s="392">
        <v>2129</v>
      </c>
      <c r="M18" s="392">
        <v>36</v>
      </c>
      <c r="N18" s="393">
        <v>30</v>
      </c>
      <c r="O18" s="393">
        <v>30</v>
      </c>
      <c r="P18" s="393">
        <v>0</v>
      </c>
      <c r="Q18" s="394"/>
      <c r="R18" s="394"/>
      <c r="S18" s="394"/>
      <c r="T18" s="394"/>
      <c r="U18" s="394"/>
      <c r="V18" s="394"/>
    </row>
    <row r="19" spans="1:22" s="395" customFormat="1" ht="15.75">
      <c r="A19" s="391">
        <v>8</v>
      </c>
      <c r="B19" s="302" t="s">
        <v>404</v>
      </c>
      <c r="C19" s="392">
        <v>2050</v>
      </c>
      <c r="D19" s="392">
        <v>1950</v>
      </c>
      <c r="E19" s="392">
        <v>100</v>
      </c>
      <c r="F19" s="392"/>
      <c r="G19" s="392">
        <v>0</v>
      </c>
      <c r="H19" s="392"/>
      <c r="I19" s="392"/>
      <c r="J19" s="392"/>
      <c r="K19" s="392">
        <v>1450</v>
      </c>
      <c r="L19" s="392">
        <v>1450</v>
      </c>
      <c r="M19" s="392">
        <v>0</v>
      </c>
      <c r="N19" s="393">
        <v>600</v>
      </c>
      <c r="O19" s="393">
        <v>500</v>
      </c>
      <c r="P19" s="393">
        <v>100</v>
      </c>
      <c r="Q19" s="394"/>
      <c r="R19" s="394"/>
      <c r="S19" s="394"/>
      <c r="T19" s="394"/>
      <c r="U19" s="394"/>
      <c r="V19" s="394"/>
    </row>
    <row r="20" spans="1:22" s="395" customFormat="1" ht="15.75">
      <c r="A20" s="391">
        <v>9</v>
      </c>
      <c r="B20" s="396" t="s">
        <v>997</v>
      </c>
      <c r="C20" s="392">
        <v>2353</v>
      </c>
      <c r="D20" s="392">
        <v>1965</v>
      </c>
      <c r="E20" s="392">
        <v>388</v>
      </c>
      <c r="F20" s="392"/>
      <c r="G20" s="392">
        <v>793</v>
      </c>
      <c r="H20" s="392">
        <v>760</v>
      </c>
      <c r="I20" s="392">
        <v>33</v>
      </c>
      <c r="J20" s="392"/>
      <c r="K20" s="392">
        <v>140</v>
      </c>
      <c r="L20" s="392">
        <v>85</v>
      </c>
      <c r="M20" s="392">
        <v>55</v>
      </c>
      <c r="N20" s="393">
        <v>1420</v>
      </c>
      <c r="O20" s="393">
        <v>1120</v>
      </c>
      <c r="P20" s="393">
        <v>300</v>
      </c>
      <c r="Q20" s="394"/>
      <c r="R20" s="394"/>
      <c r="S20" s="394"/>
      <c r="T20" s="394"/>
      <c r="U20" s="394"/>
      <c r="V20" s="394"/>
    </row>
    <row r="21" spans="1:22" s="395" customFormat="1" ht="27">
      <c r="A21" s="391">
        <v>10</v>
      </c>
      <c r="B21" s="302" t="s">
        <v>998</v>
      </c>
      <c r="C21" s="392">
        <v>1384</v>
      </c>
      <c r="D21" s="392">
        <v>1075</v>
      </c>
      <c r="E21" s="392">
        <v>309</v>
      </c>
      <c r="F21" s="392"/>
      <c r="G21" s="392">
        <v>558</v>
      </c>
      <c r="H21" s="392">
        <v>535</v>
      </c>
      <c r="I21" s="392">
        <v>23</v>
      </c>
      <c r="J21" s="392"/>
      <c r="K21" s="392">
        <v>186</v>
      </c>
      <c r="L21" s="392">
        <v>50</v>
      </c>
      <c r="M21" s="392">
        <v>136</v>
      </c>
      <c r="N21" s="393">
        <v>640</v>
      </c>
      <c r="O21" s="393">
        <v>490</v>
      </c>
      <c r="P21" s="393">
        <v>150</v>
      </c>
      <c r="Q21" s="394"/>
      <c r="R21" s="394"/>
      <c r="S21" s="394"/>
      <c r="T21" s="394"/>
      <c r="U21" s="394"/>
      <c r="V21" s="394"/>
    </row>
    <row r="22" spans="1:22" s="395" customFormat="1" ht="15.75">
      <c r="A22" s="391">
        <v>11</v>
      </c>
      <c r="B22" s="302" t="s">
        <v>999</v>
      </c>
      <c r="C22" s="392">
        <v>1067</v>
      </c>
      <c r="D22" s="392">
        <v>1017</v>
      </c>
      <c r="E22" s="392">
        <v>50</v>
      </c>
      <c r="F22" s="392"/>
      <c r="G22" s="392">
        <v>0</v>
      </c>
      <c r="H22" s="392"/>
      <c r="I22" s="392"/>
      <c r="J22" s="392"/>
      <c r="K22" s="392">
        <v>67</v>
      </c>
      <c r="L22" s="392">
        <v>17</v>
      </c>
      <c r="M22" s="392">
        <v>50</v>
      </c>
      <c r="N22" s="393">
        <v>1000</v>
      </c>
      <c r="O22" s="393">
        <v>1000</v>
      </c>
      <c r="P22" s="393">
        <v>0</v>
      </c>
      <c r="Q22" s="394"/>
      <c r="R22" s="394"/>
      <c r="S22" s="394"/>
      <c r="T22" s="394"/>
      <c r="U22" s="394"/>
      <c r="V22" s="394"/>
    </row>
    <row r="23" spans="1:22" ht="15.75">
      <c r="A23" s="391">
        <v>12</v>
      </c>
      <c r="B23" s="396" t="s">
        <v>1000</v>
      </c>
      <c r="C23" s="392">
        <v>975</v>
      </c>
      <c r="D23" s="392">
        <v>788</v>
      </c>
      <c r="E23" s="392">
        <v>187</v>
      </c>
      <c r="F23" s="392"/>
      <c r="G23" s="392">
        <v>337</v>
      </c>
      <c r="H23" s="392">
        <v>320</v>
      </c>
      <c r="I23" s="392">
        <v>17</v>
      </c>
      <c r="J23" s="392"/>
      <c r="K23" s="392">
        <v>288</v>
      </c>
      <c r="L23" s="392">
        <v>243</v>
      </c>
      <c r="M23" s="392">
        <v>45</v>
      </c>
      <c r="N23" s="393">
        <v>350</v>
      </c>
      <c r="O23" s="393">
        <v>225</v>
      </c>
      <c r="P23" s="393">
        <v>125</v>
      </c>
    </row>
    <row r="24" spans="1:22" ht="15.75">
      <c r="A24" s="391">
        <v>13</v>
      </c>
      <c r="B24" s="302" t="s">
        <v>692</v>
      </c>
      <c r="C24" s="392">
        <v>1130</v>
      </c>
      <c r="D24" s="392">
        <v>825</v>
      </c>
      <c r="E24" s="392">
        <v>305</v>
      </c>
      <c r="F24" s="392"/>
      <c r="G24" s="392">
        <v>255</v>
      </c>
      <c r="H24" s="392">
        <v>250</v>
      </c>
      <c r="I24" s="392">
        <v>5</v>
      </c>
      <c r="J24" s="392"/>
      <c r="K24" s="387"/>
      <c r="L24" s="387"/>
      <c r="M24" s="387"/>
      <c r="N24" s="393">
        <v>875</v>
      </c>
      <c r="O24" s="393">
        <v>575</v>
      </c>
      <c r="P24" s="393">
        <v>300</v>
      </c>
    </row>
    <row r="25" spans="1:22" ht="15.75">
      <c r="A25" s="391">
        <v>14</v>
      </c>
      <c r="B25" s="302" t="s">
        <v>521</v>
      </c>
      <c r="C25" s="392">
        <v>1245</v>
      </c>
      <c r="D25" s="392">
        <v>725</v>
      </c>
      <c r="E25" s="392">
        <v>520</v>
      </c>
      <c r="F25" s="392"/>
      <c r="G25" s="392">
        <v>495</v>
      </c>
      <c r="H25" s="392">
        <v>450</v>
      </c>
      <c r="I25" s="392">
        <v>45</v>
      </c>
      <c r="J25" s="392"/>
      <c r="K25" s="392">
        <v>200</v>
      </c>
      <c r="L25" s="392">
        <v>0</v>
      </c>
      <c r="M25" s="392">
        <v>200</v>
      </c>
      <c r="N25" s="393">
        <v>550</v>
      </c>
      <c r="O25" s="393">
        <v>275</v>
      </c>
      <c r="P25" s="393">
        <v>275</v>
      </c>
    </row>
    <row r="26" spans="1:22" ht="27">
      <c r="A26" s="391">
        <v>15</v>
      </c>
      <c r="B26" s="302" t="s">
        <v>1001</v>
      </c>
      <c r="C26" s="392">
        <v>13788</v>
      </c>
      <c r="D26" s="392">
        <v>13788</v>
      </c>
      <c r="E26" s="392">
        <v>0</v>
      </c>
      <c r="F26" s="392"/>
      <c r="G26" s="392">
        <v>13788</v>
      </c>
      <c r="H26" s="392">
        <v>13788</v>
      </c>
      <c r="I26" s="392">
        <v>0</v>
      </c>
      <c r="J26" s="392">
        <v>0</v>
      </c>
      <c r="K26" s="387"/>
      <c r="L26" s="387"/>
      <c r="M26" s="387"/>
      <c r="N26" s="393">
        <v>0</v>
      </c>
      <c r="O26" s="393"/>
      <c r="P26" s="393">
        <v>0</v>
      </c>
    </row>
    <row r="27" spans="1:22" ht="15.75">
      <c r="A27" s="391">
        <v>16</v>
      </c>
      <c r="B27" s="302" t="s">
        <v>1002</v>
      </c>
      <c r="C27" s="392">
        <v>300</v>
      </c>
      <c r="D27" s="392">
        <v>300</v>
      </c>
      <c r="E27" s="392">
        <v>0</v>
      </c>
      <c r="F27" s="392"/>
      <c r="G27" s="392">
        <v>0</v>
      </c>
      <c r="H27" s="392"/>
      <c r="I27" s="392"/>
      <c r="J27" s="392"/>
      <c r="K27" s="387"/>
      <c r="L27" s="387"/>
      <c r="M27" s="387"/>
      <c r="N27" s="393">
        <v>300</v>
      </c>
      <c r="O27" s="393">
        <v>300</v>
      </c>
      <c r="P27" s="393">
        <v>0</v>
      </c>
    </row>
    <row r="28" spans="1:22" ht="15.75">
      <c r="A28" s="391">
        <v>17</v>
      </c>
      <c r="B28" s="302" t="s">
        <v>1003</v>
      </c>
      <c r="C28" s="392">
        <v>3917</v>
      </c>
      <c r="D28" s="392">
        <v>3917</v>
      </c>
      <c r="E28" s="392">
        <v>0</v>
      </c>
      <c r="F28" s="392"/>
      <c r="G28" s="392">
        <v>3917</v>
      </c>
      <c r="H28" s="392">
        <v>3917</v>
      </c>
      <c r="I28" s="392">
        <v>0</v>
      </c>
      <c r="J28" s="392"/>
      <c r="K28" s="387"/>
      <c r="L28" s="387"/>
      <c r="M28" s="387"/>
      <c r="N28" s="393">
        <v>0</v>
      </c>
      <c r="O28" s="387"/>
      <c r="P28" s="397"/>
    </row>
    <row r="29" spans="1:22" ht="27">
      <c r="A29" s="391">
        <v>18</v>
      </c>
      <c r="B29" s="398" t="s">
        <v>1004</v>
      </c>
      <c r="C29" s="392">
        <v>200</v>
      </c>
      <c r="D29" s="392">
        <v>200</v>
      </c>
      <c r="E29" s="392">
        <v>0</v>
      </c>
      <c r="F29" s="392"/>
      <c r="G29" s="392">
        <v>200</v>
      </c>
      <c r="H29" s="392">
        <v>200</v>
      </c>
      <c r="I29" s="392">
        <v>0</v>
      </c>
      <c r="J29" s="392"/>
      <c r="K29" s="387"/>
      <c r="L29" s="387"/>
      <c r="M29" s="387"/>
      <c r="N29" s="393">
        <v>0</v>
      </c>
      <c r="O29" s="387"/>
      <c r="P29" s="397"/>
    </row>
    <row r="30" spans="1:22" ht="15.75">
      <c r="A30" s="391">
        <v>19</v>
      </c>
      <c r="B30" s="302" t="s">
        <v>693</v>
      </c>
      <c r="C30" s="392">
        <v>5475</v>
      </c>
      <c r="D30" s="392">
        <v>5139</v>
      </c>
      <c r="E30" s="392">
        <v>336</v>
      </c>
      <c r="F30" s="392"/>
      <c r="G30" s="392">
        <v>255</v>
      </c>
      <c r="H30" s="392">
        <v>255</v>
      </c>
      <c r="I30" s="392">
        <v>0</v>
      </c>
      <c r="J30" s="392"/>
      <c r="K30" s="392">
        <v>3890</v>
      </c>
      <c r="L30" s="392">
        <v>3854</v>
      </c>
      <c r="M30" s="392">
        <v>36</v>
      </c>
      <c r="N30" s="393">
        <v>1330</v>
      </c>
      <c r="O30" s="393">
        <v>1030</v>
      </c>
      <c r="P30" s="393">
        <v>300</v>
      </c>
    </row>
    <row r="31" spans="1:22" ht="15.75">
      <c r="A31" s="391">
        <v>20</v>
      </c>
      <c r="B31" s="302" t="s">
        <v>523</v>
      </c>
      <c r="C31" s="392">
        <v>1315</v>
      </c>
      <c r="D31" s="392">
        <v>815</v>
      </c>
      <c r="E31" s="392">
        <v>500</v>
      </c>
      <c r="F31" s="392"/>
      <c r="G31" s="392">
        <v>215</v>
      </c>
      <c r="H31" s="392">
        <v>215</v>
      </c>
      <c r="I31" s="392">
        <v>0</v>
      </c>
      <c r="J31" s="387"/>
      <c r="K31" s="387"/>
      <c r="L31" s="387"/>
      <c r="M31" s="387"/>
      <c r="N31" s="393">
        <v>1100</v>
      </c>
      <c r="O31" s="393">
        <v>600</v>
      </c>
      <c r="P31" s="393">
        <v>500</v>
      </c>
    </row>
    <row r="32" spans="1:22" ht="15.75">
      <c r="A32" s="391">
        <v>21</v>
      </c>
      <c r="B32" s="302" t="s">
        <v>1005</v>
      </c>
      <c r="C32" s="392">
        <v>400</v>
      </c>
      <c r="D32" s="392">
        <v>250</v>
      </c>
      <c r="E32" s="392">
        <v>150</v>
      </c>
      <c r="F32" s="392"/>
      <c r="G32" s="392">
        <v>250</v>
      </c>
      <c r="H32" s="392">
        <v>250</v>
      </c>
      <c r="I32" s="392">
        <v>0</v>
      </c>
      <c r="J32" s="387"/>
      <c r="K32" s="387"/>
      <c r="L32" s="387"/>
      <c r="M32" s="387"/>
      <c r="N32" s="393">
        <v>150</v>
      </c>
      <c r="O32" s="393">
        <v>0</v>
      </c>
      <c r="P32" s="393">
        <v>150</v>
      </c>
    </row>
    <row r="33" spans="1:18" ht="27">
      <c r="A33" s="391">
        <v>22</v>
      </c>
      <c r="B33" s="302" t="s">
        <v>1006</v>
      </c>
      <c r="C33" s="392">
        <v>1350</v>
      </c>
      <c r="D33" s="392">
        <v>1350</v>
      </c>
      <c r="E33" s="392">
        <v>0</v>
      </c>
      <c r="F33" s="392"/>
      <c r="G33" s="392">
        <v>0</v>
      </c>
      <c r="H33" s="392"/>
      <c r="I33" s="392"/>
      <c r="J33" s="387"/>
      <c r="K33" s="392">
        <v>1350</v>
      </c>
      <c r="L33" s="392">
        <v>1350</v>
      </c>
      <c r="M33" s="392">
        <v>0</v>
      </c>
      <c r="N33" s="393">
        <v>0</v>
      </c>
      <c r="O33" s="393"/>
      <c r="P33" s="393">
        <v>0</v>
      </c>
    </row>
    <row r="34" spans="1:18" ht="27">
      <c r="A34" s="391">
        <v>23</v>
      </c>
      <c r="B34" s="302" t="s">
        <v>1007</v>
      </c>
      <c r="C34" s="392">
        <v>5649.6</v>
      </c>
      <c r="D34" s="392">
        <v>5649.6</v>
      </c>
      <c r="E34" s="392">
        <v>0</v>
      </c>
      <c r="F34" s="392"/>
      <c r="G34" s="392">
        <v>0</v>
      </c>
      <c r="H34" s="392"/>
      <c r="I34" s="392"/>
      <c r="J34" s="387"/>
      <c r="K34" s="392">
        <v>5649.6</v>
      </c>
      <c r="L34" s="392">
        <v>5649.6</v>
      </c>
      <c r="M34" s="392">
        <v>0</v>
      </c>
      <c r="N34" s="393">
        <v>0</v>
      </c>
      <c r="O34" s="390"/>
      <c r="P34" s="399"/>
    </row>
    <row r="35" spans="1:18" ht="27">
      <c r="A35" s="391">
        <v>24</v>
      </c>
      <c r="B35" s="302" t="s">
        <v>1008</v>
      </c>
      <c r="C35" s="392">
        <v>2118.6</v>
      </c>
      <c r="D35" s="392">
        <v>2118.6</v>
      </c>
      <c r="E35" s="392">
        <v>0</v>
      </c>
      <c r="F35" s="392"/>
      <c r="G35" s="392">
        <v>0</v>
      </c>
      <c r="H35" s="392"/>
      <c r="I35" s="392"/>
      <c r="J35" s="387"/>
      <c r="K35" s="392">
        <v>2118.6</v>
      </c>
      <c r="L35" s="392">
        <v>2118.6</v>
      </c>
      <c r="M35" s="392">
        <v>0</v>
      </c>
      <c r="N35" s="393">
        <v>0</v>
      </c>
      <c r="O35" s="390"/>
      <c r="P35" s="399"/>
    </row>
    <row r="36" spans="1:18" ht="15.75">
      <c r="A36" s="391">
        <v>25</v>
      </c>
      <c r="B36" s="302" t="s">
        <v>691</v>
      </c>
      <c r="C36" s="392">
        <v>1235</v>
      </c>
      <c r="D36" s="392">
        <v>1035</v>
      </c>
      <c r="E36" s="392">
        <v>200</v>
      </c>
      <c r="F36" s="392"/>
      <c r="G36" s="392">
        <v>0</v>
      </c>
      <c r="H36" s="392"/>
      <c r="I36" s="392"/>
      <c r="J36" s="387"/>
      <c r="K36" s="392">
        <v>210</v>
      </c>
      <c r="L36" s="392">
        <v>210</v>
      </c>
      <c r="M36" s="392">
        <v>0</v>
      </c>
      <c r="N36" s="393">
        <v>1025</v>
      </c>
      <c r="O36" s="393">
        <v>825</v>
      </c>
      <c r="P36" s="393">
        <v>200</v>
      </c>
    </row>
    <row r="37" spans="1:18" ht="27">
      <c r="A37" s="391">
        <v>27</v>
      </c>
      <c r="B37" s="302" t="s">
        <v>1010</v>
      </c>
      <c r="C37" s="392">
        <v>400</v>
      </c>
      <c r="D37" s="392">
        <v>400</v>
      </c>
      <c r="E37" s="392">
        <v>0</v>
      </c>
      <c r="F37" s="392"/>
      <c r="G37" s="392">
        <v>0</v>
      </c>
      <c r="H37" s="392"/>
      <c r="I37" s="392"/>
      <c r="J37" s="387"/>
      <c r="K37" s="387"/>
      <c r="L37" s="387"/>
      <c r="M37" s="387"/>
      <c r="N37" s="393">
        <v>400</v>
      </c>
      <c r="O37" s="393">
        <v>400</v>
      </c>
      <c r="P37" s="393">
        <v>0</v>
      </c>
    </row>
    <row r="38" spans="1:18" ht="15.75">
      <c r="A38" s="391">
        <v>28</v>
      </c>
      <c r="B38" s="302" t="s">
        <v>520</v>
      </c>
      <c r="C38" s="392">
        <v>1130</v>
      </c>
      <c r="D38" s="392">
        <v>880</v>
      </c>
      <c r="E38" s="392">
        <v>250</v>
      </c>
      <c r="F38" s="392"/>
      <c r="G38" s="392">
        <v>0</v>
      </c>
      <c r="H38" s="392"/>
      <c r="I38" s="392"/>
      <c r="J38" s="387"/>
      <c r="K38" s="387"/>
      <c r="L38" s="387"/>
      <c r="M38" s="387"/>
      <c r="N38" s="393">
        <v>1130</v>
      </c>
      <c r="O38" s="393">
        <v>880</v>
      </c>
      <c r="P38" s="393">
        <v>250</v>
      </c>
    </row>
    <row r="39" spans="1:18" ht="15.75">
      <c r="A39" s="391">
        <v>29</v>
      </c>
      <c r="B39" s="302" t="s">
        <v>1011</v>
      </c>
      <c r="C39" s="392">
        <v>77</v>
      </c>
      <c r="D39" s="392">
        <v>77</v>
      </c>
      <c r="E39" s="392">
        <v>0</v>
      </c>
      <c r="F39" s="392"/>
      <c r="G39" s="392">
        <v>0</v>
      </c>
      <c r="H39" s="392"/>
      <c r="I39" s="392"/>
      <c r="J39" s="387"/>
      <c r="K39" s="387"/>
      <c r="L39" s="387"/>
      <c r="M39" s="387"/>
      <c r="N39" s="393">
        <v>77</v>
      </c>
      <c r="O39" s="393">
        <v>77</v>
      </c>
      <c r="P39" s="393">
        <v>0</v>
      </c>
    </row>
    <row r="40" spans="1:18" ht="40.5">
      <c r="A40" s="391">
        <v>30</v>
      </c>
      <c r="B40" s="302" t="s">
        <v>1012</v>
      </c>
      <c r="C40" s="392">
        <v>4305</v>
      </c>
      <c r="D40" s="392">
        <v>3305</v>
      </c>
      <c r="E40" s="392">
        <v>1000</v>
      </c>
      <c r="F40" s="392"/>
      <c r="G40" s="392">
        <v>0</v>
      </c>
      <c r="H40" s="392"/>
      <c r="I40" s="392"/>
      <c r="J40" s="387"/>
      <c r="K40" s="387"/>
      <c r="L40" s="387"/>
      <c r="M40" s="387"/>
      <c r="N40" s="393">
        <v>4305</v>
      </c>
      <c r="O40" s="393">
        <v>3305</v>
      </c>
      <c r="P40" s="393">
        <v>1000</v>
      </c>
    </row>
    <row r="41" spans="1:18" ht="27">
      <c r="A41" s="391">
        <v>31</v>
      </c>
      <c r="B41" s="302" t="s">
        <v>1013</v>
      </c>
      <c r="C41" s="392">
        <v>17233</v>
      </c>
      <c r="D41" s="392">
        <v>9600</v>
      </c>
      <c r="E41" s="392">
        <v>7633</v>
      </c>
      <c r="F41" s="392"/>
      <c r="G41" s="392">
        <v>0</v>
      </c>
      <c r="H41" s="392"/>
      <c r="I41" s="392"/>
      <c r="J41" s="387"/>
      <c r="K41" s="387"/>
      <c r="L41" s="387"/>
      <c r="M41" s="387"/>
      <c r="N41" s="393">
        <v>17233</v>
      </c>
      <c r="O41" s="393">
        <v>9600</v>
      </c>
      <c r="P41" s="393">
        <v>7633</v>
      </c>
    </row>
    <row r="42" spans="1:18" ht="15.75">
      <c r="A42" s="391">
        <v>32</v>
      </c>
      <c r="B42" s="302" t="s">
        <v>1014</v>
      </c>
      <c r="C42" s="392">
        <v>660</v>
      </c>
      <c r="D42" s="392">
        <v>560</v>
      </c>
      <c r="E42" s="392">
        <v>100</v>
      </c>
      <c r="F42" s="392"/>
      <c r="G42" s="392">
        <v>0</v>
      </c>
      <c r="H42" s="392"/>
      <c r="I42" s="392"/>
      <c r="J42" s="387"/>
      <c r="K42" s="387"/>
      <c r="L42" s="387"/>
      <c r="M42" s="387"/>
      <c r="N42" s="393">
        <v>660</v>
      </c>
      <c r="O42" s="393">
        <v>560</v>
      </c>
      <c r="P42" s="393">
        <v>100</v>
      </c>
    </row>
    <row r="43" spans="1:18" ht="27">
      <c r="A43" s="391">
        <v>33</v>
      </c>
      <c r="B43" s="302" t="s">
        <v>1023</v>
      </c>
      <c r="C43" s="392">
        <v>800</v>
      </c>
      <c r="D43" s="392">
        <v>550</v>
      </c>
      <c r="E43" s="392">
        <v>250</v>
      </c>
      <c r="F43" s="392"/>
      <c r="G43" s="392">
        <v>0</v>
      </c>
      <c r="H43" s="392"/>
      <c r="I43" s="392"/>
      <c r="J43" s="387"/>
      <c r="K43" s="387"/>
      <c r="L43" s="387"/>
      <c r="M43" s="387"/>
      <c r="N43" s="393">
        <v>800</v>
      </c>
      <c r="O43" s="393">
        <v>550</v>
      </c>
      <c r="P43" s="393">
        <v>250</v>
      </c>
    </row>
    <row r="44" spans="1:18" ht="15.75">
      <c r="A44" s="391">
        <v>34</v>
      </c>
      <c r="B44" s="302" t="s">
        <v>518</v>
      </c>
      <c r="C44" s="392">
        <v>70</v>
      </c>
      <c r="D44" s="392">
        <v>35</v>
      </c>
      <c r="E44" s="392">
        <v>35</v>
      </c>
      <c r="F44" s="392"/>
      <c r="G44" s="392">
        <v>0</v>
      </c>
      <c r="H44" s="392"/>
      <c r="I44" s="392"/>
      <c r="J44" s="387"/>
      <c r="K44" s="387"/>
      <c r="L44" s="387"/>
      <c r="M44" s="387"/>
      <c r="N44" s="393">
        <v>70</v>
      </c>
      <c r="O44" s="393">
        <v>35</v>
      </c>
      <c r="P44" s="393">
        <v>35</v>
      </c>
    </row>
    <row r="45" spans="1:18" ht="15.75">
      <c r="A45" s="391">
        <v>35</v>
      </c>
      <c r="B45" s="400" t="s">
        <v>1022</v>
      </c>
      <c r="C45" s="392">
        <v>210</v>
      </c>
      <c r="D45" s="392">
        <v>40</v>
      </c>
      <c r="E45" s="392">
        <v>170</v>
      </c>
      <c r="F45" s="392"/>
      <c r="G45" s="392">
        <v>0</v>
      </c>
      <c r="H45" s="392"/>
      <c r="I45" s="392"/>
      <c r="J45" s="387"/>
      <c r="K45" s="392">
        <v>210</v>
      </c>
      <c r="L45" s="392">
        <v>40</v>
      </c>
      <c r="M45" s="392">
        <v>170</v>
      </c>
      <c r="N45" s="393">
        <v>0</v>
      </c>
      <c r="O45" s="393"/>
      <c r="P45" s="393"/>
    </row>
    <row r="46" spans="1:18" s="389" customFormat="1" ht="63">
      <c r="A46" s="385" t="s">
        <v>13</v>
      </c>
      <c r="B46" s="386" t="s">
        <v>1015</v>
      </c>
      <c r="C46" s="387">
        <v>58774.2</v>
      </c>
      <c r="D46" s="392">
        <v>54801.599999999999</v>
      </c>
      <c r="E46" s="392">
        <v>3972.6</v>
      </c>
      <c r="F46" s="387">
        <v>0</v>
      </c>
      <c r="G46" s="387">
        <v>15754</v>
      </c>
      <c r="H46" s="387">
        <v>15296</v>
      </c>
      <c r="I46" s="387">
        <v>458</v>
      </c>
      <c r="J46" s="387">
        <v>0</v>
      </c>
      <c r="K46" s="387">
        <v>39223</v>
      </c>
      <c r="L46" s="387">
        <v>36650</v>
      </c>
      <c r="M46" s="387">
        <v>2573</v>
      </c>
      <c r="N46" s="390">
        <v>3797.2</v>
      </c>
      <c r="O46" s="390">
        <v>2855.6</v>
      </c>
      <c r="P46" s="390">
        <v>941.6</v>
      </c>
      <c r="Q46" s="388"/>
      <c r="R46" s="388"/>
    </row>
    <row r="47" spans="1:18" s="389" customFormat="1" ht="15.75">
      <c r="A47" s="385"/>
      <c r="B47" s="401" t="s">
        <v>1016</v>
      </c>
      <c r="C47" s="392">
        <v>47066.2</v>
      </c>
      <c r="D47" s="392">
        <v>43093.599999999999</v>
      </c>
      <c r="E47" s="392">
        <v>3972.6</v>
      </c>
      <c r="F47" s="392"/>
      <c r="G47" s="392">
        <v>6286</v>
      </c>
      <c r="H47" s="392">
        <v>5828</v>
      </c>
      <c r="I47" s="392">
        <v>458</v>
      </c>
      <c r="J47" s="392">
        <v>0</v>
      </c>
      <c r="K47" s="392">
        <v>39223</v>
      </c>
      <c r="L47" s="392">
        <v>36650</v>
      </c>
      <c r="M47" s="392">
        <v>2573</v>
      </c>
      <c r="N47" s="393">
        <v>1557.2</v>
      </c>
      <c r="O47" s="392">
        <v>615.6</v>
      </c>
      <c r="P47" s="392">
        <v>941.6</v>
      </c>
      <c r="Q47" s="388"/>
      <c r="R47" s="388"/>
    </row>
    <row r="48" spans="1:18" s="389" customFormat="1" ht="15.75">
      <c r="A48" s="385"/>
      <c r="B48" s="401" t="s">
        <v>1017</v>
      </c>
      <c r="C48" s="392">
        <v>11708</v>
      </c>
      <c r="D48" s="392">
        <v>11708</v>
      </c>
      <c r="E48" s="392">
        <v>0</v>
      </c>
      <c r="F48" s="392"/>
      <c r="G48" s="392">
        <v>9468</v>
      </c>
      <c r="H48" s="392">
        <v>9468</v>
      </c>
      <c r="I48" s="392"/>
      <c r="J48" s="392"/>
      <c r="K48" s="392"/>
      <c r="L48" s="392"/>
      <c r="M48" s="392"/>
      <c r="N48" s="393">
        <v>2240</v>
      </c>
      <c r="O48" s="392">
        <v>2240</v>
      </c>
      <c r="P48" s="392">
        <v>0</v>
      </c>
      <c r="Q48" s="388"/>
      <c r="R48" s="388"/>
    </row>
    <row r="49" spans="1:26" s="389" customFormat="1" ht="15.75">
      <c r="A49" s="385" t="s">
        <v>6</v>
      </c>
      <c r="B49" s="386" t="s">
        <v>1018</v>
      </c>
      <c r="C49" s="387">
        <v>440269.17095699999</v>
      </c>
      <c r="D49" s="387">
        <v>408197.17095699999</v>
      </c>
      <c r="E49" s="387">
        <v>30514</v>
      </c>
      <c r="F49" s="387">
        <v>1558</v>
      </c>
      <c r="G49" s="387">
        <v>140178.04103999998</v>
      </c>
      <c r="H49" s="387">
        <v>135263.04103999998</v>
      </c>
      <c r="I49" s="387">
        <v>3357</v>
      </c>
      <c r="J49" s="387">
        <v>1558</v>
      </c>
      <c r="K49" s="387">
        <v>268618.8</v>
      </c>
      <c r="L49" s="387">
        <v>253871.8</v>
      </c>
      <c r="M49" s="387">
        <v>14747</v>
      </c>
      <c r="N49" s="387">
        <v>31472.329917000003</v>
      </c>
      <c r="O49" s="387">
        <v>19062.329917000003</v>
      </c>
      <c r="P49" s="387">
        <v>12410</v>
      </c>
      <c r="R49" s="388"/>
    </row>
    <row r="50" spans="1:26" s="389" customFormat="1" ht="15.75">
      <c r="A50" s="385" t="s">
        <v>8</v>
      </c>
      <c r="B50" s="386" t="s">
        <v>1016</v>
      </c>
      <c r="C50" s="387">
        <v>212687</v>
      </c>
      <c r="D50" s="387">
        <v>180615</v>
      </c>
      <c r="E50" s="387">
        <v>30514</v>
      </c>
      <c r="F50" s="387">
        <v>1558</v>
      </c>
      <c r="G50" s="387">
        <v>55876</v>
      </c>
      <c r="H50" s="387">
        <v>50961</v>
      </c>
      <c r="I50" s="387">
        <v>3357</v>
      </c>
      <c r="J50" s="387">
        <v>1558</v>
      </c>
      <c r="K50" s="387">
        <v>137528</v>
      </c>
      <c r="L50" s="387">
        <v>122781</v>
      </c>
      <c r="M50" s="387">
        <v>14747</v>
      </c>
      <c r="N50" s="387">
        <v>19283</v>
      </c>
      <c r="O50" s="387">
        <v>6873</v>
      </c>
      <c r="P50" s="387">
        <v>12410</v>
      </c>
      <c r="R50" s="388"/>
      <c r="S50" s="388"/>
      <c r="U50" s="388"/>
    </row>
    <row r="51" spans="1:26" ht="15.75">
      <c r="A51" s="402">
        <v>1</v>
      </c>
      <c r="B51" s="78" t="s">
        <v>267</v>
      </c>
      <c r="C51" s="392">
        <v>3158</v>
      </c>
      <c r="D51" s="392">
        <v>2610</v>
      </c>
      <c r="E51" s="392">
        <v>548</v>
      </c>
      <c r="F51" s="392">
        <v>0</v>
      </c>
      <c r="G51" s="392">
        <v>2600</v>
      </c>
      <c r="H51" s="392">
        <v>2380</v>
      </c>
      <c r="I51" s="392">
        <v>220</v>
      </c>
      <c r="J51" s="392">
        <v>0</v>
      </c>
      <c r="K51" s="392">
        <v>100</v>
      </c>
      <c r="L51" s="392">
        <v>0</v>
      </c>
      <c r="M51" s="392">
        <v>100</v>
      </c>
      <c r="N51" s="393">
        <v>458</v>
      </c>
      <c r="O51" s="393">
        <v>230</v>
      </c>
      <c r="P51" s="393">
        <v>228</v>
      </c>
    </row>
    <row r="52" spans="1:26" ht="15.75">
      <c r="A52" s="402">
        <v>2</v>
      </c>
      <c r="B52" s="78" t="s">
        <v>238</v>
      </c>
      <c r="C52" s="392">
        <v>35701</v>
      </c>
      <c r="D52" s="392">
        <v>32676</v>
      </c>
      <c r="E52" s="392">
        <v>3025</v>
      </c>
      <c r="F52" s="392">
        <v>0</v>
      </c>
      <c r="G52" s="392">
        <v>320</v>
      </c>
      <c r="H52" s="392">
        <v>320</v>
      </c>
      <c r="I52" s="392">
        <v>0</v>
      </c>
      <c r="J52" s="392">
        <v>0</v>
      </c>
      <c r="K52" s="392">
        <v>35335</v>
      </c>
      <c r="L52" s="392">
        <v>32333</v>
      </c>
      <c r="M52" s="392">
        <v>3002</v>
      </c>
      <c r="N52" s="393">
        <v>46</v>
      </c>
      <c r="O52" s="393">
        <v>23</v>
      </c>
      <c r="P52" s="393">
        <v>23</v>
      </c>
      <c r="Q52" s="383"/>
      <c r="R52" s="383"/>
      <c r="S52" s="383"/>
      <c r="T52" s="384"/>
      <c r="U52" s="383"/>
      <c r="W52" s="384"/>
    </row>
    <row r="53" spans="1:26" ht="15.75">
      <c r="A53" s="402">
        <v>3</v>
      </c>
      <c r="B53" s="78" t="s">
        <v>268</v>
      </c>
      <c r="C53" s="392">
        <v>3421</v>
      </c>
      <c r="D53" s="392">
        <v>2733</v>
      </c>
      <c r="E53" s="392">
        <v>688</v>
      </c>
      <c r="F53" s="392">
        <v>0</v>
      </c>
      <c r="G53" s="392">
        <v>995</v>
      </c>
      <c r="H53" s="392">
        <v>867</v>
      </c>
      <c r="I53" s="392">
        <v>128</v>
      </c>
      <c r="J53" s="392">
        <v>0</v>
      </c>
      <c r="K53" s="392">
        <v>2401</v>
      </c>
      <c r="L53" s="392">
        <v>1851</v>
      </c>
      <c r="M53" s="392">
        <v>550</v>
      </c>
      <c r="N53" s="393">
        <v>25</v>
      </c>
      <c r="O53" s="393">
        <v>15</v>
      </c>
      <c r="P53" s="393">
        <v>10</v>
      </c>
      <c r="Q53" s="384"/>
      <c r="R53" s="383"/>
      <c r="S53" s="383"/>
      <c r="T53" s="384"/>
      <c r="U53" s="383"/>
      <c r="W53" s="384"/>
      <c r="X53" s="384"/>
      <c r="Y53" s="384"/>
      <c r="Z53" s="384"/>
    </row>
    <row r="54" spans="1:26" ht="15.75">
      <c r="A54" s="402">
        <v>4</v>
      </c>
      <c r="B54" s="78" t="s">
        <v>269</v>
      </c>
      <c r="C54" s="392">
        <v>10882</v>
      </c>
      <c r="D54" s="392">
        <v>10021</v>
      </c>
      <c r="E54" s="392">
        <v>861</v>
      </c>
      <c r="F54" s="392">
        <v>0</v>
      </c>
      <c r="G54" s="392">
        <v>1100</v>
      </c>
      <c r="H54" s="392">
        <v>1012</v>
      </c>
      <c r="I54" s="392">
        <v>88</v>
      </c>
      <c r="J54" s="392">
        <v>0</v>
      </c>
      <c r="K54" s="392">
        <v>9736</v>
      </c>
      <c r="L54" s="392">
        <v>8986</v>
      </c>
      <c r="M54" s="392">
        <v>750</v>
      </c>
      <c r="N54" s="393">
        <v>46</v>
      </c>
      <c r="O54" s="393">
        <v>23</v>
      </c>
      <c r="P54" s="393">
        <v>23</v>
      </c>
    </row>
    <row r="55" spans="1:26" ht="15.75">
      <c r="A55" s="402">
        <v>5</v>
      </c>
      <c r="B55" s="78" t="s">
        <v>239</v>
      </c>
      <c r="C55" s="392">
        <v>16969</v>
      </c>
      <c r="D55" s="392">
        <v>14798</v>
      </c>
      <c r="E55" s="392">
        <v>2171</v>
      </c>
      <c r="F55" s="392">
        <v>0</v>
      </c>
      <c r="G55" s="392">
        <v>2200</v>
      </c>
      <c r="H55" s="392">
        <v>1980</v>
      </c>
      <c r="I55" s="392">
        <v>220</v>
      </c>
      <c r="J55" s="392">
        <v>0</v>
      </c>
      <c r="K55" s="392">
        <v>14675</v>
      </c>
      <c r="L55" s="392">
        <v>12775</v>
      </c>
      <c r="M55" s="392">
        <v>1900</v>
      </c>
      <c r="N55" s="393">
        <v>94</v>
      </c>
      <c r="O55" s="393">
        <v>43</v>
      </c>
      <c r="P55" s="393">
        <v>51</v>
      </c>
    </row>
    <row r="56" spans="1:26" ht="15.75">
      <c r="A56" s="402">
        <v>6</v>
      </c>
      <c r="B56" s="78" t="s">
        <v>270</v>
      </c>
      <c r="C56" s="392">
        <v>2956</v>
      </c>
      <c r="D56" s="392">
        <v>2447</v>
      </c>
      <c r="E56" s="392">
        <v>473</v>
      </c>
      <c r="F56" s="392">
        <v>36</v>
      </c>
      <c r="G56" s="392">
        <v>1890</v>
      </c>
      <c r="H56" s="392">
        <v>1737</v>
      </c>
      <c r="I56" s="392">
        <v>117</v>
      </c>
      <c r="J56" s="392">
        <v>36</v>
      </c>
      <c r="K56" s="392">
        <v>0</v>
      </c>
      <c r="L56" s="392">
        <v>0</v>
      </c>
      <c r="M56" s="392">
        <v>0</v>
      </c>
      <c r="N56" s="393">
        <v>1066</v>
      </c>
      <c r="O56" s="393">
        <v>710</v>
      </c>
      <c r="P56" s="393">
        <v>356</v>
      </c>
    </row>
    <row r="57" spans="1:26" ht="15.75">
      <c r="A57" s="402">
        <v>7</v>
      </c>
      <c r="B57" s="78" t="s">
        <v>271</v>
      </c>
      <c r="C57" s="392">
        <v>1563</v>
      </c>
      <c r="D57" s="392">
        <v>1408</v>
      </c>
      <c r="E57" s="392">
        <v>128</v>
      </c>
      <c r="F57" s="392">
        <v>27</v>
      </c>
      <c r="G57" s="392">
        <v>1503</v>
      </c>
      <c r="H57" s="392">
        <v>1378</v>
      </c>
      <c r="I57" s="392">
        <v>98</v>
      </c>
      <c r="J57" s="392">
        <v>27</v>
      </c>
      <c r="K57" s="392">
        <v>0</v>
      </c>
      <c r="L57" s="392">
        <v>0</v>
      </c>
      <c r="M57" s="392">
        <v>0</v>
      </c>
      <c r="N57" s="393">
        <v>60</v>
      </c>
      <c r="O57" s="393">
        <v>30</v>
      </c>
      <c r="P57" s="393">
        <v>30</v>
      </c>
    </row>
    <row r="58" spans="1:26" ht="15.75">
      <c r="A58" s="402">
        <v>8</v>
      </c>
      <c r="B58" s="78" t="s">
        <v>272</v>
      </c>
      <c r="C58" s="392">
        <v>12175</v>
      </c>
      <c r="D58" s="392">
        <v>11033</v>
      </c>
      <c r="E58" s="392">
        <v>1114</v>
      </c>
      <c r="F58" s="392">
        <v>28</v>
      </c>
      <c r="G58" s="392">
        <v>1359</v>
      </c>
      <c r="H58" s="392">
        <v>1191</v>
      </c>
      <c r="I58" s="392">
        <v>140</v>
      </c>
      <c r="J58" s="392">
        <v>28</v>
      </c>
      <c r="K58" s="392">
        <v>10776</v>
      </c>
      <c r="L58" s="392">
        <v>9822</v>
      </c>
      <c r="M58" s="392">
        <v>954</v>
      </c>
      <c r="N58" s="393">
        <v>40</v>
      </c>
      <c r="O58" s="393">
        <v>20</v>
      </c>
      <c r="P58" s="393">
        <v>20</v>
      </c>
    </row>
    <row r="59" spans="1:26" ht="15.75">
      <c r="A59" s="402">
        <v>9</v>
      </c>
      <c r="B59" s="78" t="s">
        <v>273</v>
      </c>
      <c r="C59" s="392">
        <v>1006</v>
      </c>
      <c r="D59" s="392">
        <v>891</v>
      </c>
      <c r="E59" s="392">
        <v>99</v>
      </c>
      <c r="F59" s="392">
        <v>16</v>
      </c>
      <c r="G59" s="392">
        <v>946</v>
      </c>
      <c r="H59" s="392">
        <v>861</v>
      </c>
      <c r="I59" s="392">
        <v>69</v>
      </c>
      <c r="J59" s="392">
        <v>16</v>
      </c>
      <c r="K59" s="392">
        <v>0</v>
      </c>
      <c r="L59" s="392">
        <v>0</v>
      </c>
      <c r="M59" s="392">
        <v>0</v>
      </c>
      <c r="N59" s="393">
        <v>60</v>
      </c>
      <c r="O59" s="393">
        <v>30</v>
      </c>
      <c r="P59" s="393">
        <v>30</v>
      </c>
    </row>
    <row r="60" spans="1:26" ht="15.75">
      <c r="A60" s="402">
        <v>10</v>
      </c>
      <c r="B60" s="78" t="s">
        <v>274</v>
      </c>
      <c r="C60" s="392">
        <v>1486</v>
      </c>
      <c r="D60" s="392">
        <v>1325</v>
      </c>
      <c r="E60" s="392">
        <v>138</v>
      </c>
      <c r="F60" s="392">
        <v>23</v>
      </c>
      <c r="G60" s="392">
        <v>1406</v>
      </c>
      <c r="H60" s="392">
        <v>1285</v>
      </c>
      <c r="I60" s="392">
        <v>98</v>
      </c>
      <c r="J60" s="392">
        <v>23</v>
      </c>
      <c r="K60" s="392">
        <v>0</v>
      </c>
      <c r="L60" s="392">
        <v>0</v>
      </c>
      <c r="M60" s="392">
        <v>0</v>
      </c>
      <c r="N60" s="393">
        <v>80</v>
      </c>
      <c r="O60" s="393">
        <v>40</v>
      </c>
      <c r="P60" s="393">
        <v>40</v>
      </c>
    </row>
    <row r="61" spans="1:26" ht="15.75">
      <c r="A61" s="402">
        <v>11</v>
      </c>
      <c r="B61" s="78" t="s">
        <v>275</v>
      </c>
      <c r="C61" s="392">
        <v>880</v>
      </c>
      <c r="D61" s="392">
        <v>790</v>
      </c>
      <c r="E61" s="392">
        <v>76</v>
      </c>
      <c r="F61" s="392">
        <v>14</v>
      </c>
      <c r="G61" s="392">
        <v>840</v>
      </c>
      <c r="H61" s="392">
        <v>770</v>
      </c>
      <c r="I61" s="392">
        <v>56</v>
      </c>
      <c r="J61" s="392">
        <v>14</v>
      </c>
      <c r="K61" s="392">
        <v>0</v>
      </c>
      <c r="L61" s="392">
        <v>0</v>
      </c>
      <c r="M61" s="392">
        <v>0</v>
      </c>
      <c r="N61" s="393">
        <v>40</v>
      </c>
      <c r="O61" s="393">
        <v>20</v>
      </c>
      <c r="P61" s="393">
        <v>20</v>
      </c>
    </row>
    <row r="62" spans="1:26" ht="15.75">
      <c r="A62" s="402">
        <v>12</v>
      </c>
      <c r="B62" s="78" t="s">
        <v>276</v>
      </c>
      <c r="C62" s="392">
        <v>1720</v>
      </c>
      <c r="D62" s="392">
        <v>1178</v>
      </c>
      <c r="E62" s="392">
        <v>341</v>
      </c>
      <c r="F62" s="392">
        <v>201</v>
      </c>
      <c r="G62" s="392">
        <v>1596</v>
      </c>
      <c r="H62" s="392">
        <v>1094</v>
      </c>
      <c r="I62" s="392">
        <v>301</v>
      </c>
      <c r="J62" s="392">
        <v>201</v>
      </c>
      <c r="K62" s="392">
        <v>0</v>
      </c>
      <c r="L62" s="392">
        <v>0</v>
      </c>
      <c r="M62" s="392">
        <v>0</v>
      </c>
      <c r="N62" s="393">
        <v>124</v>
      </c>
      <c r="O62" s="393">
        <v>84</v>
      </c>
      <c r="P62" s="393">
        <v>40</v>
      </c>
    </row>
    <row r="63" spans="1:26" ht="15.75">
      <c r="A63" s="402">
        <v>13</v>
      </c>
      <c r="B63" s="78" t="s">
        <v>277</v>
      </c>
      <c r="C63" s="392">
        <v>1204</v>
      </c>
      <c r="D63" s="392">
        <v>1154</v>
      </c>
      <c r="E63" s="392">
        <v>50</v>
      </c>
      <c r="F63" s="392">
        <v>0</v>
      </c>
      <c r="G63" s="392">
        <v>1091</v>
      </c>
      <c r="H63" s="392">
        <v>1091</v>
      </c>
      <c r="I63" s="392">
        <v>0</v>
      </c>
      <c r="J63" s="392">
        <v>0</v>
      </c>
      <c r="K63" s="392">
        <v>0</v>
      </c>
      <c r="L63" s="392">
        <v>0</v>
      </c>
      <c r="M63" s="392">
        <v>0</v>
      </c>
      <c r="N63" s="393">
        <v>113</v>
      </c>
      <c r="O63" s="393">
        <v>63</v>
      </c>
      <c r="P63" s="393">
        <v>50</v>
      </c>
    </row>
    <row r="64" spans="1:26" ht="15.75">
      <c r="A64" s="402">
        <v>14</v>
      </c>
      <c r="B64" s="78" t="s">
        <v>278</v>
      </c>
      <c r="C64" s="392">
        <v>1237</v>
      </c>
      <c r="D64" s="392">
        <v>887</v>
      </c>
      <c r="E64" s="392">
        <v>350</v>
      </c>
      <c r="F64" s="392">
        <v>0</v>
      </c>
      <c r="G64" s="392">
        <v>824</v>
      </c>
      <c r="H64" s="392">
        <v>824</v>
      </c>
      <c r="I64" s="392">
        <v>0</v>
      </c>
      <c r="J64" s="392">
        <v>0</v>
      </c>
      <c r="K64" s="392">
        <v>0</v>
      </c>
      <c r="L64" s="392">
        <v>0</v>
      </c>
      <c r="M64" s="392">
        <v>0</v>
      </c>
      <c r="N64" s="393">
        <v>413</v>
      </c>
      <c r="O64" s="393">
        <v>63</v>
      </c>
      <c r="P64" s="393">
        <v>350</v>
      </c>
    </row>
    <row r="65" spans="1:16" ht="15.75">
      <c r="A65" s="402">
        <v>15</v>
      </c>
      <c r="B65" s="78" t="s">
        <v>279</v>
      </c>
      <c r="C65" s="392">
        <v>1724</v>
      </c>
      <c r="D65" s="392">
        <v>1084</v>
      </c>
      <c r="E65" s="392">
        <v>640</v>
      </c>
      <c r="F65" s="392">
        <v>0</v>
      </c>
      <c r="G65" s="392">
        <v>937</v>
      </c>
      <c r="H65" s="392">
        <v>937</v>
      </c>
      <c r="I65" s="392">
        <v>0</v>
      </c>
      <c r="J65" s="392">
        <v>0</v>
      </c>
      <c r="K65" s="392">
        <v>0</v>
      </c>
      <c r="L65" s="392">
        <v>0</v>
      </c>
      <c r="M65" s="392">
        <v>0</v>
      </c>
      <c r="N65" s="393">
        <v>787</v>
      </c>
      <c r="O65" s="393">
        <v>147</v>
      </c>
      <c r="P65" s="393">
        <v>640</v>
      </c>
    </row>
    <row r="66" spans="1:16" ht="15.75">
      <c r="A66" s="402">
        <v>16</v>
      </c>
      <c r="B66" s="78" t="s">
        <v>280</v>
      </c>
      <c r="C66" s="392">
        <v>1167</v>
      </c>
      <c r="D66" s="392">
        <v>1137</v>
      </c>
      <c r="E66" s="392">
        <v>30</v>
      </c>
      <c r="F66" s="392">
        <v>0</v>
      </c>
      <c r="G66" s="392">
        <v>1074</v>
      </c>
      <c r="H66" s="392">
        <v>1074</v>
      </c>
      <c r="I66" s="392">
        <v>0</v>
      </c>
      <c r="J66" s="392">
        <v>0</v>
      </c>
      <c r="K66" s="392">
        <v>0</v>
      </c>
      <c r="L66" s="392">
        <v>0</v>
      </c>
      <c r="M66" s="392">
        <v>0</v>
      </c>
      <c r="N66" s="393">
        <v>93</v>
      </c>
      <c r="O66" s="393">
        <v>63</v>
      </c>
      <c r="P66" s="393">
        <v>30</v>
      </c>
    </row>
    <row r="67" spans="1:16" ht="15.75">
      <c r="A67" s="402">
        <v>17</v>
      </c>
      <c r="B67" s="78" t="s">
        <v>282</v>
      </c>
      <c r="C67" s="392">
        <v>0</v>
      </c>
      <c r="D67" s="392">
        <v>0</v>
      </c>
      <c r="E67" s="392">
        <v>0</v>
      </c>
      <c r="F67" s="392">
        <v>0</v>
      </c>
      <c r="G67" s="392">
        <v>0</v>
      </c>
      <c r="H67" s="392">
        <v>0</v>
      </c>
      <c r="I67" s="392">
        <v>0</v>
      </c>
      <c r="J67" s="392">
        <v>0</v>
      </c>
      <c r="K67" s="392">
        <v>0</v>
      </c>
      <c r="L67" s="392">
        <v>0</v>
      </c>
      <c r="M67" s="392">
        <v>0</v>
      </c>
      <c r="N67" s="393">
        <v>0</v>
      </c>
      <c r="O67" s="393">
        <v>0</v>
      </c>
      <c r="P67" s="393">
        <v>0</v>
      </c>
    </row>
    <row r="68" spans="1:16" ht="15.75">
      <c r="A68" s="402">
        <v>18</v>
      </c>
      <c r="B68" s="78" t="s">
        <v>281</v>
      </c>
      <c r="C68" s="392">
        <v>820</v>
      </c>
      <c r="D68" s="392">
        <v>181</v>
      </c>
      <c r="E68" s="392">
        <v>639</v>
      </c>
      <c r="F68" s="392">
        <v>0</v>
      </c>
      <c r="G68" s="392">
        <v>0</v>
      </c>
      <c r="H68" s="392">
        <v>0</v>
      </c>
      <c r="I68" s="392">
        <v>0</v>
      </c>
      <c r="J68" s="392">
        <v>0</v>
      </c>
      <c r="K68" s="392">
        <v>0</v>
      </c>
      <c r="L68" s="392">
        <v>0</v>
      </c>
      <c r="M68" s="392">
        <v>0</v>
      </c>
      <c r="N68" s="393">
        <v>820</v>
      </c>
      <c r="O68" s="393">
        <v>181</v>
      </c>
      <c r="P68" s="393">
        <v>639</v>
      </c>
    </row>
    <row r="69" spans="1:16" ht="15.75">
      <c r="A69" s="402">
        <v>19</v>
      </c>
      <c r="B69" s="78" t="s">
        <v>283</v>
      </c>
      <c r="C69" s="392">
        <v>2487</v>
      </c>
      <c r="D69" s="392">
        <v>2081</v>
      </c>
      <c r="E69" s="392">
        <v>406</v>
      </c>
      <c r="F69" s="392">
        <v>0</v>
      </c>
      <c r="G69" s="392">
        <v>1802</v>
      </c>
      <c r="H69" s="392">
        <v>1802</v>
      </c>
      <c r="I69" s="392">
        <v>0</v>
      </c>
      <c r="J69" s="392">
        <v>0</v>
      </c>
      <c r="K69" s="392">
        <v>0</v>
      </c>
      <c r="L69" s="392">
        <v>0</v>
      </c>
      <c r="M69" s="392">
        <v>0</v>
      </c>
      <c r="N69" s="393">
        <v>685</v>
      </c>
      <c r="O69" s="393">
        <v>279</v>
      </c>
      <c r="P69" s="393">
        <v>406</v>
      </c>
    </row>
    <row r="70" spans="1:16" ht="15.75">
      <c r="A70" s="402">
        <v>20</v>
      </c>
      <c r="B70" s="78" t="s">
        <v>284</v>
      </c>
      <c r="C70" s="392">
        <v>2485</v>
      </c>
      <c r="D70" s="392">
        <v>1189</v>
      </c>
      <c r="E70" s="392">
        <v>1296</v>
      </c>
      <c r="F70" s="392">
        <v>0</v>
      </c>
      <c r="G70" s="392">
        <v>0</v>
      </c>
      <c r="H70" s="392">
        <v>0</v>
      </c>
      <c r="I70" s="392">
        <v>0</v>
      </c>
      <c r="J70" s="392">
        <v>0</v>
      </c>
      <c r="K70" s="392">
        <v>0</v>
      </c>
      <c r="L70" s="392">
        <v>0</v>
      </c>
      <c r="M70" s="392">
        <v>0</v>
      </c>
      <c r="N70" s="393">
        <v>2485</v>
      </c>
      <c r="O70" s="393">
        <v>1189</v>
      </c>
      <c r="P70" s="393">
        <v>1296</v>
      </c>
    </row>
    <row r="71" spans="1:16" ht="15.75">
      <c r="A71" s="402">
        <v>21</v>
      </c>
      <c r="B71" s="78" t="s">
        <v>286</v>
      </c>
      <c r="C71" s="392">
        <v>11304</v>
      </c>
      <c r="D71" s="392">
        <v>11294</v>
      </c>
      <c r="E71" s="392">
        <v>10</v>
      </c>
      <c r="F71" s="392">
        <v>0</v>
      </c>
      <c r="G71" s="392">
        <v>751</v>
      </c>
      <c r="H71" s="392">
        <v>751</v>
      </c>
      <c r="I71" s="392">
        <v>0</v>
      </c>
      <c r="J71" s="392">
        <v>0</v>
      </c>
      <c r="K71" s="392">
        <v>10533</v>
      </c>
      <c r="L71" s="392">
        <v>10533</v>
      </c>
      <c r="M71" s="392">
        <v>0</v>
      </c>
      <c r="N71" s="393">
        <v>20</v>
      </c>
      <c r="O71" s="393">
        <v>10</v>
      </c>
      <c r="P71" s="393">
        <v>10</v>
      </c>
    </row>
    <row r="72" spans="1:16" ht="15.75">
      <c r="A72" s="402">
        <v>22</v>
      </c>
      <c r="B72" s="78" t="s">
        <v>287</v>
      </c>
      <c r="C72" s="392">
        <v>4176</v>
      </c>
      <c r="D72" s="392">
        <v>4102</v>
      </c>
      <c r="E72" s="392">
        <v>74</v>
      </c>
      <c r="F72" s="392">
        <v>0</v>
      </c>
      <c r="G72" s="392">
        <v>2729</v>
      </c>
      <c r="H72" s="392">
        <v>2729</v>
      </c>
      <c r="I72" s="392">
        <v>0</v>
      </c>
      <c r="J72" s="392">
        <v>0</v>
      </c>
      <c r="K72" s="392">
        <v>1300</v>
      </c>
      <c r="L72" s="392">
        <v>1300</v>
      </c>
      <c r="M72" s="392">
        <v>0</v>
      </c>
      <c r="N72" s="393">
        <v>147</v>
      </c>
      <c r="O72" s="393">
        <v>73</v>
      </c>
      <c r="P72" s="393">
        <v>74</v>
      </c>
    </row>
    <row r="73" spans="1:16" ht="15.75">
      <c r="A73" s="402">
        <v>23</v>
      </c>
      <c r="B73" s="78" t="s">
        <v>289</v>
      </c>
      <c r="C73" s="392">
        <v>2467</v>
      </c>
      <c r="D73" s="392">
        <v>2398</v>
      </c>
      <c r="E73" s="392">
        <v>69</v>
      </c>
      <c r="F73" s="392">
        <v>0</v>
      </c>
      <c r="G73" s="392">
        <v>2300</v>
      </c>
      <c r="H73" s="392">
        <v>2300</v>
      </c>
      <c r="I73" s="392">
        <v>0</v>
      </c>
      <c r="J73" s="392">
        <v>0</v>
      </c>
      <c r="K73" s="392">
        <v>0</v>
      </c>
      <c r="L73" s="392">
        <v>0</v>
      </c>
      <c r="M73" s="392">
        <v>0</v>
      </c>
      <c r="N73" s="393">
        <v>167</v>
      </c>
      <c r="O73" s="393">
        <v>98</v>
      </c>
      <c r="P73" s="393">
        <v>69</v>
      </c>
    </row>
    <row r="74" spans="1:16" ht="15.75">
      <c r="A74" s="402">
        <v>24</v>
      </c>
      <c r="B74" s="420" t="s">
        <v>290</v>
      </c>
      <c r="C74" s="392">
        <v>4464</v>
      </c>
      <c r="D74" s="392">
        <v>2569</v>
      </c>
      <c r="E74" s="392">
        <v>1895</v>
      </c>
      <c r="F74" s="392">
        <v>0</v>
      </c>
      <c r="G74" s="392">
        <v>2436</v>
      </c>
      <c r="H74" s="392">
        <v>2436</v>
      </c>
      <c r="I74" s="392">
        <v>0</v>
      </c>
      <c r="J74" s="392">
        <v>0</v>
      </c>
      <c r="K74" s="392">
        <v>0</v>
      </c>
      <c r="L74" s="392">
        <v>0</v>
      </c>
      <c r="M74" s="392">
        <v>0</v>
      </c>
      <c r="N74" s="393">
        <v>2028</v>
      </c>
      <c r="O74" s="393">
        <v>133</v>
      </c>
      <c r="P74" s="393">
        <v>1895</v>
      </c>
    </row>
    <row r="75" spans="1:16" ht="15.75">
      <c r="A75" s="402">
        <v>25</v>
      </c>
      <c r="B75" s="78" t="s">
        <v>285</v>
      </c>
      <c r="C75" s="392">
        <v>2016</v>
      </c>
      <c r="D75" s="392">
        <v>683</v>
      </c>
      <c r="E75" s="392">
        <v>887</v>
      </c>
      <c r="F75" s="392">
        <v>446</v>
      </c>
      <c r="G75" s="392">
        <v>1588</v>
      </c>
      <c r="H75" s="392">
        <v>473</v>
      </c>
      <c r="I75" s="392">
        <v>669</v>
      </c>
      <c r="J75" s="392">
        <v>446</v>
      </c>
      <c r="K75" s="392">
        <v>16</v>
      </c>
      <c r="L75" s="392">
        <v>0</v>
      </c>
      <c r="M75" s="392">
        <v>16</v>
      </c>
      <c r="N75" s="393">
        <v>412</v>
      </c>
      <c r="O75" s="393">
        <v>210</v>
      </c>
      <c r="P75" s="393">
        <v>202</v>
      </c>
    </row>
    <row r="76" spans="1:16" ht="15.75">
      <c r="A76" s="402">
        <v>26</v>
      </c>
      <c r="B76" s="78" t="s">
        <v>288</v>
      </c>
      <c r="C76" s="392">
        <v>1268</v>
      </c>
      <c r="D76" s="392">
        <v>1168</v>
      </c>
      <c r="E76" s="392">
        <v>100</v>
      </c>
      <c r="F76" s="392">
        <v>0</v>
      </c>
      <c r="G76" s="392">
        <v>1090</v>
      </c>
      <c r="H76" s="392">
        <v>1090</v>
      </c>
      <c r="I76" s="392">
        <v>0</v>
      </c>
      <c r="J76" s="392">
        <v>0</v>
      </c>
      <c r="K76" s="392">
        <v>0</v>
      </c>
      <c r="L76" s="392">
        <v>0</v>
      </c>
      <c r="M76" s="392">
        <v>0</v>
      </c>
      <c r="N76" s="393">
        <v>178</v>
      </c>
      <c r="O76" s="393">
        <v>78</v>
      </c>
      <c r="P76" s="393">
        <v>100</v>
      </c>
    </row>
    <row r="77" spans="1:16" ht="15.75">
      <c r="A77" s="402">
        <v>27</v>
      </c>
      <c r="B77" s="78" t="s">
        <v>291</v>
      </c>
      <c r="C77" s="392">
        <v>3013</v>
      </c>
      <c r="D77" s="392">
        <v>2933</v>
      </c>
      <c r="E77" s="392">
        <v>80</v>
      </c>
      <c r="F77" s="392">
        <v>0</v>
      </c>
      <c r="G77" s="392">
        <v>1370</v>
      </c>
      <c r="H77" s="392">
        <v>1370</v>
      </c>
      <c r="I77" s="392">
        <v>0</v>
      </c>
      <c r="J77" s="392">
        <v>0</v>
      </c>
      <c r="K77" s="392">
        <v>1495</v>
      </c>
      <c r="L77" s="392">
        <v>1495</v>
      </c>
      <c r="M77" s="392">
        <v>0</v>
      </c>
      <c r="N77" s="393">
        <v>148</v>
      </c>
      <c r="O77" s="393">
        <v>68</v>
      </c>
      <c r="P77" s="393">
        <v>80</v>
      </c>
    </row>
    <row r="78" spans="1:16" ht="15.75">
      <c r="A78" s="402">
        <v>28</v>
      </c>
      <c r="B78" s="78" t="s">
        <v>292</v>
      </c>
      <c r="C78" s="392">
        <v>2670</v>
      </c>
      <c r="D78" s="392">
        <v>1627</v>
      </c>
      <c r="E78" s="392">
        <v>993</v>
      </c>
      <c r="F78" s="392">
        <v>50</v>
      </c>
      <c r="G78" s="392">
        <v>1368</v>
      </c>
      <c r="H78" s="392">
        <v>1244</v>
      </c>
      <c r="I78" s="392">
        <v>74</v>
      </c>
      <c r="J78" s="392">
        <v>50</v>
      </c>
      <c r="K78" s="392">
        <v>0</v>
      </c>
      <c r="L78" s="392">
        <v>0</v>
      </c>
      <c r="M78" s="392">
        <v>0</v>
      </c>
      <c r="N78" s="393">
        <v>1302</v>
      </c>
      <c r="O78" s="393">
        <v>383</v>
      </c>
      <c r="P78" s="393">
        <v>919</v>
      </c>
    </row>
    <row r="79" spans="1:16" ht="15.75">
      <c r="A79" s="402">
        <v>29</v>
      </c>
      <c r="B79" s="78" t="s">
        <v>294</v>
      </c>
      <c r="C79" s="392">
        <v>1386</v>
      </c>
      <c r="D79" s="392">
        <v>800</v>
      </c>
      <c r="E79" s="392">
        <v>568</v>
      </c>
      <c r="F79" s="392">
        <v>18</v>
      </c>
      <c r="G79" s="392">
        <v>513</v>
      </c>
      <c r="H79" s="392">
        <v>467</v>
      </c>
      <c r="I79" s="392">
        <v>28</v>
      </c>
      <c r="J79" s="392">
        <v>18</v>
      </c>
      <c r="K79" s="392">
        <v>0</v>
      </c>
      <c r="L79" s="392">
        <v>0</v>
      </c>
      <c r="M79" s="392">
        <v>0</v>
      </c>
      <c r="N79" s="393">
        <v>873</v>
      </c>
      <c r="O79" s="393">
        <v>333</v>
      </c>
      <c r="P79" s="393">
        <v>540</v>
      </c>
    </row>
    <row r="80" spans="1:16" ht="15.75">
      <c r="A80" s="402">
        <v>30</v>
      </c>
      <c r="B80" s="78" t="s">
        <v>293</v>
      </c>
      <c r="C80" s="392">
        <v>1557</v>
      </c>
      <c r="D80" s="392">
        <v>956</v>
      </c>
      <c r="E80" s="392">
        <v>577</v>
      </c>
      <c r="F80" s="392">
        <v>24</v>
      </c>
      <c r="G80" s="392">
        <v>684</v>
      </c>
      <c r="H80" s="392">
        <v>622</v>
      </c>
      <c r="I80" s="392">
        <v>38</v>
      </c>
      <c r="J80" s="392">
        <v>24</v>
      </c>
      <c r="K80" s="392">
        <v>0</v>
      </c>
      <c r="L80" s="392">
        <v>0</v>
      </c>
      <c r="M80" s="392">
        <v>0</v>
      </c>
      <c r="N80" s="393">
        <v>873</v>
      </c>
      <c r="O80" s="393">
        <v>334</v>
      </c>
      <c r="P80" s="393">
        <v>539</v>
      </c>
    </row>
    <row r="81" spans="1:16" ht="15.75">
      <c r="A81" s="402">
        <v>31</v>
      </c>
      <c r="B81" s="78" t="s">
        <v>295</v>
      </c>
      <c r="C81" s="392">
        <v>3552</v>
      </c>
      <c r="D81" s="392">
        <v>2312</v>
      </c>
      <c r="E81" s="392">
        <v>1172</v>
      </c>
      <c r="F81" s="392">
        <v>68</v>
      </c>
      <c r="G81" s="392">
        <v>1762</v>
      </c>
      <c r="H81" s="392">
        <v>1592</v>
      </c>
      <c r="I81" s="392">
        <v>102</v>
      </c>
      <c r="J81" s="392">
        <v>68</v>
      </c>
      <c r="K81" s="392">
        <v>0</v>
      </c>
      <c r="L81" s="392">
        <v>0</v>
      </c>
      <c r="M81" s="392">
        <v>0</v>
      </c>
      <c r="N81" s="393">
        <v>1790</v>
      </c>
      <c r="O81" s="393">
        <v>720</v>
      </c>
      <c r="P81" s="393">
        <v>1070</v>
      </c>
    </row>
    <row r="82" spans="1:16" ht="15.75">
      <c r="A82" s="402">
        <v>32</v>
      </c>
      <c r="B82" s="78" t="s">
        <v>296</v>
      </c>
      <c r="C82" s="392">
        <v>2123</v>
      </c>
      <c r="D82" s="392">
        <v>1680</v>
      </c>
      <c r="E82" s="392">
        <v>375</v>
      </c>
      <c r="F82" s="392">
        <v>68</v>
      </c>
      <c r="G82" s="392">
        <v>1835</v>
      </c>
      <c r="H82" s="392">
        <v>1660</v>
      </c>
      <c r="I82" s="392">
        <v>107</v>
      </c>
      <c r="J82" s="392">
        <v>68</v>
      </c>
      <c r="K82" s="392">
        <v>0</v>
      </c>
      <c r="L82" s="392">
        <v>0</v>
      </c>
      <c r="M82" s="392">
        <v>0</v>
      </c>
      <c r="N82" s="393">
        <v>288</v>
      </c>
      <c r="O82" s="393">
        <v>20</v>
      </c>
      <c r="P82" s="393">
        <v>268</v>
      </c>
    </row>
    <row r="83" spans="1:16" ht="15.75">
      <c r="A83" s="402">
        <v>33</v>
      </c>
      <c r="B83" s="78" t="s">
        <v>297</v>
      </c>
      <c r="C83" s="392">
        <v>3601</v>
      </c>
      <c r="D83" s="392">
        <v>2854</v>
      </c>
      <c r="E83" s="392">
        <v>679</v>
      </c>
      <c r="F83" s="392">
        <v>68</v>
      </c>
      <c r="G83" s="392">
        <v>2128</v>
      </c>
      <c r="H83" s="392">
        <v>1944</v>
      </c>
      <c r="I83" s="392">
        <v>116</v>
      </c>
      <c r="J83" s="392">
        <v>68</v>
      </c>
      <c r="K83" s="392">
        <v>850</v>
      </c>
      <c r="L83" s="392">
        <v>850</v>
      </c>
      <c r="M83" s="392">
        <v>0</v>
      </c>
      <c r="N83" s="393">
        <v>623</v>
      </c>
      <c r="O83" s="393">
        <v>60</v>
      </c>
      <c r="P83" s="393">
        <v>563</v>
      </c>
    </row>
    <row r="84" spans="1:16" ht="15.75">
      <c r="A84" s="402">
        <v>34</v>
      </c>
      <c r="B84" s="78" t="s">
        <v>298</v>
      </c>
      <c r="C84" s="392">
        <v>15710</v>
      </c>
      <c r="D84" s="392">
        <v>11446</v>
      </c>
      <c r="E84" s="392">
        <v>4252</v>
      </c>
      <c r="F84" s="392">
        <v>12</v>
      </c>
      <c r="G84" s="392">
        <v>226</v>
      </c>
      <c r="H84" s="392">
        <v>214</v>
      </c>
      <c r="I84" s="392">
        <v>0</v>
      </c>
      <c r="J84" s="392">
        <v>12</v>
      </c>
      <c r="K84" s="392">
        <v>15435</v>
      </c>
      <c r="L84" s="392">
        <v>11232</v>
      </c>
      <c r="M84" s="392">
        <v>4203</v>
      </c>
      <c r="N84" s="393">
        <v>49</v>
      </c>
      <c r="O84" s="393">
        <v>0</v>
      </c>
      <c r="P84" s="393">
        <v>49</v>
      </c>
    </row>
    <row r="85" spans="1:16" ht="15.75">
      <c r="A85" s="402">
        <v>35</v>
      </c>
      <c r="B85" s="78" t="s">
        <v>299</v>
      </c>
      <c r="C85" s="392">
        <v>4465</v>
      </c>
      <c r="D85" s="392">
        <v>3025</v>
      </c>
      <c r="E85" s="392">
        <v>1440</v>
      </c>
      <c r="F85" s="392">
        <v>0</v>
      </c>
      <c r="G85" s="392">
        <v>2700</v>
      </c>
      <c r="H85" s="392">
        <v>2700</v>
      </c>
      <c r="I85" s="392">
        <v>0</v>
      </c>
      <c r="J85" s="392">
        <v>0</v>
      </c>
      <c r="K85" s="392">
        <v>0</v>
      </c>
      <c r="L85" s="392">
        <v>0</v>
      </c>
      <c r="M85" s="392">
        <v>0</v>
      </c>
      <c r="N85" s="393">
        <v>1765</v>
      </c>
      <c r="O85" s="393">
        <v>325</v>
      </c>
      <c r="P85" s="393">
        <v>1440</v>
      </c>
    </row>
    <row r="86" spans="1:16" ht="15.75">
      <c r="A86" s="402">
        <v>36</v>
      </c>
      <c r="B86" s="78" t="s">
        <v>304</v>
      </c>
      <c r="C86" s="392">
        <v>2405</v>
      </c>
      <c r="D86" s="392">
        <v>2055</v>
      </c>
      <c r="E86" s="392">
        <v>350</v>
      </c>
      <c r="F86" s="392">
        <v>0</v>
      </c>
      <c r="G86" s="392">
        <v>2255</v>
      </c>
      <c r="H86" s="392">
        <v>1955</v>
      </c>
      <c r="I86" s="392">
        <v>300</v>
      </c>
      <c r="J86" s="392">
        <v>0</v>
      </c>
      <c r="K86" s="392">
        <v>0</v>
      </c>
      <c r="L86" s="392">
        <v>0</v>
      </c>
      <c r="M86" s="392">
        <v>0</v>
      </c>
      <c r="N86" s="393">
        <v>150</v>
      </c>
      <c r="O86" s="393">
        <v>100</v>
      </c>
      <c r="P86" s="393">
        <v>50</v>
      </c>
    </row>
    <row r="87" spans="1:16" ht="15.75">
      <c r="A87" s="402">
        <v>37</v>
      </c>
      <c r="B87" s="78" t="s">
        <v>305</v>
      </c>
      <c r="C87" s="392">
        <v>2183</v>
      </c>
      <c r="D87" s="392">
        <v>1336</v>
      </c>
      <c r="E87" s="392">
        <v>388</v>
      </c>
      <c r="F87" s="392">
        <v>459</v>
      </c>
      <c r="G87" s="392">
        <v>1808</v>
      </c>
      <c r="H87" s="392">
        <v>961</v>
      </c>
      <c r="I87" s="392">
        <v>388</v>
      </c>
      <c r="J87" s="392">
        <v>459</v>
      </c>
      <c r="K87" s="392">
        <v>0</v>
      </c>
      <c r="L87" s="392">
        <v>0</v>
      </c>
      <c r="M87" s="392">
        <v>0</v>
      </c>
      <c r="N87" s="393">
        <v>375</v>
      </c>
      <c r="O87" s="393">
        <v>375</v>
      </c>
      <c r="P87" s="393">
        <v>0</v>
      </c>
    </row>
    <row r="88" spans="1:16" ht="15.75">
      <c r="A88" s="402">
        <v>38</v>
      </c>
      <c r="B88" s="78" t="s">
        <v>302</v>
      </c>
      <c r="C88" s="392">
        <v>1900</v>
      </c>
      <c r="D88" s="392">
        <v>1900</v>
      </c>
      <c r="E88" s="392">
        <v>0</v>
      </c>
      <c r="F88" s="392">
        <v>0</v>
      </c>
      <c r="G88" s="392">
        <v>1800</v>
      </c>
      <c r="H88" s="392">
        <v>1800</v>
      </c>
      <c r="I88" s="392">
        <v>0</v>
      </c>
      <c r="J88" s="392">
        <v>0</v>
      </c>
      <c r="K88" s="392">
        <v>0</v>
      </c>
      <c r="L88" s="392">
        <v>0</v>
      </c>
      <c r="M88" s="392">
        <v>0</v>
      </c>
      <c r="N88" s="393">
        <v>100</v>
      </c>
      <c r="O88" s="393">
        <v>100</v>
      </c>
      <c r="P88" s="393">
        <v>0</v>
      </c>
    </row>
    <row r="89" spans="1:16" ht="15.75">
      <c r="A89" s="402">
        <v>39</v>
      </c>
      <c r="B89" s="78" t="s">
        <v>303</v>
      </c>
      <c r="C89" s="392">
        <v>1985</v>
      </c>
      <c r="D89" s="392">
        <v>1725</v>
      </c>
      <c r="E89" s="392">
        <v>260</v>
      </c>
      <c r="F89" s="392">
        <v>0</v>
      </c>
      <c r="G89" s="392">
        <v>1350</v>
      </c>
      <c r="H89" s="392">
        <v>1350</v>
      </c>
      <c r="I89" s="392">
        <v>0</v>
      </c>
      <c r="J89" s="392">
        <v>0</v>
      </c>
      <c r="K89" s="392">
        <v>300</v>
      </c>
      <c r="L89" s="392">
        <v>300</v>
      </c>
      <c r="M89" s="392">
        <v>0</v>
      </c>
      <c r="N89" s="393">
        <v>335</v>
      </c>
      <c r="O89" s="393">
        <v>75</v>
      </c>
      <c r="P89" s="393">
        <v>260</v>
      </c>
    </row>
    <row r="90" spans="1:16" ht="15.75">
      <c r="A90" s="402">
        <v>40</v>
      </c>
      <c r="B90" s="78" t="s">
        <v>301</v>
      </c>
      <c r="C90" s="392">
        <v>36001</v>
      </c>
      <c r="D90" s="392">
        <v>32729</v>
      </c>
      <c r="E90" s="392">
        <v>3272</v>
      </c>
      <c r="F90" s="392">
        <v>0</v>
      </c>
      <c r="G90" s="392">
        <v>1350</v>
      </c>
      <c r="H90" s="392">
        <v>1350</v>
      </c>
      <c r="I90" s="392">
        <v>0</v>
      </c>
      <c r="J90" s="392">
        <v>0</v>
      </c>
      <c r="K90" s="392">
        <v>34576</v>
      </c>
      <c r="L90" s="392">
        <v>31304</v>
      </c>
      <c r="M90" s="392">
        <v>3272</v>
      </c>
      <c r="N90" s="393">
        <v>75</v>
      </c>
      <c r="O90" s="393">
        <v>75</v>
      </c>
      <c r="P90" s="393">
        <v>0</v>
      </c>
    </row>
    <row r="91" spans="1:16" ht="15.75">
      <c r="A91" s="402">
        <v>41</v>
      </c>
      <c r="B91" s="78" t="s">
        <v>300</v>
      </c>
      <c r="C91" s="392">
        <v>1400</v>
      </c>
      <c r="D91" s="392">
        <v>1400</v>
      </c>
      <c r="E91" s="392">
        <v>0</v>
      </c>
      <c r="F91" s="392">
        <v>0</v>
      </c>
      <c r="G91" s="392">
        <v>1350</v>
      </c>
      <c r="H91" s="392">
        <v>1350</v>
      </c>
      <c r="I91" s="392">
        <v>0</v>
      </c>
      <c r="J91" s="392">
        <v>0</v>
      </c>
      <c r="K91" s="392">
        <v>0</v>
      </c>
      <c r="L91" s="392">
        <v>0</v>
      </c>
      <c r="M91" s="392">
        <v>0</v>
      </c>
      <c r="N91" s="393">
        <v>50</v>
      </c>
      <c r="O91" s="393">
        <v>50</v>
      </c>
      <c r="P91" s="393">
        <v>0</v>
      </c>
    </row>
    <row r="92" spans="1:16" ht="15.75">
      <c r="A92" s="403" t="s">
        <v>13</v>
      </c>
      <c r="B92" s="404" t="s">
        <v>1017</v>
      </c>
      <c r="C92" s="405">
        <v>227582.17095699997</v>
      </c>
      <c r="D92" s="405">
        <v>227582.17095699997</v>
      </c>
      <c r="E92" s="392">
        <v>0</v>
      </c>
      <c r="F92" s="397"/>
      <c r="G92" s="392">
        <v>84302.041039999982</v>
      </c>
      <c r="H92" s="387">
        <v>84302.041039999982</v>
      </c>
      <c r="I92" s="392">
        <v>0</v>
      </c>
      <c r="J92" s="392"/>
      <c r="K92" s="405">
        <v>131090.79999999999</v>
      </c>
      <c r="L92" s="405">
        <v>131090.79999999999</v>
      </c>
      <c r="M92" s="405">
        <v>0</v>
      </c>
      <c r="N92" s="393">
        <v>12189.329917000001</v>
      </c>
      <c r="O92" s="406">
        <v>12189.329917000001</v>
      </c>
      <c r="P92" s="406">
        <v>0</v>
      </c>
    </row>
    <row r="93" spans="1:16" ht="18.75">
      <c r="A93" s="407">
        <v>42</v>
      </c>
      <c r="B93" s="78" t="s">
        <v>306</v>
      </c>
      <c r="C93" s="408">
        <v>1945.5406</v>
      </c>
      <c r="D93" s="392">
        <v>1945.5406</v>
      </c>
      <c r="E93" s="392">
        <v>0</v>
      </c>
      <c r="F93" s="397"/>
      <c r="G93" s="392">
        <v>1165</v>
      </c>
      <c r="H93" s="392">
        <v>1165</v>
      </c>
      <c r="I93" s="392">
        <v>0</v>
      </c>
      <c r="J93" s="392"/>
      <c r="K93" s="408">
        <v>231.5</v>
      </c>
      <c r="L93" s="408">
        <v>231.5</v>
      </c>
      <c r="M93" s="397"/>
      <c r="N93" s="393">
        <v>549.04060000000004</v>
      </c>
      <c r="O93" s="409">
        <v>549.04060000000004</v>
      </c>
      <c r="P93" s="397"/>
    </row>
    <row r="94" spans="1:16" ht="18.75">
      <c r="A94" s="407">
        <v>43</v>
      </c>
      <c r="B94" s="78" t="s">
        <v>307</v>
      </c>
      <c r="C94" s="408">
        <v>1949.8</v>
      </c>
      <c r="D94" s="392">
        <v>1949.8</v>
      </c>
      <c r="E94" s="392">
        <v>0</v>
      </c>
      <c r="F94" s="397"/>
      <c r="G94" s="392">
        <v>1455.8</v>
      </c>
      <c r="H94" s="392">
        <v>1455.8</v>
      </c>
      <c r="I94" s="392">
        <v>0</v>
      </c>
      <c r="J94" s="392"/>
      <c r="K94" s="408">
        <v>0</v>
      </c>
      <c r="L94" s="408">
        <v>0</v>
      </c>
      <c r="M94" s="397"/>
      <c r="N94" s="393">
        <v>494</v>
      </c>
      <c r="O94" s="409">
        <v>494</v>
      </c>
      <c r="P94" s="397"/>
    </row>
    <row r="95" spans="1:16" ht="18.75">
      <c r="A95" s="407">
        <v>44</v>
      </c>
      <c r="B95" s="78" t="s">
        <v>308</v>
      </c>
      <c r="C95" s="408">
        <v>1808.7593999999999</v>
      </c>
      <c r="D95" s="392">
        <v>1808.7593999999999</v>
      </c>
      <c r="E95" s="392">
        <v>0</v>
      </c>
      <c r="F95" s="397"/>
      <c r="G95" s="392">
        <v>1430.8</v>
      </c>
      <c r="H95" s="392">
        <v>1430.8</v>
      </c>
      <c r="I95" s="392">
        <v>0</v>
      </c>
      <c r="J95" s="392"/>
      <c r="K95" s="408">
        <v>0</v>
      </c>
      <c r="L95" s="408">
        <v>0</v>
      </c>
      <c r="M95" s="397"/>
      <c r="N95" s="393">
        <v>377.95940000000002</v>
      </c>
      <c r="O95" s="409">
        <v>377.95940000000002</v>
      </c>
      <c r="P95" s="397"/>
    </row>
    <row r="96" spans="1:16" ht="18.75">
      <c r="A96" s="407">
        <v>45</v>
      </c>
      <c r="B96" s="78" t="s">
        <v>309</v>
      </c>
      <c r="C96" s="408">
        <v>1540.1</v>
      </c>
      <c r="D96" s="392">
        <v>1540.1</v>
      </c>
      <c r="E96" s="392">
        <v>0</v>
      </c>
      <c r="F96" s="397"/>
      <c r="G96" s="392">
        <v>1073.0999999999999</v>
      </c>
      <c r="H96" s="392">
        <v>1073.0999999999999</v>
      </c>
      <c r="I96" s="392">
        <v>0</v>
      </c>
      <c r="J96" s="392"/>
      <c r="K96" s="408">
        <v>0</v>
      </c>
      <c r="L96" s="408">
        <v>0</v>
      </c>
      <c r="M96" s="397"/>
      <c r="N96" s="393">
        <v>467</v>
      </c>
      <c r="O96" s="409">
        <v>467</v>
      </c>
      <c r="P96" s="397"/>
    </row>
    <row r="97" spans="1:17" ht="18.75">
      <c r="A97" s="407">
        <v>46</v>
      </c>
      <c r="B97" s="78" t="s">
        <v>310</v>
      </c>
      <c r="C97" s="408">
        <v>7895.7</v>
      </c>
      <c r="D97" s="392">
        <v>7895.7</v>
      </c>
      <c r="E97" s="392">
        <v>0</v>
      </c>
      <c r="F97" s="397"/>
      <c r="G97" s="392">
        <v>1846.2</v>
      </c>
      <c r="H97" s="392">
        <v>1846.2</v>
      </c>
      <c r="I97" s="392">
        <v>0</v>
      </c>
      <c r="J97" s="392"/>
      <c r="K97" s="408">
        <v>5927.5</v>
      </c>
      <c r="L97" s="408">
        <v>5927.5</v>
      </c>
      <c r="M97" s="397"/>
      <c r="N97" s="393">
        <v>122</v>
      </c>
      <c r="O97" s="409">
        <v>122</v>
      </c>
      <c r="P97" s="397"/>
    </row>
    <row r="98" spans="1:17" ht="18.75">
      <c r="A98" s="407">
        <v>47</v>
      </c>
      <c r="B98" s="78" t="s">
        <v>311</v>
      </c>
      <c r="C98" s="408">
        <v>6221.8</v>
      </c>
      <c r="D98" s="392">
        <v>6221.8</v>
      </c>
      <c r="E98" s="392">
        <v>0</v>
      </c>
      <c r="F98" s="397"/>
      <c r="G98" s="392">
        <v>2908</v>
      </c>
      <c r="H98" s="392">
        <v>2908</v>
      </c>
      <c r="I98" s="392">
        <v>0</v>
      </c>
      <c r="J98" s="392"/>
      <c r="K98" s="408">
        <v>3313.8</v>
      </c>
      <c r="L98" s="408">
        <v>3313.8</v>
      </c>
      <c r="M98" s="397"/>
      <c r="N98" s="393">
        <v>0</v>
      </c>
      <c r="O98" s="409">
        <v>0</v>
      </c>
      <c r="P98" s="397"/>
    </row>
    <row r="99" spans="1:17" ht="18.75">
      <c r="A99" s="407">
        <v>48</v>
      </c>
      <c r="B99" s="78" t="s">
        <v>312</v>
      </c>
      <c r="C99" s="408">
        <v>1803</v>
      </c>
      <c r="D99" s="392">
        <v>1803</v>
      </c>
      <c r="E99" s="392">
        <v>0</v>
      </c>
      <c r="F99" s="397"/>
      <c r="G99" s="392">
        <v>1803</v>
      </c>
      <c r="H99" s="392">
        <v>1803</v>
      </c>
      <c r="I99" s="392">
        <v>0</v>
      </c>
      <c r="J99" s="392"/>
      <c r="K99" s="408">
        <v>0</v>
      </c>
      <c r="L99" s="408">
        <v>0</v>
      </c>
      <c r="M99" s="397"/>
      <c r="N99" s="393">
        <v>0</v>
      </c>
      <c r="O99" s="409">
        <v>0</v>
      </c>
      <c r="P99" s="397"/>
    </row>
    <row r="100" spans="1:17" ht="18.75">
      <c r="A100" s="407">
        <v>49</v>
      </c>
      <c r="B100" s="78" t="s">
        <v>313</v>
      </c>
      <c r="C100" s="408">
        <v>3212.4825000000001</v>
      </c>
      <c r="D100" s="392">
        <v>3212.4825000000001</v>
      </c>
      <c r="E100" s="392">
        <v>0</v>
      </c>
      <c r="F100" s="397"/>
      <c r="G100" s="392">
        <v>2426.194</v>
      </c>
      <c r="H100" s="392">
        <v>2426.194</v>
      </c>
      <c r="I100" s="392">
        <v>0</v>
      </c>
      <c r="J100" s="392"/>
      <c r="K100" s="408">
        <v>0</v>
      </c>
      <c r="L100" s="408">
        <v>0</v>
      </c>
      <c r="M100" s="397"/>
      <c r="N100" s="393">
        <v>786.2885</v>
      </c>
      <c r="O100" s="409">
        <v>786.2885</v>
      </c>
      <c r="P100" s="397"/>
    </row>
    <row r="101" spans="1:17" ht="18.75">
      <c r="A101" s="407">
        <v>50</v>
      </c>
      <c r="B101" s="78" t="s">
        <v>314</v>
      </c>
      <c r="C101" s="408">
        <v>1614</v>
      </c>
      <c r="D101" s="392">
        <v>1614</v>
      </c>
      <c r="E101" s="392">
        <v>0</v>
      </c>
      <c r="F101" s="397"/>
      <c r="G101" s="392">
        <v>1614</v>
      </c>
      <c r="H101" s="392">
        <v>1614</v>
      </c>
      <c r="I101" s="392">
        <v>0</v>
      </c>
      <c r="J101" s="392"/>
      <c r="K101" s="408">
        <v>0</v>
      </c>
      <c r="L101" s="408">
        <v>0</v>
      </c>
      <c r="M101" s="397"/>
      <c r="N101" s="393">
        <v>0</v>
      </c>
      <c r="O101" s="409">
        <v>0</v>
      </c>
      <c r="P101" s="397"/>
    </row>
    <row r="102" spans="1:17" ht="18.75">
      <c r="A102" s="407">
        <v>51</v>
      </c>
      <c r="B102" s="78" t="s">
        <v>315</v>
      </c>
      <c r="C102" s="408">
        <v>2605.5</v>
      </c>
      <c r="D102" s="392">
        <v>2605.5</v>
      </c>
      <c r="E102" s="392">
        <v>0</v>
      </c>
      <c r="F102" s="397"/>
      <c r="G102" s="392">
        <v>1166.5</v>
      </c>
      <c r="H102" s="392">
        <v>1166.5</v>
      </c>
      <c r="I102" s="392">
        <v>0</v>
      </c>
      <c r="J102" s="392"/>
      <c r="K102" s="408">
        <v>0</v>
      </c>
      <c r="L102" s="408">
        <v>0</v>
      </c>
      <c r="M102" s="397"/>
      <c r="N102" s="393">
        <v>1439</v>
      </c>
      <c r="O102" s="409">
        <v>1439</v>
      </c>
      <c r="P102" s="397"/>
      <c r="Q102" s="410"/>
    </row>
    <row r="103" spans="1:17" ht="18.75">
      <c r="A103" s="407">
        <v>52</v>
      </c>
      <c r="B103" s="78" t="s">
        <v>316</v>
      </c>
      <c r="C103" s="408">
        <v>2512.5</v>
      </c>
      <c r="D103" s="392">
        <v>2512.5</v>
      </c>
      <c r="E103" s="392">
        <v>0</v>
      </c>
      <c r="F103" s="397"/>
      <c r="G103" s="392">
        <v>1299.5</v>
      </c>
      <c r="H103" s="392">
        <v>1299.5</v>
      </c>
      <c r="I103" s="392">
        <v>0</v>
      </c>
      <c r="J103" s="392"/>
      <c r="K103" s="408">
        <v>422</v>
      </c>
      <c r="L103" s="408">
        <v>422</v>
      </c>
      <c r="M103" s="397"/>
      <c r="N103" s="393">
        <v>791</v>
      </c>
      <c r="O103" s="409">
        <v>791</v>
      </c>
      <c r="P103" s="397"/>
      <c r="Q103" s="410"/>
    </row>
    <row r="104" spans="1:17" ht="18.75">
      <c r="A104" s="407">
        <v>53</v>
      </c>
      <c r="B104" s="78" t="s">
        <v>317</v>
      </c>
      <c r="C104" s="408">
        <v>15907.900000000001</v>
      </c>
      <c r="D104" s="392">
        <v>15907.900000000001</v>
      </c>
      <c r="E104" s="392">
        <v>0</v>
      </c>
      <c r="F104" s="397"/>
      <c r="G104" s="392">
        <v>5796.2</v>
      </c>
      <c r="H104" s="392">
        <v>5796.2</v>
      </c>
      <c r="I104" s="392">
        <v>0</v>
      </c>
      <c r="J104" s="392"/>
      <c r="K104" s="408">
        <v>10073.700000000001</v>
      </c>
      <c r="L104" s="408">
        <v>10073.700000000001</v>
      </c>
      <c r="M104" s="397"/>
      <c r="N104" s="393">
        <v>38</v>
      </c>
      <c r="O104" s="409">
        <v>38</v>
      </c>
      <c r="P104" s="397"/>
      <c r="Q104" s="410"/>
    </row>
    <row r="105" spans="1:17" ht="18.75">
      <c r="A105" s="407">
        <v>54</v>
      </c>
      <c r="B105" s="78" t="s">
        <v>318</v>
      </c>
      <c r="C105" s="408">
        <v>19316.3</v>
      </c>
      <c r="D105" s="392">
        <v>19316.3</v>
      </c>
      <c r="E105" s="392">
        <v>0</v>
      </c>
      <c r="F105" s="397"/>
      <c r="G105" s="392">
        <v>6716.2</v>
      </c>
      <c r="H105" s="392">
        <v>6716.2</v>
      </c>
      <c r="I105" s="392">
        <v>0</v>
      </c>
      <c r="J105" s="392"/>
      <c r="K105" s="408">
        <v>12560.1</v>
      </c>
      <c r="L105" s="408">
        <v>12560.1</v>
      </c>
      <c r="M105" s="397"/>
      <c r="N105" s="393">
        <v>40</v>
      </c>
      <c r="O105" s="409">
        <v>40</v>
      </c>
      <c r="P105" s="397"/>
      <c r="Q105" s="410"/>
    </row>
    <row r="106" spans="1:17" ht="18.75">
      <c r="A106" s="407">
        <v>55</v>
      </c>
      <c r="B106" s="78" t="s">
        <v>319</v>
      </c>
      <c r="C106" s="408">
        <v>26791.200000000001</v>
      </c>
      <c r="D106" s="392">
        <v>26791.200000000001</v>
      </c>
      <c r="E106" s="392">
        <v>0</v>
      </c>
      <c r="F106" s="397"/>
      <c r="G106" s="392">
        <v>9263.2000000000007</v>
      </c>
      <c r="H106" s="392">
        <v>9263.2000000000007</v>
      </c>
      <c r="I106" s="392">
        <v>0</v>
      </c>
      <c r="J106" s="392"/>
      <c r="K106" s="408">
        <v>17483</v>
      </c>
      <c r="L106" s="408">
        <v>17483</v>
      </c>
      <c r="M106" s="397"/>
      <c r="N106" s="393">
        <v>45</v>
      </c>
      <c r="O106" s="409">
        <v>45</v>
      </c>
      <c r="P106" s="397"/>
      <c r="Q106" s="410"/>
    </row>
    <row r="107" spans="1:17" ht="18.75">
      <c r="A107" s="407">
        <v>56</v>
      </c>
      <c r="B107" s="78" t="s">
        <v>320</v>
      </c>
      <c r="C107" s="408">
        <v>4368.1280000000006</v>
      </c>
      <c r="D107" s="392">
        <v>4368.1280000000006</v>
      </c>
      <c r="E107" s="392">
        <v>0</v>
      </c>
      <c r="F107" s="397"/>
      <c r="G107" s="392">
        <v>2037.2</v>
      </c>
      <c r="H107" s="392">
        <v>2037.2</v>
      </c>
      <c r="I107" s="392">
        <v>0</v>
      </c>
      <c r="J107" s="392"/>
      <c r="K107" s="408">
        <v>1532.4</v>
      </c>
      <c r="L107" s="408">
        <v>1532.4</v>
      </c>
      <c r="M107" s="397"/>
      <c r="N107" s="393">
        <v>798.52800000000002</v>
      </c>
      <c r="O107" s="409">
        <v>798.52800000000002</v>
      </c>
      <c r="P107" s="397"/>
      <c r="Q107" s="410"/>
    </row>
    <row r="108" spans="1:17" ht="18.75">
      <c r="A108" s="407">
        <v>57</v>
      </c>
      <c r="B108" s="78" t="s">
        <v>321</v>
      </c>
      <c r="C108" s="408">
        <v>20416.535940000002</v>
      </c>
      <c r="D108" s="392">
        <v>20416.535940000002</v>
      </c>
      <c r="E108" s="392">
        <v>0</v>
      </c>
      <c r="F108" s="397"/>
      <c r="G108" s="392">
        <v>6603.2</v>
      </c>
      <c r="H108" s="392">
        <v>6603.2</v>
      </c>
      <c r="I108" s="392">
        <v>0</v>
      </c>
      <c r="J108" s="392"/>
      <c r="K108" s="408">
        <v>12789.8</v>
      </c>
      <c r="L108" s="408">
        <v>12789.8</v>
      </c>
      <c r="M108" s="397"/>
      <c r="N108" s="393">
        <v>1023.53594</v>
      </c>
      <c r="O108" s="409">
        <v>1023.53594</v>
      </c>
      <c r="P108" s="397"/>
      <c r="Q108" s="410"/>
    </row>
    <row r="109" spans="1:17" ht="18.75">
      <c r="A109" s="411">
        <v>58</v>
      </c>
      <c r="B109" s="78" t="s">
        <v>322</v>
      </c>
      <c r="C109" s="408">
        <v>8932.1293380000006</v>
      </c>
      <c r="D109" s="392">
        <v>8932.1293380000006</v>
      </c>
      <c r="E109" s="392">
        <v>0</v>
      </c>
      <c r="F109" s="397"/>
      <c r="G109" s="392">
        <v>1150.129338</v>
      </c>
      <c r="H109" s="392">
        <v>1150.129338</v>
      </c>
      <c r="I109" s="392">
        <v>0</v>
      </c>
      <c r="J109" s="392"/>
      <c r="K109" s="408">
        <v>7762</v>
      </c>
      <c r="L109" s="408">
        <v>7762</v>
      </c>
      <c r="M109" s="397"/>
      <c r="N109" s="393">
        <v>20</v>
      </c>
      <c r="O109" s="409">
        <v>20</v>
      </c>
      <c r="P109" s="397"/>
      <c r="Q109" s="410"/>
    </row>
    <row r="110" spans="1:17" ht="18.75">
      <c r="A110" s="411">
        <v>59</v>
      </c>
      <c r="B110" s="78" t="s">
        <v>323</v>
      </c>
      <c r="C110" s="408">
        <v>13801</v>
      </c>
      <c r="D110" s="392">
        <v>13801</v>
      </c>
      <c r="E110" s="392">
        <v>0</v>
      </c>
      <c r="F110" s="397"/>
      <c r="G110" s="392">
        <v>1657</v>
      </c>
      <c r="H110" s="392">
        <v>1657</v>
      </c>
      <c r="I110" s="392">
        <v>0</v>
      </c>
      <c r="J110" s="392"/>
      <c r="K110" s="408">
        <v>12114</v>
      </c>
      <c r="L110" s="408">
        <v>12114</v>
      </c>
      <c r="M110" s="397"/>
      <c r="N110" s="393">
        <v>30</v>
      </c>
      <c r="O110" s="409">
        <v>30</v>
      </c>
      <c r="P110" s="397"/>
      <c r="Q110" s="410"/>
    </row>
    <row r="111" spans="1:17" ht="18.75">
      <c r="A111" s="411">
        <v>60</v>
      </c>
      <c r="B111" s="78" t="s">
        <v>324</v>
      </c>
      <c r="C111" s="408">
        <v>12594.322979</v>
      </c>
      <c r="D111" s="392">
        <v>12594.322979</v>
      </c>
      <c r="E111" s="392">
        <v>0</v>
      </c>
      <c r="F111" s="397"/>
      <c r="G111" s="392">
        <v>3110.8177019999998</v>
      </c>
      <c r="H111" s="392">
        <v>3110.8177019999998</v>
      </c>
      <c r="I111" s="392">
        <v>0</v>
      </c>
      <c r="J111" s="392"/>
      <c r="K111" s="408">
        <v>9239</v>
      </c>
      <c r="L111" s="408">
        <v>9239</v>
      </c>
      <c r="M111" s="397"/>
      <c r="N111" s="393">
        <v>244.50527700000001</v>
      </c>
      <c r="O111" s="409">
        <v>244.50527700000001</v>
      </c>
      <c r="P111" s="397"/>
      <c r="Q111" s="410"/>
    </row>
    <row r="112" spans="1:17" ht="18.75">
      <c r="A112" s="411">
        <v>61</v>
      </c>
      <c r="B112" s="78" t="s">
        <v>325</v>
      </c>
      <c r="C112" s="408">
        <v>7911</v>
      </c>
      <c r="D112" s="392">
        <v>7911</v>
      </c>
      <c r="E112" s="392">
        <v>0</v>
      </c>
      <c r="F112" s="397"/>
      <c r="G112" s="392">
        <v>1672</v>
      </c>
      <c r="H112" s="392">
        <v>1672</v>
      </c>
      <c r="I112" s="392">
        <v>0</v>
      </c>
      <c r="J112" s="392"/>
      <c r="K112" s="408">
        <v>5999</v>
      </c>
      <c r="L112" s="408">
        <v>5999</v>
      </c>
      <c r="M112" s="397"/>
      <c r="N112" s="393">
        <v>240</v>
      </c>
      <c r="O112" s="409">
        <v>240</v>
      </c>
      <c r="P112" s="397"/>
      <c r="Q112" s="410"/>
    </row>
    <row r="113" spans="1:17" ht="18.75">
      <c r="A113" s="411">
        <v>62</v>
      </c>
      <c r="B113" s="78" t="s">
        <v>326</v>
      </c>
      <c r="C113" s="408">
        <v>3994</v>
      </c>
      <c r="D113" s="392">
        <v>3994</v>
      </c>
      <c r="E113" s="392">
        <v>0</v>
      </c>
      <c r="F113" s="397"/>
      <c r="G113" s="392">
        <v>1262</v>
      </c>
      <c r="H113" s="392">
        <v>1262</v>
      </c>
      <c r="I113" s="392">
        <v>0</v>
      </c>
      <c r="J113" s="392"/>
      <c r="K113" s="408">
        <v>2392</v>
      </c>
      <c r="L113" s="408">
        <v>2392</v>
      </c>
      <c r="M113" s="397"/>
      <c r="N113" s="393">
        <v>340</v>
      </c>
      <c r="O113" s="409">
        <v>340</v>
      </c>
      <c r="P113" s="397"/>
      <c r="Q113" s="410"/>
    </row>
    <row r="114" spans="1:17" ht="18.75">
      <c r="A114" s="411">
        <v>63</v>
      </c>
      <c r="B114" s="78" t="s">
        <v>327</v>
      </c>
      <c r="C114" s="408">
        <v>17498</v>
      </c>
      <c r="D114" s="392">
        <v>17498</v>
      </c>
      <c r="E114" s="392">
        <v>0</v>
      </c>
      <c r="F114" s="397"/>
      <c r="G114" s="392">
        <v>1874</v>
      </c>
      <c r="H114" s="392">
        <v>1874</v>
      </c>
      <c r="I114" s="392">
        <v>0</v>
      </c>
      <c r="J114" s="392"/>
      <c r="K114" s="408">
        <v>15594</v>
      </c>
      <c r="L114" s="408">
        <v>15594</v>
      </c>
      <c r="M114" s="397"/>
      <c r="N114" s="393">
        <v>30</v>
      </c>
      <c r="O114" s="409">
        <v>30</v>
      </c>
      <c r="P114" s="397"/>
      <c r="Q114" s="410"/>
    </row>
    <row r="115" spans="1:17" ht="18.75">
      <c r="A115" s="411">
        <v>64</v>
      </c>
      <c r="B115" s="78" t="s">
        <v>328</v>
      </c>
      <c r="C115" s="408">
        <v>15644</v>
      </c>
      <c r="D115" s="392">
        <v>15644</v>
      </c>
      <c r="E115" s="392">
        <v>0</v>
      </c>
      <c r="F115" s="397"/>
      <c r="G115" s="392">
        <v>1957</v>
      </c>
      <c r="H115" s="392">
        <v>1957</v>
      </c>
      <c r="I115" s="392">
        <v>0</v>
      </c>
      <c r="J115" s="392"/>
      <c r="K115" s="408">
        <v>13657</v>
      </c>
      <c r="L115" s="408">
        <v>13657</v>
      </c>
      <c r="M115" s="397"/>
      <c r="N115" s="393">
        <v>30</v>
      </c>
      <c r="O115" s="409">
        <v>30</v>
      </c>
      <c r="P115" s="397"/>
      <c r="Q115" s="410"/>
    </row>
    <row r="116" spans="1:17" ht="18.75">
      <c r="A116" s="407">
        <v>65</v>
      </c>
      <c r="B116" s="78" t="s">
        <v>329</v>
      </c>
      <c r="C116" s="408">
        <v>2423.4971599999999</v>
      </c>
      <c r="D116" s="392">
        <v>2423.4971599999999</v>
      </c>
      <c r="E116" s="392">
        <v>0</v>
      </c>
      <c r="F116" s="397"/>
      <c r="G116" s="392">
        <v>1366.5989999999999</v>
      </c>
      <c r="H116" s="392">
        <v>1366.5989999999999</v>
      </c>
      <c r="I116" s="392">
        <v>0</v>
      </c>
      <c r="J116" s="392"/>
      <c r="K116" s="408">
        <v>0</v>
      </c>
      <c r="L116" s="408">
        <v>0</v>
      </c>
      <c r="M116" s="397"/>
      <c r="N116" s="393">
        <v>1056.8981600000002</v>
      </c>
      <c r="O116" s="409">
        <v>1056.8981600000002</v>
      </c>
      <c r="P116" s="397"/>
      <c r="Q116" s="410"/>
    </row>
    <row r="117" spans="1:17" ht="18.75">
      <c r="A117" s="407">
        <v>66</v>
      </c>
      <c r="B117" s="78" t="s">
        <v>330</v>
      </c>
      <c r="C117" s="408">
        <v>1392.9344599999999</v>
      </c>
      <c r="D117" s="392">
        <v>1392.9344599999999</v>
      </c>
      <c r="E117" s="392">
        <v>0</v>
      </c>
      <c r="F117" s="397"/>
      <c r="G117" s="392">
        <v>1292.212</v>
      </c>
      <c r="H117" s="392">
        <v>1292.212</v>
      </c>
      <c r="I117" s="392">
        <v>0</v>
      </c>
      <c r="J117" s="392"/>
      <c r="K117" s="408">
        <v>0</v>
      </c>
      <c r="L117" s="408">
        <v>0</v>
      </c>
      <c r="M117" s="397"/>
      <c r="N117" s="393">
        <v>100.72246</v>
      </c>
      <c r="O117" s="409">
        <v>100.72246</v>
      </c>
      <c r="P117" s="397"/>
      <c r="Q117" s="410"/>
    </row>
    <row r="118" spans="1:17" ht="18.75">
      <c r="A118" s="407">
        <v>67</v>
      </c>
      <c r="B118" s="78" t="s">
        <v>331</v>
      </c>
      <c r="C118" s="408">
        <v>1890.0134599999999</v>
      </c>
      <c r="D118" s="392">
        <v>1890.0134599999999</v>
      </c>
      <c r="E118" s="392">
        <v>0</v>
      </c>
      <c r="F118" s="397"/>
      <c r="G118" s="392">
        <v>1647.0909999999999</v>
      </c>
      <c r="H118" s="392">
        <v>1647.0909999999999</v>
      </c>
      <c r="I118" s="392">
        <v>0</v>
      </c>
      <c r="J118" s="392"/>
      <c r="K118" s="408">
        <v>0</v>
      </c>
      <c r="L118" s="408">
        <v>0</v>
      </c>
      <c r="M118" s="397"/>
      <c r="N118" s="393">
        <v>242.92245999999997</v>
      </c>
      <c r="O118" s="409">
        <v>242.92245999999997</v>
      </c>
      <c r="P118" s="397"/>
      <c r="Q118" s="410"/>
    </row>
    <row r="119" spans="1:17" ht="18.75">
      <c r="A119" s="407">
        <v>68</v>
      </c>
      <c r="B119" s="78" t="s">
        <v>332</v>
      </c>
      <c r="C119" s="408">
        <v>1415.1314600000001</v>
      </c>
      <c r="D119" s="392">
        <v>1415.1314600000001</v>
      </c>
      <c r="E119" s="392">
        <v>0</v>
      </c>
      <c r="F119" s="397"/>
      <c r="G119" s="392">
        <v>1323.729</v>
      </c>
      <c r="H119" s="392">
        <v>1323.729</v>
      </c>
      <c r="I119" s="392">
        <v>0</v>
      </c>
      <c r="J119" s="392"/>
      <c r="K119" s="408">
        <v>0</v>
      </c>
      <c r="L119" s="408">
        <v>0</v>
      </c>
      <c r="M119" s="397"/>
      <c r="N119" s="393">
        <v>91.402460000000005</v>
      </c>
      <c r="O119" s="409">
        <v>91.402460000000005</v>
      </c>
      <c r="P119" s="397"/>
      <c r="Q119" s="410"/>
    </row>
    <row r="120" spans="1:17" ht="18.75">
      <c r="A120" s="407">
        <v>69</v>
      </c>
      <c r="B120" s="78" t="s">
        <v>333</v>
      </c>
      <c r="C120" s="408">
        <v>1487.2114600000002</v>
      </c>
      <c r="D120" s="392">
        <v>1487.2114600000002</v>
      </c>
      <c r="E120" s="392">
        <v>0</v>
      </c>
      <c r="F120" s="397"/>
      <c r="G120" s="392">
        <v>1384.3690000000001</v>
      </c>
      <c r="H120" s="392">
        <v>1384.3690000000001</v>
      </c>
      <c r="I120" s="392">
        <v>0</v>
      </c>
      <c r="J120" s="392"/>
      <c r="K120" s="408">
        <v>0</v>
      </c>
      <c r="L120" s="408">
        <v>0</v>
      </c>
      <c r="M120" s="397"/>
      <c r="N120" s="393">
        <v>102.84246</v>
      </c>
      <c r="O120" s="409">
        <v>102.84246</v>
      </c>
      <c r="P120" s="397"/>
      <c r="Q120" s="410"/>
    </row>
    <row r="121" spans="1:17" ht="18.75">
      <c r="A121" s="407">
        <v>70</v>
      </c>
      <c r="B121" s="78" t="s">
        <v>334</v>
      </c>
      <c r="C121" s="408">
        <v>2310.0842000000002</v>
      </c>
      <c r="D121" s="392">
        <v>2310.0842000000002</v>
      </c>
      <c r="E121" s="392">
        <v>0</v>
      </c>
      <c r="F121" s="397"/>
      <c r="G121" s="392">
        <v>1991.4</v>
      </c>
      <c r="H121" s="392">
        <v>1991.4</v>
      </c>
      <c r="I121" s="392">
        <v>0</v>
      </c>
      <c r="J121" s="392"/>
      <c r="K121" s="408">
        <v>0</v>
      </c>
      <c r="L121" s="408">
        <v>0</v>
      </c>
      <c r="M121" s="397"/>
      <c r="N121" s="393">
        <v>318.68419999999998</v>
      </c>
      <c r="O121" s="409">
        <v>318.68419999999998</v>
      </c>
      <c r="P121" s="397"/>
      <c r="Q121" s="410"/>
    </row>
    <row r="122" spans="1:17" ht="18.75">
      <c r="A122" s="407">
        <v>71</v>
      </c>
      <c r="B122" s="78" t="s">
        <v>335</v>
      </c>
      <c r="C122" s="408">
        <v>1354.4</v>
      </c>
      <c r="D122" s="392">
        <v>1354.4</v>
      </c>
      <c r="E122" s="392">
        <v>0</v>
      </c>
      <c r="F122" s="397"/>
      <c r="G122" s="392">
        <v>1314.4</v>
      </c>
      <c r="H122" s="392">
        <v>1314.4</v>
      </c>
      <c r="I122" s="392">
        <v>0</v>
      </c>
      <c r="J122" s="392"/>
      <c r="K122" s="408">
        <v>0</v>
      </c>
      <c r="L122" s="408">
        <v>0</v>
      </c>
      <c r="M122" s="397"/>
      <c r="N122" s="393">
        <v>40</v>
      </c>
      <c r="O122" s="409">
        <v>40</v>
      </c>
      <c r="P122" s="397"/>
      <c r="Q122" s="410"/>
    </row>
    <row r="123" spans="1:17" ht="18.75">
      <c r="A123" s="407">
        <v>72</v>
      </c>
      <c r="B123" s="78" t="s">
        <v>336</v>
      </c>
      <c r="C123" s="408">
        <v>1229.4000000000001</v>
      </c>
      <c r="D123" s="392">
        <v>1229.4000000000001</v>
      </c>
      <c r="E123" s="392">
        <v>0</v>
      </c>
      <c r="F123" s="397"/>
      <c r="G123" s="392">
        <v>1004.4</v>
      </c>
      <c r="H123" s="392">
        <v>1004.4</v>
      </c>
      <c r="I123" s="392">
        <v>0</v>
      </c>
      <c r="J123" s="392"/>
      <c r="K123" s="408">
        <v>0</v>
      </c>
      <c r="L123" s="408">
        <v>0</v>
      </c>
      <c r="M123" s="397"/>
      <c r="N123" s="393">
        <v>225</v>
      </c>
      <c r="O123" s="409">
        <v>225</v>
      </c>
      <c r="P123" s="397"/>
      <c r="Q123" s="410"/>
    </row>
    <row r="124" spans="1:17" ht="18.75">
      <c r="A124" s="407">
        <v>73</v>
      </c>
      <c r="B124" s="78" t="s">
        <v>337</v>
      </c>
      <c r="C124" s="408">
        <v>2461.4</v>
      </c>
      <c r="D124" s="392">
        <v>2461.4</v>
      </c>
      <c r="E124" s="392">
        <v>0</v>
      </c>
      <c r="F124" s="397"/>
      <c r="G124" s="392">
        <v>1871.4</v>
      </c>
      <c r="H124" s="392">
        <v>1871.4</v>
      </c>
      <c r="I124" s="392">
        <v>0</v>
      </c>
      <c r="J124" s="392"/>
      <c r="K124" s="405">
        <v>0</v>
      </c>
      <c r="L124" s="408">
        <v>0</v>
      </c>
      <c r="M124" s="397"/>
      <c r="N124" s="393">
        <v>590</v>
      </c>
      <c r="O124" s="409">
        <v>590</v>
      </c>
      <c r="P124" s="397"/>
      <c r="Q124" s="410"/>
    </row>
    <row r="125" spans="1:17" ht="18.75">
      <c r="A125" s="407">
        <v>74</v>
      </c>
      <c r="B125" s="78" t="s">
        <v>338</v>
      </c>
      <c r="C125" s="408">
        <v>3401.4</v>
      </c>
      <c r="D125" s="392">
        <v>3401.4</v>
      </c>
      <c r="E125" s="392">
        <v>0</v>
      </c>
      <c r="F125" s="397"/>
      <c r="G125" s="392">
        <v>2406.4</v>
      </c>
      <c r="H125" s="392">
        <v>2406.4</v>
      </c>
      <c r="I125" s="392">
        <v>0</v>
      </c>
      <c r="J125" s="392"/>
      <c r="K125" s="405">
        <v>0</v>
      </c>
      <c r="L125" s="408">
        <v>0</v>
      </c>
      <c r="M125" s="397"/>
      <c r="N125" s="393">
        <v>995</v>
      </c>
      <c r="O125" s="409">
        <v>995</v>
      </c>
      <c r="P125" s="397"/>
      <c r="Q125" s="410"/>
    </row>
    <row r="126" spans="1:17" ht="18.75">
      <c r="A126" s="407">
        <v>75</v>
      </c>
      <c r="B126" s="78" t="s">
        <v>339</v>
      </c>
      <c r="C126" s="408">
        <v>1111.5</v>
      </c>
      <c r="D126" s="392">
        <v>1111.5</v>
      </c>
      <c r="E126" s="392">
        <v>0</v>
      </c>
      <c r="F126" s="397"/>
      <c r="G126" s="392">
        <v>1111.5</v>
      </c>
      <c r="H126" s="392">
        <v>1111.5</v>
      </c>
      <c r="I126" s="392">
        <v>0</v>
      </c>
      <c r="J126" s="392"/>
      <c r="K126" s="405">
        <v>0</v>
      </c>
      <c r="L126" s="408">
        <v>0</v>
      </c>
      <c r="M126" s="397"/>
      <c r="N126" s="393">
        <v>0</v>
      </c>
      <c r="O126" s="409">
        <v>0</v>
      </c>
      <c r="P126" s="397"/>
      <c r="Q126" s="410"/>
    </row>
    <row r="127" spans="1:17" ht="18.75">
      <c r="A127" s="407">
        <v>76</v>
      </c>
      <c r="B127" s="78" t="s">
        <v>340</v>
      </c>
      <c r="C127" s="408">
        <v>1111.5</v>
      </c>
      <c r="D127" s="392">
        <v>1111.5</v>
      </c>
      <c r="E127" s="392">
        <v>0</v>
      </c>
      <c r="F127" s="397"/>
      <c r="G127" s="392">
        <v>1111.5</v>
      </c>
      <c r="H127" s="392">
        <v>1111.5</v>
      </c>
      <c r="I127" s="392">
        <v>0</v>
      </c>
      <c r="J127" s="392"/>
      <c r="K127" s="405">
        <v>0</v>
      </c>
      <c r="L127" s="408">
        <v>0</v>
      </c>
      <c r="M127" s="397"/>
      <c r="N127" s="393">
        <v>0</v>
      </c>
      <c r="O127" s="409">
        <v>0</v>
      </c>
      <c r="P127" s="397"/>
      <c r="Q127" s="410"/>
    </row>
    <row r="128" spans="1:17" ht="18.75">
      <c r="A128" s="407">
        <v>77</v>
      </c>
      <c r="B128" s="78" t="s">
        <v>212</v>
      </c>
      <c r="C128" s="408">
        <v>3059</v>
      </c>
      <c r="D128" s="392">
        <v>3059</v>
      </c>
      <c r="E128" s="392">
        <v>0</v>
      </c>
      <c r="F128" s="397"/>
      <c r="G128" s="392">
        <v>2539</v>
      </c>
      <c r="H128" s="392">
        <v>2539</v>
      </c>
      <c r="I128" s="392">
        <v>0</v>
      </c>
      <c r="J128" s="392"/>
      <c r="K128" s="405">
        <v>0</v>
      </c>
      <c r="L128" s="408">
        <v>0</v>
      </c>
      <c r="M128" s="397"/>
      <c r="N128" s="393">
        <v>520</v>
      </c>
      <c r="O128" s="409">
        <v>520</v>
      </c>
      <c r="P128" s="412"/>
      <c r="Q128" s="410"/>
    </row>
    <row r="129" spans="1:16" ht="18.75">
      <c r="A129" s="413">
        <v>78</v>
      </c>
      <c r="B129" s="414" t="s">
        <v>341</v>
      </c>
      <c r="C129" s="415">
        <v>2651</v>
      </c>
      <c r="D129" s="417">
        <v>2651</v>
      </c>
      <c r="E129" s="417">
        <v>0</v>
      </c>
      <c r="F129" s="416"/>
      <c r="G129" s="417">
        <v>2651</v>
      </c>
      <c r="H129" s="417">
        <v>2651</v>
      </c>
      <c r="I129" s="416"/>
      <c r="J129" s="416"/>
      <c r="K129" s="418">
        <v>0</v>
      </c>
      <c r="L129" s="415">
        <v>0</v>
      </c>
      <c r="M129" s="416"/>
      <c r="N129" s="421">
        <v>0</v>
      </c>
      <c r="O129" s="419">
        <v>0</v>
      </c>
      <c r="P129" s="441"/>
    </row>
  </sheetData>
  <mergeCells count="19">
    <mergeCell ref="F6:F7"/>
    <mergeCell ref="G6:G7"/>
    <mergeCell ref="H6:J6"/>
    <mergeCell ref="A1:P1"/>
    <mergeCell ref="K6:K7"/>
    <mergeCell ref="A2:P2"/>
    <mergeCell ref="A3:P3"/>
    <mergeCell ref="A5:A7"/>
    <mergeCell ref="B5:B7"/>
    <mergeCell ref="C5:C7"/>
    <mergeCell ref="D5:F5"/>
    <mergeCell ref="G5:J5"/>
    <mergeCell ref="K5:M5"/>
    <mergeCell ref="N5:P5"/>
    <mergeCell ref="L6:M6"/>
    <mergeCell ref="N6:N7"/>
    <mergeCell ref="O6:P6"/>
    <mergeCell ref="D6:D7"/>
    <mergeCell ref="E6:E7"/>
  </mergeCells>
  <pageMargins left="0.27559055118110237" right="0.19685039370078741" top="0.51181102362204722" bottom="0.39370078740157483" header="0.31496062992125984" footer="0.31496062992125984"/>
  <pageSetup paperSize="9" orientation="landscape" r:id="rId1"/>
  <headerFooter differentFirst="1">
    <oddHeader>&amp;C&amp;"Times New Roman,Regular"&amp;P</oddHead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8"/>
  <sheetViews>
    <sheetView zoomScale="120" zoomScaleNormal="120" workbookViewId="0">
      <pane xSplit="2" ySplit="11" topLeftCell="C12" activePane="bottomRight" state="frozen"/>
      <selection pane="topRight" activeCell="C1" sqref="C1"/>
      <selection pane="bottomLeft" activeCell="A12" sqref="A12"/>
      <selection pane="bottomRight" activeCell="G14" sqref="G14"/>
    </sheetView>
  </sheetViews>
  <sheetFormatPr defaultRowHeight="15.75"/>
  <cols>
    <col min="1" max="1" width="5.875" style="353" customWidth="1"/>
    <col min="2" max="2" width="14.375" style="353" customWidth="1"/>
    <col min="3" max="12" width="10.75" style="353" customWidth="1"/>
    <col min="13" max="250" width="9.125" style="353"/>
    <col min="251" max="251" width="5.875" style="353" customWidth="1"/>
    <col min="252" max="252" width="17.75" style="353" customWidth="1"/>
    <col min="253" max="261" width="11.375" style="353" customWidth="1"/>
    <col min="262" max="262" width="9.125" style="353"/>
    <col min="263" max="264" width="11.375" style="353" customWidth="1"/>
    <col min="265" max="506" width="9.125" style="353"/>
    <col min="507" max="507" width="5.875" style="353" customWidth="1"/>
    <col min="508" max="508" width="17.75" style="353" customWidth="1"/>
    <col min="509" max="517" width="11.375" style="353" customWidth="1"/>
    <col min="518" max="518" width="9.125" style="353"/>
    <col min="519" max="520" width="11.375" style="353" customWidth="1"/>
    <col min="521" max="762" width="9.125" style="353"/>
    <col min="763" max="763" width="5.875" style="353" customWidth="1"/>
    <col min="764" max="764" width="17.75" style="353" customWidth="1"/>
    <col min="765" max="773" width="11.375" style="353" customWidth="1"/>
    <col min="774" max="774" width="9.125" style="353"/>
    <col min="775" max="776" width="11.375" style="353" customWidth="1"/>
    <col min="777" max="1018" width="9.125" style="353"/>
    <col min="1019" max="1019" width="5.875" style="353" customWidth="1"/>
    <col min="1020" max="1020" width="17.75" style="353" customWidth="1"/>
    <col min="1021" max="1029" width="11.375" style="353" customWidth="1"/>
    <col min="1030" max="1030" width="9.125" style="353"/>
    <col min="1031" max="1032" width="11.375" style="353" customWidth="1"/>
    <col min="1033" max="1274" width="9.125" style="353"/>
    <col min="1275" max="1275" width="5.875" style="353" customWidth="1"/>
    <col min="1276" max="1276" width="17.75" style="353" customWidth="1"/>
    <col min="1277" max="1285" width="11.375" style="353" customWidth="1"/>
    <col min="1286" max="1286" width="9.125" style="353"/>
    <col min="1287" max="1288" width="11.375" style="353" customWidth="1"/>
    <col min="1289" max="1530" width="9.125" style="353"/>
    <col min="1531" max="1531" width="5.875" style="353" customWidth="1"/>
    <col min="1532" max="1532" width="17.75" style="353" customWidth="1"/>
    <col min="1533" max="1541" width="11.375" style="353" customWidth="1"/>
    <col min="1542" max="1542" width="9.125" style="353"/>
    <col min="1543" max="1544" width="11.375" style="353" customWidth="1"/>
    <col min="1545" max="1786" width="9.125" style="353"/>
    <col min="1787" max="1787" width="5.875" style="353" customWidth="1"/>
    <col min="1788" max="1788" width="17.75" style="353" customWidth="1"/>
    <col min="1789" max="1797" width="11.375" style="353" customWidth="1"/>
    <col min="1798" max="1798" width="9.125" style="353"/>
    <col min="1799" max="1800" width="11.375" style="353" customWidth="1"/>
    <col min="1801" max="2042" width="9.125" style="353"/>
    <col min="2043" max="2043" width="5.875" style="353" customWidth="1"/>
    <col min="2044" max="2044" width="17.75" style="353" customWidth="1"/>
    <col min="2045" max="2053" width="11.375" style="353" customWidth="1"/>
    <col min="2054" max="2054" width="9.125" style="353"/>
    <col min="2055" max="2056" width="11.375" style="353" customWidth="1"/>
    <col min="2057" max="2298" width="9.125" style="353"/>
    <col min="2299" max="2299" width="5.875" style="353" customWidth="1"/>
    <col min="2300" max="2300" width="17.75" style="353" customWidth="1"/>
    <col min="2301" max="2309" width="11.375" style="353" customWidth="1"/>
    <col min="2310" max="2310" width="9.125" style="353"/>
    <col min="2311" max="2312" width="11.375" style="353" customWidth="1"/>
    <col min="2313" max="2554" width="9.125" style="353"/>
    <col min="2555" max="2555" width="5.875" style="353" customWidth="1"/>
    <col min="2556" max="2556" width="17.75" style="353" customWidth="1"/>
    <col min="2557" max="2565" width="11.375" style="353" customWidth="1"/>
    <col min="2566" max="2566" width="9.125" style="353"/>
    <col min="2567" max="2568" width="11.375" style="353" customWidth="1"/>
    <col min="2569" max="2810" width="9.125" style="353"/>
    <col min="2811" max="2811" width="5.875" style="353" customWidth="1"/>
    <col min="2812" max="2812" width="17.75" style="353" customWidth="1"/>
    <col min="2813" max="2821" width="11.375" style="353" customWidth="1"/>
    <col min="2822" max="2822" width="9.125" style="353"/>
    <col min="2823" max="2824" width="11.375" style="353" customWidth="1"/>
    <col min="2825" max="3066" width="9.125" style="353"/>
    <col min="3067" max="3067" width="5.875" style="353" customWidth="1"/>
    <col min="3068" max="3068" width="17.75" style="353" customWidth="1"/>
    <col min="3069" max="3077" width="11.375" style="353" customWidth="1"/>
    <col min="3078" max="3078" width="9.125" style="353"/>
    <col min="3079" max="3080" width="11.375" style="353" customWidth="1"/>
    <col min="3081" max="3322" width="9.125" style="353"/>
    <col min="3323" max="3323" width="5.875" style="353" customWidth="1"/>
    <col min="3324" max="3324" width="17.75" style="353" customWidth="1"/>
    <col min="3325" max="3333" width="11.375" style="353" customWidth="1"/>
    <col min="3334" max="3334" width="9.125" style="353"/>
    <col min="3335" max="3336" width="11.375" style="353" customWidth="1"/>
    <col min="3337" max="3578" width="9.125" style="353"/>
    <col min="3579" max="3579" width="5.875" style="353" customWidth="1"/>
    <col min="3580" max="3580" width="17.75" style="353" customWidth="1"/>
    <col min="3581" max="3589" width="11.375" style="353" customWidth="1"/>
    <col min="3590" max="3590" width="9.125" style="353"/>
    <col min="3591" max="3592" width="11.375" style="353" customWidth="1"/>
    <col min="3593" max="3834" width="9.125" style="353"/>
    <col min="3835" max="3835" width="5.875" style="353" customWidth="1"/>
    <col min="3836" max="3836" width="17.75" style="353" customWidth="1"/>
    <col min="3837" max="3845" width="11.375" style="353" customWidth="1"/>
    <col min="3846" max="3846" width="9.125" style="353"/>
    <col min="3847" max="3848" width="11.375" style="353" customWidth="1"/>
    <col min="3849" max="4090" width="9.125" style="353"/>
    <col min="4091" max="4091" width="5.875" style="353" customWidth="1"/>
    <col min="4092" max="4092" width="17.75" style="353" customWidth="1"/>
    <col min="4093" max="4101" width="11.375" style="353" customWidth="1"/>
    <col min="4102" max="4102" width="9.125" style="353"/>
    <col min="4103" max="4104" width="11.375" style="353" customWidth="1"/>
    <col min="4105" max="4346" width="9.125" style="353"/>
    <col min="4347" max="4347" width="5.875" style="353" customWidth="1"/>
    <col min="4348" max="4348" width="17.75" style="353" customWidth="1"/>
    <col min="4349" max="4357" width="11.375" style="353" customWidth="1"/>
    <col min="4358" max="4358" width="9.125" style="353"/>
    <col min="4359" max="4360" width="11.375" style="353" customWidth="1"/>
    <col min="4361" max="4602" width="9.125" style="353"/>
    <col min="4603" max="4603" width="5.875" style="353" customWidth="1"/>
    <col min="4604" max="4604" width="17.75" style="353" customWidth="1"/>
    <col min="4605" max="4613" width="11.375" style="353" customWidth="1"/>
    <col min="4614" max="4614" width="9.125" style="353"/>
    <col min="4615" max="4616" width="11.375" style="353" customWidth="1"/>
    <col min="4617" max="4858" width="9.125" style="353"/>
    <col min="4859" max="4859" width="5.875" style="353" customWidth="1"/>
    <col min="4860" max="4860" width="17.75" style="353" customWidth="1"/>
    <col min="4861" max="4869" width="11.375" style="353" customWidth="1"/>
    <col min="4870" max="4870" width="9.125" style="353"/>
    <col min="4871" max="4872" width="11.375" style="353" customWidth="1"/>
    <col min="4873" max="5114" width="9.125" style="353"/>
    <col min="5115" max="5115" width="5.875" style="353" customWidth="1"/>
    <col min="5116" max="5116" width="17.75" style="353" customWidth="1"/>
    <col min="5117" max="5125" width="11.375" style="353" customWidth="1"/>
    <col min="5126" max="5126" width="9.125" style="353"/>
    <col min="5127" max="5128" width="11.375" style="353" customWidth="1"/>
    <col min="5129" max="5370" width="9.125" style="353"/>
    <col min="5371" max="5371" width="5.875" style="353" customWidth="1"/>
    <col min="5372" max="5372" width="17.75" style="353" customWidth="1"/>
    <col min="5373" max="5381" width="11.375" style="353" customWidth="1"/>
    <col min="5382" max="5382" width="9.125" style="353"/>
    <col min="5383" max="5384" width="11.375" style="353" customWidth="1"/>
    <col min="5385" max="5626" width="9.125" style="353"/>
    <col min="5627" max="5627" width="5.875" style="353" customWidth="1"/>
    <col min="5628" max="5628" width="17.75" style="353" customWidth="1"/>
    <col min="5629" max="5637" width="11.375" style="353" customWidth="1"/>
    <col min="5638" max="5638" width="9.125" style="353"/>
    <col min="5639" max="5640" width="11.375" style="353" customWidth="1"/>
    <col min="5641" max="5882" width="9.125" style="353"/>
    <col min="5883" max="5883" width="5.875" style="353" customWidth="1"/>
    <col min="5884" max="5884" width="17.75" style="353" customWidth="1"/>
    <col min="5885" max="5893" width="11.375" style="353" customWidth="1"/>
    <col min="5894" max="5894" width="9.125" style="353"/>
    <col min="5895" max="5896" width="11.375" style="353" customWidth="1"/>
    <col min="5897" max="6138" width="9.125" style="353"/>
    <col min="6139" max="6139" width="5.875" style="353" customWidth="1"/>
    <col min="6140" max="6140" width="17.75" style="353" customWidth="1"/>
    <col min="6141" max="6149" width="11.375" style="353" customWidth="1"/>
    <col min="6150" max="6150" width="9.125" style="353"/>
    <col min="6151" max="6152" width="11.375" style="353" customWidth="1"/>
    <col min="6153" max="6394" width="9.125" style="353"/>
    <col min="6395" max="6395" width="5.875" style="353" customWidth="1"/>
    <col min="6396" max="6396" width="17.75" style="353" customWidth="1"/>
    <col min="6397" max="6405" width="11.375" style="353" customWidth="1"/>
    <col min="6406" max="6406" width="9.125" style="353"/>
    <col min="6407" max="6408" width="11.375" style="353" customWidth="1"/>
    <col min="6409" max="6650" width="9.125" style="353"/>
    <col min="6651" max="6651" width="5.875" style="353" customWidth="1"/>
    <col min="6652" max="6652" width="17.75" style="353" customWidth="1"/>
    <col min="6653" max="6661" width="11.375" style="353" customWidth="1"/>
    <col min="6662" max="6662" width="9.125" style="353"/>
    <col min="6663" max="6664" width="11.375" style="353" customWidth="1"/>
    <col min="6665" max="6906" width="9.125" style="353"/>
    <col min="6907" max="6907" width="5.875" style="353" customWidth="1"/>
    <col min="6908" max="6908" width="17.75" style="353" customWidth="1"/>
    <col min="6909" max="6917" width="11.375" style="353" customWidth="1"/>
    <col min="6918" max="6918" width="9.125" style="353"/>
    <col min="6919" max="6920" width="11.375" style="353" customWidth="1"/>
    <col min="6921" max="7162" width="9.125" style="353"/>
    <col min="7163" max="7163" width="5.875" style="353" customWidth="1"/>
    <col min="7164" max="7164" width="17.75" style="353" customWidth="1"/>
    <col min="7165" max="7173" width="11.375" style="353" customWidth="1"/>
    <col min="7174" max="7174" width="9.125" style="353"/>
    <col min="7175" max="7176" width="11.375" style="353" customWidth="1"/>
    <col min="7177" max="7418" width="9.125" style="353"/>
    <col min="7419" max="7419" width="5.875" style="353" customWidth="1"/>
    <col min="7420" max="7420" width="17.75" style="353" customWidth="1"/>
    <col min="7421" max="7429" width="11.375" style="353" customWidth="1"/>
    <col min="7430" max="7430" width="9.125" style="353"/>
    <col min="7431" max="7432" width="11.375" style="353" customWidth="1"/>
    <col min="7433" max="7674" width="9.125" style="353"/>
    <col min="7675" max="7675" width="5.875" style="353" customWidth="1"/>
    <col min="7676" max="7676" width="17.75" style="353" customWidth="1"/>
    <col min="7677" max="7685" width="11.375" style="353" customWidth="1"/>
    <col min="7686" max="7686" width="9.125" style="353"/>
    <col min="7687" max="7688" width="11.375" style="353" customWidth="1"/>
    <col min="7689" max="7930" width="9.125" style="353"/>
    <col min="7931" max="7931" width="5.875" style="353" customWidth="1"/>
    <col min="7932" max="7932" width="17.75" style="353" customWidth="1"/>
    <col min="7933" max="7941" width="11.375" style="353" customWidth="1"/>
    <col min="7942" max="7942" width="9.125" style="353"/>
    <col min="7943" max="7944" width="11.375" style="353" customWidth="1"/>
    <col min="7945" max="8186" width="9.125" style="353"/>
    <col min="8187" max="8187" width="5.875" style="353" customWidth="1"/>
    <col min="8188" max="8188" width="17.75" style="353" customWidth="1"/>
    <col min="8189" max="8197" width="11.375" style="353" customWidth="1"/>
    <col min="8198" max="8198" width="9.125" style="353"/>
    <col min="8199" max="8200" width="11.375" style="353" customWidth="1"/>
    <col min="8201" max="8442" width="9.125" style="353"/>
    <col min="8443" max="8443" width="5.875" style="353" customWidth="1"/>
    <col min="8444" max="8444" width="17.75" style="353" customWidth="1"/>
    <col min="8445" max="8453" width="11.375" style="353" customWidth="1"/>
    <col min="8454" max="8454" width="9.125" style="353"/>
    <col min="8455" max="8456" width="11.375" style="353" customWidth="1"/>
    <col min="8457" max="8698" width="9.125" style="353"/>
    <col min="8699" max="8699" width="5.875" style="353" customWidth="1"/>
    <col min="8700" max="8700" width="17.75" style="353" customWidth="1"/>
    <col min="8701" max="8709" width="11.375" style="353" customWidth="1"/>
    <col min="8710" max="8710" width="9.125" style="353"/>
    <col min="8711" max="8712" width="11.375" style="353" customWidth="1"/>
    <col min="8713" max="8954" width="9.125" style="353"/>
    <col min="8955" max="8955" width="5.875" style="353" customWidth="1"/>
    <col min="8956" max="8956" width="17.75" style="353" customWidth="1"/>
    <col min="8957" max="8965" width="11.375" style="353" customWidth="1"/>
    <col min="8966" max="8966" width="9.125" style="353"/>
    <col min="8967" max="8968" width="11.375" style="353" customWidth="1"/>
    <col min="8969" max="9210" width="9.125" style="353"/>
    <col min="9211" max="9211" width="5.875" style="353" customWidth="1"/>
    <col min="9212" max="9212" width="17.75" style="353" customWidth="1"/>
    <col min="9213" max="9221" width="11.375" style="353" customWidth="1"/>
    <col min="9222" max="9222" width="9.125" style="353"/>
    <col min="9223" max="9224" width="11.375" style="353" customWidth="1"/>
    <col min="9225" max="9466" width="9.125" style="353"/>
    <col min="9467" max="9467" width="5.875" style="353" customWidth="1"/>
    <col min="9468" max="9468" width="17.75" style="353" customWidth="1"/>
    <col min="9469" max="9477" width="11.375" style="353" customWidth="1"/>
    <col min="9478" max="9478" width="9.125" style="353"/>
    <col min="9479" max="9480" width="11.375" style="353" customWidth="1"/>
    <col min="9481" max="9722" width="9.125" style="353"/>
    <col min="9723" max="9723" width="5.875" style="353" customWidth="1"/>
    <col min="9724" max="9724" width="17.75" style="353" customWidth="1"/>
    <col min="9725" max="9733" width="11.375" style="353" customWidth="1"/>
    <col min="9734" max="9734" width="9.125" style="353"/>
    <col min="9735" max="9736" width="11.375" style="353" customWidth="1"/>
    <col min="9737" max="9978" width="9.125" style="353"/>
    <col min="9979" max="9979" width="5.875" style="353" customWidth="1"/>
    <col min="9980" max="9980" width="17.75" style="353" customWidth="1"/>
    <col min="9981" max="9989" width="11.375" style="353" customWidth="1"/>
    <col min="9990" max="9990" width="9.125" style="353"/>
    <col min="9991" max="9992" width="11.375" style="353" customWidth="1"/>
    <col min="9993" max="10234" width="9.125" style="353"/>
    <col min="10235" max="10235" width="5.875" style="353" customWidth="1"/>
    <col min="10236" max="10236" width="17.75" style="353" customWidth="1"/>
    <col min="10237" max="10245" width="11.375" style="353" customWidth="1"/>
    <col min="10246" max="10246" width="9.125" style="353"/>
    <col min="10247" max="10248" width="11.375" style="353" customWidth="1"/>
    <col min="10249" max="10490" width="9.125" style="353"/>
    <col min="10491" max="10491" width="5.875" style="353" customWidth="1"/>
    <col min="10492" max="10492" width="17.75" style="353" customWidth="1"/>
    <col min="10493" max="10501" width="11.375" style="353" customWidth="1"/>
    <col min="10502" max="10502" width="9.125" style="353"/>
    <col min="10503" max="10504" width="11.375" style="353" customWidth="1"/>
    <col min="10505" max="10746" width="9.125" style="353"/>
    <col min="10747" max="10747" width="5.875" style="353" customWidth="1"/>
    <col min="10748" max="10748" width="17.75" style="353" customWidth="1"/>
    <col min="10749" max="10757" width="11.375" style="353" customWidth="1"/>
    <col min="10758" max="10758" width="9.125" style="353"/>
    <col min="10759" max="10760" width="11.375" style="353" customWidth="1"/>
    <col min="10761" max="11002" width="9.125" style="353"/>
    <col min="11003" max="11003" width="5.875" style="353" customWidth="1"/>
    <col min="11004" max="11004" width="17.75" style="353" customWidth="1"/>
    <col min="11005" max="11013" width="11.375" style="353" customWidth="1"/>
    <col min="11014" max="11014" width="9.125" style="353"/>
    <col min="11015" max="11016" width="11.375" style="353" customWidth="1"/>
    <col min="11017" max="11258" width="9.125" style="353"/>
    <col min="11259" max="11259" width="5.875" style="353" customWidth="1"/>
    <col min="11260" max="11260" width="17.75" style="353" customWidth="1"/>
    <col min="11261" max="11269" width="11.375" style="353" customWidth="1"/>
    <col min="11270" max="11270" width="9.125" style="353"/>
    <col min="11271" max="11272" width="11.375" style="353" customWidth="1"/>
    <col min="11273" max="11514" width="9.125" style="353"/>
    <col min="11515" max="11515" width="5.875" style="353" customWidth="1"/>
    <col min="11516" max="11516" width="17.75" style="353" customWidth="1"/>
    <col min="11517" max="11525" width="11.375" style="353" customWidth="1"/>
    <col min="11526" max="11526" width="9.125" style="353"/>
    <col min="11527" max="11528" width="11.375" style="353" customWidth="1"/>
    <col min="11529" max="11770" width="9.125" style="353"/>
    <col min="11771" max="11771" width="5.875" style="353" customWidth="1"/>
    <col min="11772" max="11772" width="17.75" style="353" customWidth="1"/>
    <col min="11773" max="11781" width="11.375" style="353" customWidth="1"/>
    <col min="11782" max="11782" width="9.125" style="353"/>
    <col min="11783" max="11784" width="11.375" style="353" customWidth="1"/>
    <col min="11785" max="12026" width="9.125" style="353"/>
    <col min="12027" max="12027" width="5.875" style="353" customWidth="1"/>
    <col min="12028" max="12028" width="17.75" style="353" customWidth="1"/>
    <col min="12029" max="12037" width="11.375" style="353" customWidth="1"/>
    <col min="12038" max="12038" width="9.125" style="353"/>
    <col min="12039" max="12040" width="11.375" style="353" customWidth="1"/>
    <col min="12041" max="12282" width="9.125" style="353"/>
    <col min="12283" max="12283" width="5.875" style="353" customWidth="1"/>
    <col min="12284" max="12284" width="17.75" style="353" customWidth="1"/>
    <col min="12285" max="12293" width="11.375" style="353" customWidth="1"/>
    <col min="12294" max="12294" width="9.125" style="353"/>
    <col min="12295" max="12296" width="11.375" style="353" customWidth="1"/>
    <col min="12297" max="12538" width="9.125" style="353"/>
    <col min="12539" max="12539" width="5.875" style="353" customWidth="1"/>
    <col min="12540" max="12540" width="17.75" style="353" customWidth="1"/>
    <col min="12541" max="12549" width="11.375" style="353" customWidth="1"/>
    <col min="12550" max="12550" width="9.125" style="353"/>
    <col min="12551" max="12552" width="11.375" style="353" customWidth="1"/>
    <col min="12553" max="12794" width="9.125" style="353"/>
    <col min="12795" max="12795" width="5.875" style="353" customWidth="1"/>
    <col min="12796" max="12796" width="17.75" style="353" customWidth="1"/>
    <col min="12797" max="12805" width="11.375" style="353" customWidth="1"/>
    <col min="12806" max="12806" width="9.125" style="353"/>
    <col min="12807" max="12808" width="11.375" style="353" customWidth="1"/>
    <col min="12809" max="13050" width="9.125" style="353"/>
    <col min="13051" max="13051" width="5.875" style="353" customWidth="1"/>
    <col min="13052" max="13052" width="17.75" style="353" customWidth="1"/>
    <col min="13053" max="13061" width="11.375" style="353" customWidth="1"/>
    <col min="13062" max="13062" width="9.125" style="353"/>
    <col min="13063" max="13064" width="11.375" style="353" customWidth="1"/>
    <col min="13065" max="13306" width="9.125" style="353"/>
    <col min="13307" max="13307" width="5.875" style="353" customWidth="1"/>
    <col min="13308" max="13308" width="17.75" style="353" customWidth="1"/>
    <col min="13309" max="13317" width="11.375" style="353" customWidth="1"/>
    <col min="13318" max="13318" width="9.125" style="353"/>
    <col min="13319" max="13320" width="11.375" style="353" customWidth="1"/>
    <col min="13321" max="13562" width="9.125" style="353"/>
    <col min="13563" max="13563" width="5.875" style="353" customWidth="1"/>
    <col min="13564" max="13564" width="17.75" style="353" customWidth="1"/>
    <col min="13565" max="13573" width="11.375" style="353" customWidth="1"/>
    <col min="13574" max="13574" width="9.125" style="353"/>
    <col min="13575" max="13576" width="11.375" style="353" customWidth="1"/>
    <col min="13577" max="13818" width="9.125" style="353"/>
    <col min="13819" max="13819" width="5.875" style="353" customWidth="1"/>
    <col min="13820" max="13820" width="17.75" style="353" customWidth="1"/>
    <col min="13821" max="13829" width="11.375" style="353" customWidth="1"/>
    <col min="13830" max="13830" width="9.125" style="353"/>
    <col min="13831" max="13832" width="11.375" style="353" customWidth="1"/>
    <col min="13833" max="14074" width="9.125" style="353"/>
    <col min="14075" max="14075" width="5.875" style="353" customWidth="1"/>
    <col min="14076" max="14076" width="17.75" style="353" customWidth="1"/>
    <col min="14077" max="14085" width="11.375" style="353" customWidth="1"/>
    <col min="14086" max="14086" width="9.125" style="353"/>
    <col min="14087" max="14088" width="11.375" style="353" customWidth="1"/>
    <col min="14089" max="14330" width="9.125" style="353"/>
    <col min="14331" max="14331" width="5.875" style="353" customWidth="1"/>
    <col min="14332" max="14332" width="17.75" style="353" customWidth="1"/>
    <col min="14333" max="14341" width="11.375" style="353" customWidth="1"/>
    <col min="14342" max="14342" width="9.125" style="353"/>
    <col min="14343" max="14344" width="11.375" style="353" customWidth="1"/>
    <col min="14345" max="14586" width="9.125" style="353"/>
    <col min="14587" max="14587" width="5.875" style="353" customWidth="1"/>
    <col min="14588" max="14588" width="17.75" style="353" customWidth="1"/>
    <col min="14589" max="14597" width="11.375" style="353" customWidth="1"/>
    <col min="14598" max="14598" width="9.125" style="353"/>
    <col min="14599" max="14600" width="11.375" style="353" customWidth="1"/>
    <col min="14601" max="14842" width="9.125" style="353"/>
    <col min="14843" max="14843" width="5.875" style="353" customWidth="1"/>
    <col min="14844" max="14844" width="17.75" style="353" customWidth="1"/>
    <col min="14845" max="14853" width="11.375" style="353" customWidth="1"/>
    <col min="14854" max="14854" width="9.125" style="353"/>
    <col min="14855" max="14856" width="11.375" style="353" customWidth="1"/>
    <col min="14857" max="15098" width="9.125" style="353"/>
    <col min="15099" max="15099" width="5.875" style="353" customWidth="1"/>
    <col min="15100" max="15100" width="17.75" style="353" customWidth="1"/>
    <col min="15101" max="15109" width="11.375" style="353" customWidth="1"/>
    <col min="15110" max="15110" width="9.125" style="353"/>
    <col min="15111" max="15112" width="11.375" style="353" customWidth="1"/>
    <col min="15113" max="15354" width="9.125" style="353"/>
    <col min="15355" max="15355" width="5.875" style="353" customWidth="1"/>
    <col min="15356" max="15356" width="17.75" style="353" customWidth="1"/>
    <col min="15357" max="15365" width="11.375" style="353" customWidth="1"/>
    <col min="15366" max="15366" width="9.125" style="353"/>
    <col min="15367" max="15368" width="11.375" style="353" customWidth="1"/>
    <col min="15369" max="15610" width="9.125" style="353"/>
    <col min="15611" max="15611" width="5.875" style="353" customWidth="1"/>
    <col min="15612" max="15612" width="17.75" style="353" customWidth="1"/>
    <col min="15613" max="15621" width="11.375" style="353" customWidth="1"/>
    <col min="15622" max="15622" width="9.125" style="353"/>
    <col min="15623" max="15624" width="11.375" style="353" customWidth="1"/>
    <col min="15625" max="15866" width="9.125" style="353"/>
    <col min="15867" max="15867" width="5.875" style="353" customWidth="1"/>
    <col min="15868" max="15868" width="17.75" style="353" customWidth="1"/>
    <col min="15869" max="15877" width="11.375" style="353" customWidth="1"/>
    <col min="15878" max="15878" width="9.125" style="353"/>
    <col min="15879" max="15880" width="11.375" style="353" customWidth="1"/>
    <col min="15881" max="16122" width="9.125" style="353"/>
    <col min="16123" max="16123" width="5.875" style="353" customWidth="1"/>
    <col min="16124" max="16124" width="17.75" style="353" customWidth="1"/>
    <col min="16125" max="16133" width="11.375" style="353" customWidth="1"/>
    <col min="16134" max="16134" width="9.125" style="353"/>
    <col min="16135" max="16136" width="11.375" style="353" customWidth="1"/>
    <col min="16137" max="16378" width="9.125" style="353"/>
    <col min="16379" max="16384" width="9.125" style="353" customWidth="1"/>
  </cols>
  <sheetData>
    <row r="1" spans="1:12" ht="21" customHeight="1">
      <c r="A1" s="517" t="s">
        <v>1096</v>
      </c>
      <c r="B1" s="517"/>
      <c r="C1" s="517"/>
      <c r="D1" s="517"/>
      <c r="E1" s="517"/>
      <c r="F1" s="517"/>
      <c r="G1" s="517"/>
      <c r="H1" s="517"/>
      <c r="I1" s="517"/>
      <c r="J1" s="517"/>
      <c r="K1" s="517"/>
      <c r="L1" s="517"/>
    </row>
    <row r="2" spans="1:12" ht="21" customHeight="1">
      <c r="A2" s="518" t="s">
        <v>191</v>
      </c>
      <c r="B2" s="518"/>
      <c r="C2" s="518"/>
      <c r="D2" s="518"/>
      <c r="E2" s="518"/>
      <c r="F2" s="518"/>
      <c r="G2" s="518"/>
      <c r="H2" s="518"/>
      <c r="I2" s="518"/>
      <c r="J2" s="518"/>
      <c r="K2" s="518"/>
      <c r="L2" s="518"/>
    </row>
    <row r="3" spans="1:12" ht="21" customHeight="1">
      <c r="A3" s="518" t="s">
        <v>933</v>
      </c>
      <c r="B3" s="518"/>
      <c r="C3" s="518"/>
      <c r="D3" s="518"/>
      <c r="E3" s="518"/>
      <c r="F3" s="518"/>
      <c r="G3" s="518"/>
      <c r="H3" s="518"/>
      <c r="I3" s="518"/>
      <c r="J3" s="518"/>
      <c r="K3" s="518"/>
      <c r="L3" s="518"/>
    </row>
    <row r="4" spans="1:12" ht="18" customHeight="1">
      <c r="A4" s="519" t="str">
        <f>'15'!A3:K3</f>
        <v>(Kèm theo Nghị quyết số           /NQ-HĐND ngày        tháng      năm 2025)</v>
      </c>
      <c r="B4" s="519"/>
      <c r="C4" s="519"/>
      <c r="D4" s="519"/>
      <c r="E4" s="519"/>
      <c r="F4" s="519"/>
      <c r="G4" s="519"/>
      <c r="H4" s="519"/>
      <c r="I4" s="519"/>
      <c r="J4" s="519"/>
      <c r="K4" s="519"/>
      <c r="L4" s="519"/>
    </row>
    <row r="5" spans="1:12" ht="19.5" customHeight="1">
      <c r="A5" s="354"/>
      <c r="B5" s="354"/>
      <c r="C5" s="210"/>
      <c r="D5" s="210"/>
      <c r="E5" s="210"/>
      <c r="F5" s="210"/>
      <c r="G5" s="210"/>
      <c r="H5" s="210"/>
      <c r="I5" s="210"/>
      <c r="J5" s="210"/>
      <c r="K5" s="210"/>
      <c r="L5" s="355" t="s">
        <v>0</v>
      </c>
    </row>
    <row r="6" spans="1:12" s="356" customFormat="1" ht="16.5">
      <c r="A6" s="520" t="s">
        <v>151</v>
      </c>
      <c r="B6" s="527" t="s">
        <v>163</v>
      </c>
      <c r="C6" s="520" t="s">
        <v>192</v>
      </c>
      <c r="D6" s="520" t="s">
        <v>9</v>
      </c>
      <c r="E6" s="523" t="s">
        <v>193</v>
      </c>
      <c r="F6" s="524"/>
      <c r="G6" s="524"/>
      <c r="H6" s="525"/>
      <c r="I6" s="520" t="s">
        <v>194</v>
      </c>
      <c r="J6" s="520" t="s">
        <v>1030</v>
      </c>
      <c r="K6" s="520" t="s">
        <v>21</v>
      </c>
      <c r="L6" s="520" t="s">
        <v>23</v>
      </c>
    </row>
    <row r="7" spans="1:12" s="356" customFormat="1" ht="16.5">
      <c r="A7" s="520"/>
      <c r="B7" s="527"/>
      <c r="C7" s="520"/>
      <c r="D7" s="520"/>
      <c r="E7" s="520" t="s">
        <v>11</v>
      </c>
      <c r="F7" s="520" t="s">
        <v>195</v>
      </c>
      <c r="G7" s="520"/>
      <c r="H7" s="520"/>
      <c r="I7" s="520"/>
      <c r="J7" s="520"/>
      <c r="K7" s="520"/>
      <c r="L7" s="520"/>
    </row>
    <row r="8" spans="1:12" s="356" customFormat="1" ht="16.5">
      <c r="A8" s="520"/>
      <c r="B8" s="527"/>
      <c r="C8" s="520"/>
      <c r="D8" s="520"/>
      <c r="E8" s="520"/>
      <c r="F8" s="521" t="s">
        <v>196</v>
      </c>
      <c r="G8" s="521" t="s">
        <v>197</v>
      </c>
      <c r="H8" s="526" t="s">
        <v>382</v>
      </c>
      <c r="I8" s="520"/>
      <c r="J8" s="520"/>
      <c r="K8" s="520"/>
      <c r="L8" s="520"/>
    </row>
    <row r="9" spans="1:12" s="356" customFormat="1" ht="32.25" customHeight="1">
      <c r="A9" s="520"/>
      <c r="B9" s="527"/>
      <c r="C9" s="520"/>
      <c r="D9" s="520"/>
      <c r="E9" s="520"/>
      <c r="F9" s="520"/>
      <c r="G9" s="522"/>
      <c r="H9" s="521"/>
      <c r="I9" s="520"/>
      <c r="J9" s="520"/>
      <c r="K9" s="520"/>
      <c r="L9" s="520"/>
    </row>
    <row r="10" spans="1:12" s="358" customFormat="1" ht="17.25" customHeight="1">
      <c r="A10" s="357" t="s">
        <v>5</v>
      </c>
      <c r="B10" s="357" t="s">
        <v>6</v>
      </c>
      <c r="C10" s="357">
        <v>1</v>
      </c>
      <c r="D10" s="357" t="s">
        <v>198</v>
      </c>
      <c r="E10" s="357">
        <v>3</v>
      </c>
      <c r="F10" s="357">
        <f>E10+1</f>
        <v>4</v>
      </c>
      <c r="G10" s="357">
        <f>F10+1</f>
        <v>5</v>
      </c>
      <c r="H10" s="357"/>
      <c r="I10" s="357">
        <f>G10+1</f>
        <v>6</v>
      </c>
      <c r="J10" s="357">
        <f>I10+1</f>
        <v>7</v>
      </c>
      <c r="K10" s="357">
        <f>J10+1</f>
        <v>8</v>
      </c>
      <c r="L10" s="357" t="s">
        <v>199</v>
      </c>
    </row>
    <row r="11" spans="1:12" s="210" customFormat="1" ht="18.75">
      <c r="A11" s="359"/>
      <c r="B11" s="360" t="s">
        <v>164</v>
      </c>
      <c r="C11" s="361">
        <v>2861716.1125014462</v>
      </c>
      <c r="D11" s="361">
        <v>764569.12250144593</v>
      </c>
      <c r="E11" s="361">
        <v>152869.65</v>
      </c>
      <c r="F11" s="361">
        <v>2708846.4625014458</v>
      </c>
      <c r="G11" s="361">
        <v>554346.76</v>
      </c>
      <c r="H11" s="361">
        <v>57352.712501445989</v>
      </c>
      <c r="I11" s="361">
        <v>11192475.189602774</v>
      </c>
      <c r="J11" s="361">
        <v>1341189.1616839999</v>
      </c>
      <c r="K11" s="361">
        <v>142293</v>
      </c>
      <c r="L11" s="361">
        <v>13440526.47378822</v>
      </c>
    </row>
    <row r="12" spans="1:12" s="210" customFormat="1" ht="18.75">
      <c r="A12" s="359"/>
      <c r="B12" s="360" t="s">
        <v>211</v>
      </c>
      <c r="C12" s="361">
        <v>2729193.0125014461</v>
      </c>
      <c r="D12" s="361">
        <v>687831.2125014459</v>
      </c>
      <c r="E12" s="361">
        <v>138905.15</v>
      </c>
      <c r="F12" s="361">
        <v>2590287.8625014457</v>
      </c>
      <c r="G12" s="361">
        <v>491573.35</v>
      </c>
      <c r="H12" s="361">
        <v>57352.712501445989</v>
      </c>
      <c r="I12" s="361">
        <v>6403097.5200311923</v>
      </c>
      <c r="J12" s="361">
        <v>670653.85554999986</v>
      </c>
      <c r="K12" s="361">
        <v>141193</v>
      </c>
      <c r="L12" s="361">
        <v>7902775.5880826395</v>
      </c>
    </row>
    <row r="13" spans="1:12" s="210" customFormat="1" ht="18.75">
      <c r="A13" s="208">
        <v>1</v>
      </c>
      <c r="B13" s="78" t="s">
        <v>267</v>
      </c>
      <c r="C13" s="209">
        <v>5921.0826646444593</v>
      </c>
      <c r="D13" s="209">
        <v>4396.0826646444593</v>
      </c>
      <c r="E13" s="209">
        <v>2593</v>
      </c>
      <c r="F13" s="209">
        <v>3328.0826646444593</v>
      </c>
      <c r="G13" s="209">
        <v>1695</v>
      </c>
      <c r="H13" s="209">
        <v>108.08266464445964</v>
      </c>
      <c r="I13" s="209">
        <v>296494.15160650201</v>
      </c>
      <c r="J13" s="299">
        <v>31650.648000000001</v>
      </c>
      <c r="K13" s="209">
        <v>0</v>
      </c>
      <c r="L13" s="209">
        <v>332540.88227114646</v>
      </c>
    </row>
    <row r="14" spans="1:12" s="210" customFormat="1" ht="18.75">
      <c r="A14" s="208">
        <v>2</v>
      </c>
      <c r="B14" s="78" t="s">
        <v>238</v>
      </c>
      <c r="C14" s="209">
        <v>276.32573570889309</v>
      </c>
      <c r="D14" s="209">
        <v>259.32573570889309</v>
      </c>
      <c r="E14" s="209">
        <v>79</v>
      </c>
      <c r="F14" s="209">
        <v>197.32573570889309</v>
      </c>
      <c r="G14" s="209">
        <v>173</v>
      </c>
      <c r="H14" s="209">
        <v>7.3257357088930988</v>
      </c>
      <c r="I14" s="209">
        <v>159050.96676157301</v>
      </c>
      <c r="J14" s="299">
        <v>51794.261200000001</v>
      </c>
      <c r="K14" s="209">
        <v>0</v>
      </c>
      <c r="L14" s="209">
        <v>211104.55369728192</v>
      </c>
    </row>
    <row r="15" spans="1:12" s="210" customFormat="1" ht="18.75">
      <c r="A15" s="208">
        <v>3</v>
      </c>
      <c r="B15" s="78" t="s">
        <v>268</v>
      </c>
      <c r="C15" s="209">
        <v>2099.0877237325917</v>
      </c>
      <c r="D15" s="209">
        <v>1525.0877237325915</v>
      </c>
      <c r="E15" s="209">
        <v>582</v>
      </c>
      <c r="F15" s="209">
        <v>1517.0877237325917</v>
      </c>
      <c r="G15" s="209">
        <v>792</v>
      </c>
      <c r="H15" s="209">
        <v>151.08772373259154</v>
      </c>
      <c r="I15" s="209">
        <v>51474.736824008331</v>
      </c>
      <c r="J15" s="299">
        <v>7474.0228000000006</v>
      </c>
      <c r="K15" s="209">
        <v>0</v>
      </c>
      <c r="L15" s="209">
        <v>60473.847347740921</v>
      </c>
    </row>
    <row r="16" spans="1:12" s="210" customFormat="1" ht="18.75">
      <c r="A16" s="208">
        <v>4</v>
      </c>
      <c r="B16" s="78" t="s">
        <v>269</v>
      </c>
      <c r="C16" s="209">
        <v>583</v>
      </c>
      <c r="D16" s="209">
        <v>387</v>
      </c>
      <c r="E16" s="209">
        <v>167</v>
      </c>
      <c r="F16" s="209">
        <v>416</v>
      </c>
      <c r="G16" s="209">
        <v>220</v>
      </c>
      <c r="H16" s="209">
        <v>0</v>
      </c>
      <c r="I16" s="209">
        <v>72486.681439168256</v>
      </c>
      <c r="J16" s="299">
        <v>22159.826399999998</v>
      </c>
      <c r="K16" s="209">
        <v>0</v>
      </c>
      <c r="L16" s="209">
        <v>95033.507839168262</v>
      </c>
    </row>
    <row r="17" spans="1:12" s="210" customFormat="1" ht="18.75">
      <c r="A17" s="208">
        <v>5</v>
      </c>
      <c r="B17" s="78" t="s">
        <v>239</v>
      </c>
      <c r="C17" s="209">
        <v>2919.4101180433227</v>
      </c>
      <c r="D17" s="209">
        <v>1914.4101180433227</v>
      </c>
      <c r="E17" s="209">
        <v>717</v>
      </c>
      <c r="F17" s="209">
        <v>2202.4101180433227</v>
      </c>
      <c r="G17" s="209">
        <v>1157</v>
      </c>
      <c r="H17" s="209">
        <v>40.41011804332274</v>
      </c>
      <c r="I17" s="209">
        <v>152714.97857655329</v>
      </c>
      <c r="J17" s="299">
        <v>45058.478149999995</v>
      </c>
      <c r="K17" s="209">
        <v>0</v>
      </c>
      <c r="L17" s="209">
        <v>199687.86684459663</v>
      </c>
    </row>
    <row r="18" spans="1:12" s="210" customFormat="1" ht="18.75">
      <c r="A18" s="208">
        <v>6</v>
      </c>
      <c r="B18" s="78" t="s">
        <v>270</v>
      </c>
      <c r="C18" s="209">
        <v>16833.329395008655</v>
      </c>
      <c r="D18" s="209">
        <v>7852.8293950086563</v>
      </c>
      <c r="E18" s="209">
        <v>6487.5</v>
      </c>
      <c r="F18" s="209">
        <v>10345.829395008655</v>
      </c>
      <c r="G18" s="209">
        <v>1337.5</v>
      </c>
      <c r="H18" s="209">
        <v>27.829395008656128</v>
      </c>
      <c r="I18" s="209">
        <v>316786.06528199132</v>
      </c>
      <c r="J18" s="299">
        <v>6735.2710000000006</v>
      </c>
      <c r="K18" s="209">
        <v>0</v>
      </c>
      <c r="L18" s="209">
        <v>331374.16567700001</v>
      </c>
    </row>
    <row r="19" spans="1:12" s="210" customFormat="1" ht="18.75">
      <c r="A19" s="208">
        <v>7</v>
      </c>
      <c r="B19" s="78" t="s">
        <v>271</v>
      </c>
      <c r="C19" s="209">
        <v>4588.9602611042701</v>
      </c>
      <c r="D19" s="209">
        <v>3061.4602611042696</v>
      </c>
      <c r="E19" s="209">
        <v>2542.75</v>
      </c>
      <c r="F19" s="209">
        <v>2046.2102611042701</v>
      </c>
      <c r="G19" s="209">
        <v>515.25</v>
      </c>
      <c r="H19" s="209">
        <v>3.4602611042697502</v>
      </c>
      <c r="I19" s="209">
        <v>112521.95681189572</v>
      </c>
      <c r="J19" s="299">
        <v>3237.8540000000003</v>
      </c>
      <c r="K19" s="209">
        <v>90</v>
      </c>
      <c r="L19" s="209">
        <v>118911.271073</v>
      </c>
    </row>
    <row r="20" spans="1:12" s="210" customFormat="1" ht="18.75">
      <c r="A20" s="208">
        <v>8</v>
      </c>
      <c r="B20" s="78" t="s">
        <v>272</v>
      </c>
      <c r="C20" s="209">
        <v>400</v>
      </c>
      <c r="D20" s="209">
        <v>331</v>
      </c>
      <c r="E20" s="209">
        <v>57</v>
      </c>
      <c r="F20" s="209">
        <v>343</v>
      </c>
      <c r="G20" s="209">
        <v>274</v>
      </c>
      <c r="H20" s="209">
        <v>0</v>
      </c>
      <c r="I20" s="209">
        <v>75458.263800000001</v>
      </c>
      <c r="J20" s="299">
        <v>12766.607</v>
      </c>
      <c r="K20" s="209">
        <v>0</v>
      </c>
      <c r="L20" s="209">
        <v>88555.870800000004</v>
      </c>
    </row>
    <row r="21" spans="1:12" s="210" customFormat="1" ht="18.75">
      <c r="A21" s="208">
        <v>9</v>
      </c>
      <c r="B21" s="78" t="s">
        <v>273</v>
      </c>
      <c r="C21" s="209">
        <v>6447.6122980990976</v>
      </c>
      <c r="D21" s="209">
        <v>3446.6122980990972</v>
      </c>
      <c r="E21" s="209">
        <v>2039</v>
      </c>
      <c r="F21" s="209">
        <v>4408.6122980990976</v>
      </c>
      <c r="G21" s="209">
        <v>1397</v>
      </c>
      <c r="H21" s="209">
        <v>10.612298099097284</v>
      </c>
      <c r="I21" s="209">
        <v>91527.904501900921</v>
      </c>
      <c r="J21" s="299">
        <v>2057.9610000000002</v>
      </c>
      <c r="K21" s="209">
        <v>400</v>
      </c>
      <c r="L21" s="209">
        <v>97432.477800000008</v>
      </c>
    </row>
    <row r="22" spans="1:12" s="210" customFormat="1" ht="18.75">
      <c r="A22" s="208">
        <v>10</v>
      </c>
      <c r="B22" s="78" t="s">
        <v>274</v>
      </c>
      <c r="C22" s="209">
        <v>41167.429374741099</v>
      </c>
      <c r="D22" s="209">
        <v>19480.929374741099</v>
      </c>
      <c r="E22" s="209">
        <v>6675</v>
      </c>
      <c r="F22" s="209">
        <v>34492.429374741099</v>
      </c>
      <c r="G22" s="209">
        <v>12587.5</v>
      </c>
      <c r="H22" s="209">
        <v>218.42937474110022</v>
      </c>
      <c r="I22" s="209">
        <v>109537.07685225889</v>
      </c>
      <c r="J22" s="299">
        <v>3468.3679999999999</v>
      </c>
      <c r="K22" s="209">
        <v>6298</v>
      </c>
      <c r="L22" s="209">
        <v>138784.37422699999</v>
      </c>
    </row>
    <row r="23" spans="1:12" s="210" customFormat="1" ht="18.75">
      <c r="A23" s="208">
        <v>11</v>
      </c>
      <c r="B23" s="78" t="s">
        <v>275</v>
      </c>
      <c r="C23" s="209">
        <v>3768</v>
      </c>
      <c r="D23" s="209">
        <v>2340</v>
      </c>
      <c r="E23" s="209">
        <v>1836</v>
      </c>
      <c r="F23" s="209">
        <v>1932</v>
      </c>
      <c r="G23" s="209">
        <v>504</v>
      </c>
      <c r="H23" s="209">
        <v>0</v>
      </c>
      <c r="I23" s="209">
        <v>48660.28</v>
      </c>
      <c r="J23" s="299">
        <v>1491.6599999999999</v>
      </c>
      <c r="K23" s="209">
        <v>800</v>
      </c>
      <c r="L23" s="209">
        <v>53291.94</v>
      </c>
    </row>
    <row r="24" spans="1:12" s="210" customFormat="1" ht="18.75">
      <c r="A24" s="208">
        <v>12</v>
      </c>
      <c r="B24" s="78" t="s">
        <v>276</v>
      </c>
      <c r="C24" s="209">
        <v>35274.342252686482</v>
      </c>
      <c r="D24" s="209">
        <v>12351.342252686478</v>
      </c>
      <c r="E24" s="209">
        <v>1698</v>
      </c>
      <c r="F24" s="209">
        <v>33576.342252686482</v>
      </c>
      <c r="G24" s="209">
        <v>10069</v>
      </c>
      <c r="H24" s="209">
        <v>584.34225268647833</v>
      </c>
      <c r="I24" s="209">
        <v>133843.44574731353</v>
      </c>
      <c r="J24" s="299">
        <v>3337</v>
      </c>
      <c r="K24" s="209">
        <v>1954</v>
      </c>
      <c r="L24" s="209">
        <v>151485.788</v>
      </c>
    </row>
    <row r="25" spans="1:12" s="210" customFormat="1" ht="18.75">
      <c r="A25" s="208">
        <v>13</v>
      </c>
      <c r="B25" s="78" t="s">
        <v>277</v>
      </c>
      <c r="C25" s="209">
        <v>3428.2196149388947</v>
      </c>
      <c r="D25" s="209">
        <v>2793.2196149388947</v>
      </c>
      <c r="E25" s="209">
        <v>690</v>
      </c>
      <c r="F25" s="209">
        <v>2738.2196149388947</v>
      </c>
      <c r="G25" s="209">
        <v>2100</v>
      </c>
      <c r="H25" s="209">
        <v>3.2196149388944981</v>
      </c>
      <c r="I25" s="209">
        <v>92691.915385061104</v>
      </c>
      <c r="J25" s="299">
        <v>1980</v>
      </c>
      <c r="K25" s="209">
        <v>1563</v>
      </c>
      <c r="L25" s="209">
        <v>99028.134999999995</v>
      </c>
    </row>
    <row r="26" spans="1:12" s="210" customFormat="1" ht="18.75">
      <c r="A26" s="208">
        <v>14</v>
      </c>
      <c r="B26" s="78" t="s">
        <v>278</v>
      </c>
      <c r="C26" s="209">
        <v>15592.342252686478</v>
      </c>
      <c r="D26" s="209">
        <v>7176.3422526864779</v>
      </c>
      <c r="E26" s="209">
        <v>1306</v>
      </c>
      <c r="F26" s="209">
        <v>14286.342252686478</v>
      </c>
      <c r="G26" s="209">
        <v>5286</v>
      </c>
      <c r="H26" s="209">
        <v>584.34225268647833</v>
      </c>
      <c r="I26" s="209">
        <v>123657.7417473135</v>
      </c>
      <c r="J26" s="299">
        <v>1713</v>
      </c>
      <c r="K26" s="209">
        <v>650</v>
      </c>
      <c r="L26" s="209">
        <v>133197.08399999997</v>
      </c>
    </row>
    <row r="27" spans="1:12" s="210" customFormat="1" ht="18.75">
      <c r="A27" s="208">
        <v>15</v>
      </c>
      <c r="B27" s="78" t="s">
        <v>279</v>
      </c>
      <c r="C27" s="209">
        <v>171696.48244865265</v>
      </c>
      <c r="D27" s="209">
        <v>15794.482448652663</v>
      </c>
      <c r="E27" s="209">
        <v>3819</v>
      </c>
      <c r="F27" s="209">
        <v>167877.48244865265</v>
      </c>
      <c r="G27" s="209">
        <v>11911</v>
      </c>
      <c r="H27" s="209">
        <v>64.482448652662583</v>
      </c>
      <c r="I27" s="209">
        <v>281086.46455134731</v>
      </c>
      <c r="J27" s="299">
        <v>35150</v>
      </c>
      <c r="K27" s="209">
        <v>1202</v>
      </c>
      <c r="L27" s="209">
        <v>333232.94699999999</v>
      </c>
    </row>
    <row r="28" spans="1:12" s="210" customFormat="1" ht="18.75">
      <c r="A28" s="208">
        <v>16</v>
      </c>
      <c r="B28" s="78" t="s">
        <v>280</v>
      </c>
      <c r="C28" s="209">
        <v>14489.619934395801</v>
      </c>
      <c r="D28" s="209">
        <v>8518.6199343958015</v>
      </c>
      <c r="E28" s="209">
        <v>1124</v>
      </c>
      <c r="F28" s="209">
        <v>13365.619934395801</v>
      </c>
      <c r="G28" s="209">
        <v>7333</v>
      </c>
      <c r="H28" s="209">
        <v>61.619934395801224</v>
      </c>
      <c r="I28" s="209">
        <v>130681.97606560419</v>
      </c>
      <c r="J28" s="299">
        <v>3228</v>
      </c>
      <c r="K28" s="209">
        <v>658</v>
      </c>
      <c r="L28" s="209">
        <v>143086.59599999999</v>
      </c>
    </row>
    <row r="29" spans="1:12" s="210" customFormat="1" ht="18.75">
      <c r="A29" s="208">
        <v>17</v>
      </c>
      <c r="B29" s="78" t="s">
        <v>282</v>
      </c>
      <c r="C29" s="209">
        <v>107626.43381118198</v>
      </c>
      <c r="D29" s="209">
        <v>28958.733811181988</v>
      </c>
      <c r="E29" s="209">
        <v>2069.6999999999998</v>
      </c>
      <c r="F29" s="209">
        <v>105556.73381118198</v>
      </c>
      <c r="G29" s="209">
        <v>26562.3</v>
      </c>
      <c r="H29" s="209">
        <v>326.73381118198932</v>
      </c>
      <c r="I29" s="209">
        <v>139598.0658571102</v>
      </c>
      <c r="J29" s="299">
        <v>1350.876</v>
      </c>
      <c r="K29" s="209"/>
      <c r="L29" s="209">
        <v>169907.67566829218</v>
      </c>
    </row>
    <row r="30" spans="1:12" s="210" customFormat="1" ht="18.75">
      <c r="A30" s="208">
        <v>18</v>
      </c>
      <c r="B30" s="78" t="s">
        <v>281</v>
      </c>
      <c r="C30" s="209">
        <v>69293.731699427604</v>
      </c>
      <c r="D30" s="209">
        <v>24818.731699427601</v>
      </c>
      <c r="E30" s="209">
        <v>2982</v>
      </c>
      <c r="F30" s="209">
        <v>66311.731699427604</v>
      </c>
      <c r="G30" s="209">
        <v>21510</v>
      </c>
      <c r="H30" s="209">
        <v>326.73169942759995</v>
      </c>
      <c r="I30" s="209">
        <v>297519.69717033918</v>
      </c>
      <c r="J30" s="299">
        <v>2643.6320000000001</v>
      </c>
      <c r="K30" s="209"/>
      <c r="L30" s="209">
        <v>324982.06086976675</v>
      </c>
    </row>
    <row r="31" spans="1:12" s="210" customFormat="1" ht="18.75">
      <c r="A31" s="208">
        <v>19</v>
      </c>
      <c r="B31" s="78" t="s">
        <v>283</v>
      </c>
      <c r="C31" s="209">
        <v>47642.580321722708</v>
      </c>
      <c r="D31" s="209">
        <v>21471.580321722711</v>
      </c>
      <c r="E31" s="209">
        <v>1271</v>
      </c>
      <c r="F31" s="209">
        <v>46371.580321722708</v>
      </c>
      <c r="G31" s="209">
        <v>20196</v>
      </c>
      <c r="H31" s="209">
        <v>4.580321722710246</v>
      </c>
      <c r="I31" s="209">
        <v>183977.40073009869</v>
      </c>
      <c r="J31" s="299">
        <v>4192.6959999999999</v>
      </c>
      <c r="K31" s="209"/>
      <c r="L31" s="209">
        <v>209641.6770518214</v>
      </c>
    </row>
    <row r="32" spans="1:12" s="210" customFormat="1" ht="18.75">
      <c r="A32" s="208">
        <v>20</v>
      </c>
      <c r="B32" s="78" t="s">
        <v>284</v>
      </c>
      <c r="C32" s="209">
        <v>5206.6190250521158</v>
      </c>
      <c r="D32" s="209">
        <v>3049.8190250521152</v>
      </c>
      <c r="E32" s="209">
        <v>838.8</v>
      </c>
      <c r="F32" s="209">
        <v>4367.8190250521156</v>
      </c>
      <c r="G32" s="209">
        <v>2194.1999999999998</v>
      </c>
      <c r="H32" s="209">
        <v>16.819025052115283</v>
      </c>
      <c r="I32" s="209">
        <v>155622.68562890659</v>
      </c>
      <c r="J32" s="299">
        <v>4528.6679999999997</v>
      </c>
      <c r="K32" s="209"/>
      <c r="L32" s="209">
        <v>163201.17265395873</v>
      </c>
    </row>
    <row r="33" spans="1:12" s="210" customFormat="1" ht="18.75">
      <c r="A33" s="208">
        <v>21</v>
      </c>
      <c r="B33" s="78" t="s">
        <v>286</v>
      </c>
      <c r="C33" s="209">
        <v>1200</v>
      </c>
      <c r="D33" s="209">
        <v>1200</v>
      </c>
      <c r="E33" s="209">
        <v>0</v>
      </c>
      <c r="F33" s="209">
        <v>1200</v>
      </c>
      <c r="G33" s="209">
        <v>0</v>
      </c>
      <c r="H33" s="209">
        <v>1200</v>
      </c>
      <c r="I33" s="209">
        <v>90893.111952974054</v>
      </c>
      <c r="J33" s="299">
        <v>12674</v>
      </c>
      <c r="K33" s="209"/>
      <c r="L33" s="209">
        <v>104767.11195297405</v>
      </c>
    </row>
    <row r="34" spans="1:12" s="210" customFormat="1" ht="18.75">
      <c r="A34" s="208">
        <v>22</v>
      </c>
      <c r="B34" s="78" t="s">
        <v>287</v>
      </c>
      <c r="C34" s="209">
        <v>20014.538607467694</v>
      </c>
      <c r="D34" s="209">
        <v>12717.538607467694</v>
      </c>
      <c r="E34" s="209">
        <v>1788</v>
      </c>
      <c r="F34" s="209">
        <v>18226.538607467694</v>
      </c>
      <c r="G34" s="209">
        <v>7458</v>
      </c>
      <c r="H34" s="209">
        <v>3471.5386074676944</v>
      </c>
      <c r="I34" s="209">
        <v>176546.98454711036</v>
      </c>
      <c r="J34" s="299">
        <v>6526</v>
      </c>
      <c r="K34" s="209"/>
      <c r="L34" s="209">
        <v>195790.52315457806</v>
      </c>
    </row>
    <row r="35" spans="1:12" s="210" customFormat="1" ht="18.75">
      <c r="A35" s="208">
        <v>23</v>
      </c>
      <c r="B35" s="78" t="s">
        <v>289</v>
      </c>
      <c r="C35" s="209">
        <v>29763.666693942239</v>
      </c>
      <c r="D35" s="209">
        <v>16043.666693942239</v>
      </c>
      <c r="E35" s="209">
        <v>4002</v>
      </c>
      <c r="F35" s="209">
        <v>25761.666693942239</v>
      </c>
      <c r="G35" s="209">
        <v>12020</v>
      </c>
      <c r="H35" s="209">
        <v>21.666693942239501</v>
      </c>
      <c r="I35" s="209">
        <v>146717.87079073282</v>
      </c>
      <c r="J35" s="299">
        <v>4617</v>
      </c>
      <c r="K35" s="209"/>
      <c r="L35" s="209">
        <v>167378.53748467506</v>
      </c>
    </row>
    <row r="36" spans="1:12" s="210" customFormat="1" ht="18.75">
      <c r="A36" s="208">
        <v>24</v>
      </c>
      <c r="B36" s="78" t="s">
        <v>290</v>
      </c>
      <c r="C36" s="209">
        <v>63319.999245579813</v>
      </c>
      <c r="D36" s="209">
        <v>25518.999245579813</v>
      </c>
      <c r="E36" s="209">
        <v>2307</v>
      </c>
      <c r="F36" s="209">
        <v>61012.999245579813</v>
      </c>
      <c r="G36" s="209">
        <v>22719</v>
      </c>
      <c r="H36" s="209">
        <v>492.99924557981416</v>
      </c>
      <c r="I36" s="209">
        <v>150637.93942890427</v>
      </c>
      <c r="J36" s="299">
        <v>4464</v>
      </c>
      <c r="K36" s="209"/>
      <c r="L36" s="209">
        <v>180620.93867448409</v>
      </c>
    </row>
    <row r="37" spans="1:12" s="210" customFormat="1" ht="18.75">
      <c r="A37" s="208">
        <v>25</v>
      </c>
      <c r="B37" s="78" t="s">
        <v>285</v>
      </c>
      <c r="C37" s="209">
        <v>80361.731602443004</v>
      </c>
      <c r="D37" s="209">
        <v>29520.731602443004</v>
      </c>
      <c r="E37" s="209">
        <v>8990</v>
      </c>
      <c r="F37" s="209">
        <v>71371.731602443004</v>
      </c>
      <c r="G37" s="209">
        <v>20484</v>
      </c>
      <c r="H37" s="209">
        <v>46.731602443002835</v>
      </c>
      <c r="I37" s="209">
        <v>396096.75047303294</v>
      </c>
      <c r="J37" s="299">
        <v>3180</v>
      </c>
      <c r="K37" s="209"/>
      <c r="L37" s="209">
        <v>428797.48207547591</v>
      </c>
    </row>
    <row r="38" spans="1:12" s="210" customFormat="1" ht="18.75">
      <c r="A38" s="208">
        <v>26</v>
      </c>
      <c r="B38" s="78" t="s">
        <v>288</v>
      </c>
      <c r="C38" s="209">
        <v>43994.584207445339</v>
      </c>
      <c r="D38" s="209">
        <v>22715.584207445339</v>
      </c>
      <c r="E38" s="209">
        <v>2820</v>
      </c>
      <c r="F38" s="209">
        <v>41174.584207445339</v>
      </c>
      <c r="G38" s="209">
        <v>19891</v>
      </c>
      <c r="H38" s="209">
        <v>4.584207445339505</v>
      </c>
      <c r="I38" s="209">
        <v>130823.80744547723</v>
      </c>
      <c r="J38" s="299">
        <v>2068</v>
      </c>
      <c r="K38" s="209"/>
      <c r="L38" s="209">
        <v>155607.39165292258</v>
      </c>
    </row>
    <row r="39" spans="1:12" s="210" customFormat="1" ht="18.75">
      <c r="A39" s="208">
        <v>27</v>
      </c>
      <c r="B39" s="78" t="s">
        <v>291</v>
      </c>
      <c r="C39" s="209">
        <v>52775.497752677416</v>
      </c>
      <c r="D39" s="209">
        <v>20437.497752677416</v>
      </c>
      <c r="E39" s="209">
        <v>2404</v>
      </c>
      <c r="F39" s="209">
        <v>50371.497752677416</v>
      </c>
      <c r="G39" s="209">
        <v>17842</v>
      </c>
      <c r="H39" s="209">
        <v>191.4977526774168</v>
      </c>
      <c r="I39" s="209">
        <v>140576.49652421102</v>
      </c>
      <c r="J39" s="299">
        <v>3413</v>
      </c>
      <c r="K39" s="209"/>
      <c r="L39" s="209">
        <v>164426.99427688844</v>
      </c>
    </row>
    <row r="40" spans="1:12" s="210" customFormat="1" ht="18.75">
      <c r="A40" s="208">
        <v>28</v>
      </c>
      <c r="B40" s="78" t="s">
        <v>292</v>
      </c>
      <c r="C40" s="209">
        <v>1209435.6857624692</v>
      </c>
      <c r="D40" s="209">
        <v>156403.68576246913</v>
      </c>
      <c r="E40" s="209">
        <v>33728</v>
      </c>
      <c r="F40" s="209">
        <v>1175707.6857624692</v>
      </c>
      <c r="G40" s="209">
        <v>87162</v>
      </c>
      <c r="H40" s="209">
        <v>35513.685762469118</v>
      </c>
      <c r="I40" s="209">
        <v>277820.22623488551</v>
      </c>
      <c r="J40" s="299">
        <v>142079.48536600001</v>
      </c>
      <c r="K40" s="209">
        <v>103227</v>
      </c>
      <c r="L40" s="209">
        <v>679530.39736335468</v>
      </c>
    </row>
    <row r="41" spans="1:12" s="210" customFormat="1" ht="18.75">
      <c r="A41" s="208">
        <v>29</v>
      </c>
      <c r="B41" s="78" t="s">
        <v>294</v>
      </c>
      <c r="C41" s="209">
        <v>218192.05631708945</v>
      </c>
      <c r="D41" s="209">
        <v>53145.056317089446</v>
      </c>
      <c r="E41" s="209">
        <v>7999</v>
      </c>
      <c r="F41" s="209">
        <v>210193.05631708945</v>
      </c>
      <c r="G41" s="209">
        <v>39355</v>
      </c>
      <c r="H41" s="209">
        <v>5791.0563170894484</v>
      </c>
      <c r="I41" s="209">
        <v>95828.306133312115</v>
      </c>
      <c r="J41" s="299">
        <v>18739.488544</v>
      </c>
      <c r="K41" s="209">
        <v>3700</v>
      </c>
      <c r="L41" s="209">
        <v>171412.85099440155</v>
      </c>
    </row>
    <row r="42" spans="1:12" s="210" customFormat="1" ht="18.75">
      <c r="A42" s="208">
        <v>30</v>
      </c>
      <c r="B42" s="78" t="s">
        <v>293</v>
      </c>
      <c r="C42" s="209">
        <v>78155.120404535613</v>
      </c>
      <c r="D42" s="209">
        <v>16817.120404535606</v>
      </c>
      <c r="E42" s="209">
        <v>5186</v>
      </c>
      <c r="F42" s="209">
        <v>72969.120404535613</v>
      </c>
      <c r="G42" s="209">
        <v>10978</v>
      </c>
      <c r="H42" s="209">
        <v>653.12040453560746</v>
      </c>
      <c r="I42" s="209">
        <v>109588.18034260608</v>
      </c>
      <c r="J42" s="299">
        <v>19213.052090000001</v>
      </c>
      <c r="K42" s="209">
        <v>400</v>
      </c>
      <c r="L42" s="209">
        <v>146018.35283714169</v>
      </c>
    </row>
    <row r="43" spans="1:12" s="210" customFormat="1" ht="18.75">
      <c r="A43" s="208">
        <v>31</v>
      </c>
      <c r="B43" s="78" t="s">
        <v>295</v>
      </c>
      <c r="C43" s="209">
        <v>132056.38306785675</v>
      </c>
      <c r="D43" s="209">
        <v>48273.383067856746</v>
      </c>
      <c r="E43" s="209">
        <v>2818</v>
      </c>
      <c r="F43" s="209">
        <v>129238.38306785675</v>
      </c>
      <c r="G43" s="209">
        <v>45314</v>
      </c>
      <c r="H43" s="209">
        <v>141.3830678567457</v>
      </c>
      <c r="I43" s="209">
        <v>298552.41713029647</v>
      </c>
      <c r="J43" s="299">
        <v>5509</v>
      </c>
      <c r="K43" s="209">
        <v>4698</v>
      </c>
      <c r="L43" s="209">
        <v>357032.80019815324</v>
      </c>
    </row>
    <row r="44" spans="1:12" s="210" customFormat="1" ht="18.75">
      <c r="A44" s="208">
        <v>32</v>
      </c>
      <c r="B44" s="78" t="s">
        <v>296</v>
      </c>
      <c r="C44" s="209">
        <v>59615.935249535585</v>
      </c>
      <c r="D44" s="209">
        <v>20582.935249535589</v>
      </c>
      <c r="E44" s="209">
        <v>2054</v>
      </c>
      <c r="F44" s="209">
        <v>57561.935249535585</v>
      </c>
      <c r="G44" s="209">
        <v>14121</v>
      </c>
      <c r="H44" s="209">
        <v>4407.9352495355879</v>
      </c>
      <c r="I44" s="209">
        <v>117875.26566077535</v>
      </c>
      <c r="J44" s="299">
        <v>4514.1000000000004</v>
      </c>
      <c r="K44" s="209">
        <v>3462</v>
      </c>
      <c r="L44" s="209">
        <v>146434.30091031094</v>
      </c>
    </row>
    <row r="45" spans="1:12" s="210" customFormat="1" ht="18.75">
      <c r="A45" s="208">
        <v>33</v>
      </c>
      <c r="B45" s="78" t="s">
        <v>297</v>
      </c>
      <c r="C45" s="209">
        <v>18975.010568029073</v>
      </c>
      <c r="D45" s="209">
        <v>10198.010568029071</v>
      </c>
      <c r="E45" s="209">
        <v>3226</v>
      </c>
      <c r="F45" s="209">
        <v>15749.010568029073</v>
      </c>
      <c r="G45" s="209">
        <v>6877</v>
      </c>
      <c r="H45" s="209">
        <v>95.010568029071621</v>
      </c>
      <c r="I45" s="209">
        <v>147691.76831857066</v>
      </c>
      <c r="J45" s="299">
        <v>4762.3999999999996</v>
      </c>
      <c r="K45" s="209">
        <v>1979</v>
      </c>
      <c r="L45" s="209">
        <v>164631.17888659972</v>
      </c>
    </row>
    <row r="46" spans="1:12" s="210" customFormat="1" ht="18.75">
      <c r="A46" s="208">
        <v>34</v>
      </c>
      <c r="B46" s="78" t="s">
        <v>298</v>
      </c>
      <c r="C46" s="209">
        <v>6030.5295689417917</v>
      </c>
      <c r="D46" s="209">
        <v>4828.5295689417917</v>
      </c>
      <c r="E46" s="209">
        <v>2136</v>
      </c>
      <c r="F46" s="209">
        <v>3894.5295689417917</v>
      </c>
      <c r="G46" s="209">
        <v>2689</v>
      </c>
      <c r="H46" s="209">
        <v>3.5295689417918439</v>
      </c>
      <c r="I46" s="209">
        <v>102674.93658439428</v>
      </c>
      <c r="J46" s="299">
        <v>16468.5</v>
      </c>
      <c r="K46" s="209">
        <v>2020</v>
      </c>
      <c r="L46" s="209">
        <v>125991.96615333608</v>
      </c>
    </row>
    <row r="47" spans="1:12" s="210" customFormat="1" ht="18.75">
      <c r="A47" s="208">
        <v>35</v>
      </c>
      <c r="B47" s="82" t="s">
        <v>299</v>
      </c>
      <c r="C47" s="209">
        <v>77481.104520721739</v>
      </c>
      <c r="D47" s="209">
        <v>29676.104520721743</v>
      </c>
      <c r="E47" s="209">
        <v>6167</v>
      </c>
      <c r="F47" s="209">
        <v>71314.104520721739</v>
      </c>
      <c r="G47" s="209">
        <v>23152</v>
      </c>
      <c r="H47" s="209">
        <v>357.10452072174354</v>
      </c>
      <c r="I47" s="209">
        <v>378864.22776050697</v>
      </c>
      <c r="J47" s="299">
        <v>53999.799999999996</v>
      </c>
      <c r="K47" s="209">
        <v>8092</v>
      </c>
      <c r="L47" s="209">
        <v>470632.13228122873</v>
      </c>
    </row>
    <row r="48" spans="1:12" s="210" customFormat="1" ht="18.75">
      <c r="A48" s="208">
        <v>36</v>
      </c>
      <c r="B48" s="82" t="s">
        <v>304</v>
      </c>
      <c r="C48" s="209">
        <v>41874</v>
      </c>
      <c r="D48" s="209">
        <v>27041</v>
      </c>
      <c r="E48" s="209">
        <v>2552</v>
      </c>
      <c r="F48" s="209">
        <v>39322</v>
      </c>
      <c r="G48" s="209">
        <v>24489</v>
      </c>
      <c r="H48" s="209">
        <v>0</v>
      </c>
      <c r="I48" s="209">
        <v>101286.09214495703</v>
      </c>
      <c r="J48" s="299">
        <v>16542.7</v>
      </c>
      <c r="K48" s="209"/>
      <c r="L48" s="209">
        <v>144869.79214495703</v>
      </c>
    </row>
    <row r="49" spans="1:12" s="210" customFormat="1" ht="18.75">
      <c r="A49" s="208">
        <v>37</v>
      </c>
      <c r="B49" s="82" t="s">
        <v>305</v>
      </c>
      <c r="C49" s="209">
        <v>7483.8149378037251</v>
      </c>
      <c r="D49" s="209">
        <v>4891.0149378037249</v>
      </c>
      <c r="E49" s="209">
        <v>3226.4</v>
      </c>
      <c r="F49" s="209">
        <v>4257.4149378037255</v>
      </c>
      <c r="G49" s="209">
        <v>1500.6</v>
      </c>
      <c r="H49" s="209">
        <v>164.01493780372522</v>
      </c>
      <c r="I49" s="209">
        <v>86492.477339694466</v>
      </c>
      <c r="J49" s="299">
        <v>14288.6</v>
      </c>
      <c r="K49" s="209"/>
      <c r="L49" s="209">
        <v>105672.0922774982</v>
      </c>
    </row>
    <row r="50" spans="1:12" s="210" customFormat="1" ht="18.75">
      <c r="A50" s="208">
        <v>38</v>
      </c>
      <c r="B50" s="82" t="s">
        <v>302</v>
      </c>
      <c r="C50" s="209">
        <v>5323</v>
      </c>
      <c r="D50" s="209">
        <v>2945</v>
      </c>
      <c r="E50" s="209">
        <v>1291</v>
      </c>
      <c r="F50" s="209">
        <v>4032</v>
      </c>
      <c r="G50" s="209">
        <v>1654</v>
      </c>
      <c r="H50" s="209">
        <v>0</v>
      </c>
      <c r="I50" s="209">
        <v>107807.57208767482</v>
      </c>
      <c r="J50" s="299">
        <v>15843.7</v>
      </c>
      <c r="K50" s="209"/>
      <c r="L50" s="209">
        <v>126596.27208767482</v>
      </c>
    </row>
    <row r="51" spans="1:12" s="210" customFormat="1" ht="18.75">
      <c r="A51" s="208">
        <v>39</v>
      </c>
      <c r="B51" s="82" t="s">
        <v>303</v>
      </c>
      <c r="C51" s="209">
        <v>14398.547350026343</v>
      </c>
      <c r="D51" s="209">
        <v>6690.5473500263433</v>
      </c>
      <c r="E51" s="209">
        <v>1440</v>
      </c>
      <c r="F51" s="209">
        <v>12958.547350026343</v>
      </c>
      <c r="G51" s="209">
        <v>5237</v>
      </c>
      <c r="H51" s="209">
        <v>13.547350026343423</v>
      </c>
      <c r="I51" s="209">
        <v>100903.17584417009</v>
      </c>
      <c r="J51" s="299">
        <v>15470.6</v>
      </c>
      <c r="K51" s="209"/>
      <c r="L51" s="209">
        <v>123064.32319419645</v>
      </c>
    </row>
    <row r="52" spans="1:12" s="210" customFormat="1" ht="18.75">
      <c r="A52" s="208">
        <v>40</v>
      </c>
      <c r="B52" s="82" t="s">
        <v>301</v>
      </c>
      <c r="C52" s="209">
        <v>668.74385532180543</v>
      </c>
      <c r="D52" s="209">
        <v>617.74385532180543</v>
      </c>
      <c r="E52" s="209">
        <v>159</v>
      </c>
      <c r="F52" s="209">
        <v>509.74385532180543</v>
      </c>
      <c r="G52" s="209">
        <v>41</v>
      </c>
      <c r="H52" s="209">
        <v>417.74385532180543</v>
      </c>
      <c r="I52" s="209">
        <v>133161.94372254901</v>
      </c>
      <c r="J52" s="299">
        <v>44410.9</v>
      </c>
      <c r="K52" s="209"/>
      <c r="L52" s="209">
        <v>178190.58757787081</v>
      </c>
    </row>
    <row r="53" spans="1:12" s="210" customFormat="1" ht="18.75">
      <c r="A53" s="208">
        <v>41</v>
      </c>
      <c r="B53" s="82" t="s">
        <v>300</v>
      </c>
      <c r="C53" s="209">
        <v>12818.453857732369</v>
      </c>
      <c r="D53" s="209">
        <v>7639.4538577323692</v>
      </c>
      <c r="E53" s="209">
        <v>5038</v>
      </c>
      <c r="F53" s="209">
        <v>7780.4538577323692</v>
      </c>
      <c r="G53" s="209">
        <v>776</v>
      </c>
      <c r="H53" s="209">
        <v>1825.4538577323692</v>
      </c>
      <c r="I53" s="209">
        <v>86865.514225412975</v>
      </c>
      <c r="J53" s="299">
        <v>15850.7</v>
      </c>
      <c r="K53" s="209"/>
      <c r="L53" s="209">
        <v>110355.66808314534</v>
      </c>
    </row>
    <row r="54" spans="1:12" s="363" customFormat="1" ht="18.75">
      <c r="A54" s="362"/>
      <c r="B54" s="111" t="s">
        <v>212</v>
      </c>
      <c r="C54" s="361">
        <v>132523.09999999998</v>
      </c>
      <c r="D54" s="361">
        <v>76737.909999999989</v>
      </c>
      <c r="E54" s="361">
        <v>13964.500000000002</v>
      </c>
      <c r="F54" s="361">
        <v>118558.6</v>
      </c>
      <c r="G54" s="361">
        <v>62773.409999999996</v>
      </c>
      <c r="H54" s="361">
        <v>0</v>
      </c>
      <c r="I54" s="361">
        <v>4789377.6695715804</v>
      </c>
      <c r="J54" s="361">
        <v>670535.30613400007</v>
      </c>
      <c r="K54" s="361">
        <v>1100</v>
      </c>
      <c r="L54" s="361">
        <v>5537750.8857055809</v>
      </c>
    </row>
    <row r="55" spans="1:12" s="210" customFormat="1" ht="18.75">
      <c r="A55" s="208">
        <v>42</v>
      </c>
      <c r="B55" s="78" t="s">
        <v>306</v>
      </c>
      <c r="C55" s="209">
        <v>6895.8</v>
      </c>
      <c r="D55" s="209">
        <v>4251.8599999999997</v>
      </c>
      <c r="E55" s="209">
        <v>312</v>
      </c>
      <c r="F55" s="209">
        <v>6583.8</v>
      </c>
      <c r="G55" s="209">
        <v>3939.8599999999997</v>
      </c>
      <c r="H55" s="209"/>
      <c r="I55" s="209">
        <v>204126.64386200003</v>
      </c>
      <c r="J55" s="209">
        <v>19191.320512755101</v>
      </c>
      <c r="K55" s="209"/>
      <c r="L55" s="209">
        <v>227569.82437475512</v>
      </c>
    </row>
    <row r="56" spans="1:12" s="210" customFormat="1" ht="18.75">
      <c r="A56" s="208">
        <v>43</v>
      </c>
      <c r="B56" s="78" t="s">
        <v>307</v>
      </c>
      <c r="C56" s="209">
        <v>3091.1</v>
      </c>
      <c r="D56" s="209">
        <v>2103.5700000000002</v>
      </c>
      <c r="E56" s="209">
        <v>667</v>
      </c>
      <c r="F56" s="209">
        <v>2424.1</v>
      </c>
      <c r="G56" s="209">
        <v>1436.5700000000002</v>
      </c>
      <c r="H56" s="209"/>
      <c r="I56" s="209">
        <v>117551.14585900001</v>
      </c>
      <c r="J56" s="209">
        <v>13859.935938775507</v>
      </c>
      <c r="K56" s="209"/>
      <c r="L56" s="209">
        <v>133514.65179777553</v>
      </c>
    </row>
    <row r="57" spans="1:12" s="210" customFormat="1" ht="18.75">
      <c r="A57" s="208">
        <v>44</v>
      </c>
      <c r="B57" s="78" t="s">
        <v>308</v>
      </c>
      <c r="C57" s="209">
        <v>1807.9</v>
      </c>
      <c r="D57" s="209">
        <v>1256.23</v>
      </c>
      <c r="E57" s="209">
        <v>346</v>
      </c>
      <c r="F57" s="209">
        <v>1461.9</v>
      </c>
      <c r="G57" s="209">
        <v>910.23</v>
      </c>
      <c r="H57" s="209"/>
      <c r="I57" s="209">
        <v>94490.602235000013</v>
      </c>
      <c r="J57" s="209">
        <v>9635.5043647755083</v>
      </c>
      <c r="K57" s="209"/>
      <c r="L57" s="209">
        <v>105382.33659977552</v>
      </c>
    </row>
    <row r="58" spans="1:12" s="210" customFormat="1" ht="18.75">
      <c r="A58" s="208">
        <v>45</v>
      </c>
      <c r="B58" s="78" t="s">
        <v>309</v>
      </c>
      <c r="C58" s="209">
        <v>1401.2</v>
      </c>
      <c r="D58" s="209">
        <v>1021.64</v>
      </c>
      <c r="E58" s="209">
        <v>426</v>
      </c>
      <c r="F58" s="209">
        <v>975.2</v>
      </c>
      <c r="G58" s="209">
        <v>595.64</v>
      </c>
      <c r="H58" s="209"/>
      <c r="I58" s="209">
        <v>77063.172617999997</v>
      </c>
      <c r="J58" s="209">
        <v>8579.4117918571428</v>
      </c>
      <c r="K58" s="209"/>
      <c r="L58" s="209">
        <v>86664.224409857139</v>
      </c>
    </row>
    <row r="59" spans="1:12" s="210" customFormat="1" ht="18.75">
      <c r="A59" s="208">
        <v>46</v>
      </c>
      <c r="B59" s="78" t="s">
        <v>310</v>
      </c>
      <c r="C59" s="209">
        <v>447.3</v>
      </c>
      <c r="D59" s="209">
        <v>276.61</v>
      </c>
      <c r="E59" s="209">
        <v>35</v>
      </c>
      <c r="F59" s="209">
        <v>412.3</v>
      </c>
      <c r="G59" s="209">
        <v>241.61</v>
      </c>
      <c r="H59" s="209"/>
      <c r="I59" s="209">
        <v>83707.894985999999</v>
      </c>
      <c r="J59" s="209">
        <v>13458.146991836733</v>
      </c>
      <c r="K59" s="209"/>
      <c r="L59" s="209">
        <v>97442.651977836736</v>
      </c>
    </row>
    <row r="60" spans="1:12" s="210" customFormat="1" ht="18.75">
      <c r="A60" s="208">
        <v>47</v>
      </c>
      <c r="B60" s="78" t="s">
        <v>311</v>
      </c>
      <c r="C60" s="209">
        <v>1372</v>
      </c>
      <c r="D60" s="209">
        <v>984.1</v>
      </c>
      <c r="E60" s="209">
        <v>327</v>
      </c>
      <c r="F60" s="209">
        <v>1045</v>
      </c>
      <c r="G60" s="209">
        <v>657.1</v>
      </c>
      <c r="H60" s="209"/>
      <c r="I60" s="209">
        <v>120485.83600000001</v>
      </c>
      <c r="J60" s="209">
        <v>19571.481</v>
      </c>
      <c r="K60" s="209"/>
      <c r="L60" s="209">
        <v>141041.41700000002</v>
      </c>
    </row>
    <row r="61" spans="1:12" s="210" customFormat="1" ht="18.75">
      <c r="A61" s="208">
        <v>48</v>
      </c>
      <c r="B61" s="78" t="s">
        <v>312</v>
      </c>
      <c r="C61" s="209">
        <v>3150.2</v>
      </c>
      <c r="D61" s="209">
        <v>2060.6</v>
      </c>
      <c r="E61" s="209">
        <v>518.20000000000005</v>
      </c>
      <c r="F61" s="209">
        <v>2632</v>
      </c>
      <c r="G61" s="209">
        <v>1542.3999999999999</v>
      </c>
      <c r="H61" s="209"/>
      <c r="I61" s="209">
        <v>105499.014</v>
      </c>
      <c r="J61" s="209">
        <v>14853.17</v>
      </c>
      <c r="K61" s="209"/>
      <c r="L61" s="209">
        <v>122412.784</v>
      </c>
    </row>
    <row r="62" spans="1:12" s="210" customFormat="1" ht="18.75">
      <c r="A62" s="208">
        <v>49</v>
      </c>
      <c r="B62" s="78" t="s">
        <v>313</v>
      </c>
      <c r="C62" s="209">
        <v>3828.6</v>
      </c>
      <c r="D62" s="209">
        <v>2607.1</v>
      </c>
      <c r="E62" s="209">
        <v>612.6</v>
      </c>
      <c r="F62" s="209">
        <v>3216</v>
      </c>
      <c r="G62" s="209">
        <v>1994.5</v>
      </c>
      <c r="H62" s="209"/>
      <c r="I62" s="209">
        <v>231769.71</v>
      </c>
      <c r="J62" s="209">
        <v>22299.258699999998</v>
      </c>
      <c r="K62" s="209"/>
      <c r="L62" s="209">
        <v>256676.0687</v>
      </c>
    </row>
    <row r="63" spans="1:12" s="210" customFormat="1" ht="18.75">
      <c r="A63" s="208">
        <v>50</v>
      </c>
      <c r="B63" s="78" t="s">
        <v>314</v>
      </c>
      <c r="C63" s="209">
        <v>804.8</v>
      </c>
      <c r="D63" s="209">
        <v>596.20000000000005</v>
      </c>
      <c r="E63" s="209">
        <v>266.8</v>
      </c>
      <c r="F63" s="209">
        <v>538</v>
      </c>
      <c r="G63" s="209">
        <v>329.40000000000003</v>
      </c>
      <c r="H63" s="209"/>
      <c r="I63" s="209">
        <v>73777.713000000003</v>
      </c>
      <c r="J63" s="209">
        <v>9901.7250000000004</v>
      </c>
      <c r="K63" s="209"/>
      <c r="L63" s="209">
        <v>84275.638000000006</v>
      </c>
    </row>
    <row r="64" spans="1:12" s="210" customFormat="1" ht="18.75">
      <c r="A64" s="208">
        <v>51</v>
      </c>
      <c r="B64" s="78" t="s">
        <v>315</v>
      </c>
      <c r="C64" s="209">
        <v>2788</v>
      </c>
      <c r="D64" s="209">
        <v>1918.9</v>
      </c>
      <c r="E64" s="209">
        <v>553</v>
      </c>
      <c r="F64" s="209">
        <v>2235</v>
      </c>
      <c r="G64" s="209">
        <v>1365.9</v>
      </c>
      <c r="H64" s="209"/>
      <c r="I64" s="209">
        <v>204840.14429900004</v>
      </c>
      <c r="J64" s="209">
        <v>22409.735138</v>
      </c>
      <c r="K64" s="209"/>
      <c r="L64" s="209">
        <v>229168.77943700002</v>
      </c>
    </row>
    <row r="65" spans="1:12" s="210" customFormat="1" ht="18.75">
      <c r="A65" s="208">
        <v>52</v>
      </c>
      <c r="B65" s="78" t="s">
        <v>316</v>
      </c>
      <c r="C65" s="209">
        <v>2201</v>
      </c>
      <c r="D65" s="209">
        <v>1639.1</v>
      </c>
      <c r="E65" s="209">
        <v>407</v>
      </c>
      <c r="F65" s="209">
        <v>1794</v>
      </c>
      <c r="G65" s="209">
        <v>1232.0999999999999</v>
      </c>
      <c r="H65" s="209"/>
      <c r="I65" s="209">
        <v>150358.19360099998</v>
      </c>
      <c r="J65" s="209">
        <v>17386.467862000001</v>
      </c>
      <c r="K65" s="209"/>
      <c r="L65" s="209">
        <v>169383.76146299997</v>
      </c>
    </row>
    <row r="66" spans="1:12" s="210" customFormat="1" ht="18.75">
      <c r="A66" s="208">
        <v>53</v>
      </c>
      <c r="B66" s="291" t="s">
        <v>317</v>
      </c>
      <c r="C66" s="209">
        <v>73</v>
      </c>
      <c r="D66" s="209">
        <v>57.1</v>
      </c>
      <c r="E66" s="209">
        <v>26.6</v>
      </c>
      <c r="F66" s="209">
        <v>46.4</v>
      </c>
      <c r="G66" s="209">
        <v>30.5</v>
      </c>
      <c r="H66" s="209"/>
      <c r="I66" s="209">
        <v>85428.585270599986</v>
      </c>
      <c r="J66" s="209">
        <v>22864.310154000003</v>
      </c>
      <c r="K66" s="209"/>
      <c r="L66" s="209">
        <v>108349.9954246</v>
      </c>
    </row>
    <row r="67" spans="1:12" s="210" customFormat="1" ht="18.75">
      <c r="A67" s="208">
        <v>54</v>
      </c>
      <c r="B67" s="291" t="s">
        <v>318</v>
      </c>
      <c r="C67" s="209">
        <v>217</v>
      </c>
      <c r="D67" s="209">
        <v>162.1</v>
      </c>
      <c r="E67" s="209">
        <v>52.5</v>
      </c>
      <c r="F67" s="209">
        <v>164.5</v>
      </c>
      <c r="G67" s="209">
        <v>109.6</v>
      </c>
      <c r="H67" s="209"/>
      <c r="I67" s="209">
        <v>105245.87147059996</v>
      </c>
      <c r="J67" s="209">
        <v>28642.338845999999</v>
      </c>
      <c r="K67" s="209"/>
      <c r="L67" s="209">
        <v>134050.31031659996</v>
      </c>
    </row>
    <row r="68" spans="1:12" s="210" customFormat="1" ht="18.75">
      <c r="A68" s="208">
        <v>55</v>
      </c>
      <c r="B68" s="291" t="s">
        <v>319</v>
      </c>
      <c r="C68" s="209">
        <v>92.5</v>
      </c>
      <c r="D68" s="209">
        <v>76</v>
      </c>
      <c r="E68" s="209">
        <v>45.6</v>
      </c>
      <c r="F68" s="209">
        <v>46.9</v>
      </c>
      <c r="G68" s="209">
        <v>30.4</v>
      </c>
      <c r="H68" s="209"/>
      <c r="I68" s="209">
        <v>163353.13021079998</v>
      </c>
      <c r="J68" s="209">
        <v>40171.836200000005</v>
      </c>
      <c r="K68" s="209"/>
      <c r="L68" s="209">
        <v>203600.9664108</v>
      </c>
    </row>
    <row r="69" spans="1:12" s="210" customFormat="1" ht="18.75">
      <c r="A69" s="208">
        <v>56</v>
      </c>
      <c r="B69" s="291" t="s">
        <v>320</v>
      </c>
      <c r="C69" s="209">
        <v>86.5</v>
      </c>
      <c r="D69" s="209">
        <v>66.7</v>
      </c>
      <c r="E69" s="209">
        <v>27.1</v>
      </c>
      <c r="F69" s="209">
        <v>59.4</v>
      </c>
      <c r="G69" s="209">
        <v>39.6</v>
      </c>
      <c r="H69" s="209"/>
      <c r="I69" s="209">
        <v>47805.051470599996</v>
      </c>
      <c r="J69" s="209">
        <v>6769.9811000000009</v>
      </c>
      <c r="K69" s="209"/>
      <c r="L69" s="209">
        <v>54641.732570599997</v>
      </c>
    </row>
    <row r="70" spans="1:12" s="210" customFormat="1" ht="18.75">
      <c r="A70" s="208">
        <v>57</v>
      </c>
      <c r="B70" s="291" t="s">
        <v>321</v>
      </c>
      <c r="C70" s="209">
        <v>1557.0000000000002</v>
      </c>
      <c r="D70" s="209">
        <v>946.2</v>
      </c>
      <c r="E70" s="209">
        <v>131.19999999999999</v>
      </c>
      <c r="F70" s="209">
        <v>1425.8000000000002</v>
      </c>
      <c r="G70" s="209">
        <v>815</v>
      </c>
      <c r="H70" s="209"/>
      <c r="I70" s="209">
        <v>208976.4287016</v>
      </c>
      <c r="J70" s="209">
        <v>37521.061966000001</v>
      </c>
      <c r="K70" s="209"/>
      <c r="L70" s="209">
        <v>247443.69066760002</v>
      </c>
    </row>
    <row r="71" spans="1:12" s="210" customFormat="1" ht="18.75">
      <c r="A71" s="208">
        <v>58</v>
      </c>
      <c r="B71" s="78" t="s">
        <v>322</v>
      </c>
      <c r="C71" s="209">
        <v>20</v>
      </c>
      <c r="D71" s="209">
        <v>20</v>
      </c>
      <c r="E71" s="209">
        <v>20</v>
      </c>
      <c r="F71" s="209">
        <v>0</v>
      </c>
      <c r="G71" s="209">
        <v>0</v>
      </c>
      <c r="H71" s="209"/>
      <c r="I71" s="209">
        <v>54159.397646523808</v>
      </c>
      <c r="J71" s="209">
        <v>13394.314338</v>
      </c>
      <c r="K71" s="209"/>
      <c r="L71" s="209">
        <v>67573.711984523805</v>
      </c>
    </row>
    <row r="72" spans="1:12" s="210" customFormat="1" ht="18.75">
      <c r="A72" s="208">
        <v>59</v>
      </c>
      <c r="B72" s="78" t="s">
        <v>323</v>
      </c>
      <c r="C72" s="209">
        <v>325</v>
      </c>
      <c r="D72" s="209">
        <v>325</v>
      </c>
      <c r="E72" s="209">
        <v>50</v>
      </c>
      <c r="F72" s="209">
        <v>275</v>
      </c>
      <c r="G72" s="209">
        <v>275</v>
      </c>
      <c r="H72" s="209"/>
      <c r="I72" s="209">
        <v>118439.65331883745</v>
      </c>
      <c r="J72" s="209">
        <v>25341.536999999997</v>
      </c>
      <c r="K72" s="209"/>
      <c r="L72" s="209">
        <v>144106.19031883744</v>
      </c>
    </row>
    <row r="73" spans="1:12" s="210" customFormat="1" ht="18.75">
      <c r="A73" s="208">
        <v>60</v>
      </c>
      <c r="B73" s="78" t="s">
        <v>324</v>
      </c>
      <c r="C73" s="209">
        <v>2815</v>
      </c>
      <c r="D73" s="209">
        <v>2815</v>
      </c>
      <c r="E73" s="209">
        <v>165</v>
      </c>
      <c r="F73" s="209">
        <v>2650</v>
      </c>
      <c r="G73" s="209">
        <v>2650</v>
      </c>
      <c r="H73" s="209"/>
      <c r="I73" s="209">
        <v>298346.09481405816</v>
      </c>
      <c r="J73" s="209">
        <v>28266.888142</v>
      </c>
      <c r="K73" s="209"/>
      <c r="L73" s="209">
        <v>329427.98295605817</v>
      </c>
    </row>
    <row r="74" spans="1:12" s="210" customFormat="1" ht="18.75">
      <c r="A74" s="208">
        <v>61</v>
      </c>
      <c r="B74" s="78" t="s">
        <v>325</v>
      </c>
      <c r="C74" s="209">
        <v>510</v>
      </c>
      <c r="D74" s="209">
        <v>510</v>
      </c>
      <c r="E74" s="209">
        <v>85</v>
      </c>
      <c r="F74" s="209">
        <v>425</v>
      </c>
      <c r="G74" s="209">
        <v>425</v>
      </c>
      <c r="H74" s="209"/>
      <c r="I74" s="209">
        <v>100736.93157225187</v>
      </c>
      <c r="J74" s="209">
        <v>15354.31</v>
      </c>
      <c r="K74" s="209"/>
      <c r="L74" s="209">
        <v>116601.24157225186</v>
      </c>
    </row>
    <row r="75" spans="1:12" s="210" customFormat="1" ht="18.75">
      <c r="A75" s="208">
        <v>62</v>
      </c>
      <c r="B75" s="78" t="s">
        <v>326</v>
      </c>
      <c r="C75" s="209">
        <v>2635</v>
      </c>
      <c r="D75" s="209">
        <v>2635</v>
      </c>
      <c r="E75" s="209">
        <v>195</v>
      </c>
      <c r="F75" s="209">
        <v>2440</v>
      </c>
      <c r="G75" s="209">
        <v>2440</v>
      </c>
      <c r="H75" s="209"/>
      <c r="I75" s="209">
        <v>118340.20937478547</v>
      </c>
      <c r="J75" s="209">
        <v>15736.760431999999</v>
      </c>
      <c r="K75" s="209"/>
      <c r="L75" s="209">
        <v>136711.96980678546</v>
      </c>
    </row>
    <row r="76" spans="1:12" s="210" customFormat="1" ht="18.75">
      <c r="A76" s="208">
        <v>63</v>
      </c>
      <c r="B76" s="78" t="s">
        <v>327</v>
      </c>
      <c r="C76" s="209">
        <v>145</v>
      </c>
      <c r="D76" s="209">
        <v>145</v>
      </c>
      <c r="E76" s="209">
        <v>30</v>
      </c>
      <c r="F76" s="209">
        <v>115</v>
      </c>
      <c r="G76" s="209">
        <v>115</v>
      </c>
      <c r="H76" s="209"/>
      <c r="I76" s="209">
        <v>140601.24694335923</v>
      </c>
      <c r="J76" s="209">
        <v>31482.993999999999</v>
      </c>
      <c r="K76" s="209"/>
      <c r="L76" s="209">
        <v>172229.24094335924</v>
      </c>
    </row>
    <row r="77" spans="1:12" s="210" customFormat="1" ht="18.75">
      <c r="A77" s="208">
        <v>64</v>
      </c>
      <c r="B77" s="78" t="s">
        <v>328</v>
      </c>
      <c r="C77" s="209">
        <v>50</v>
      </c>
      <c r="D77" s="209">
        <v>50</v>
      </c>
      <c r="E77" s="209">
        <v>30</v>
      </c>
      <c r="F77" s="209">
        <v>20</v>
      </c>
      <c r="G77" s="209">
        <v>20</v>
      </c>
      <c r="H77" s="209"/>
      <c r="I77" s="209">
        <v>112530.95158298394</v>
      </c>
      <c r="J77" s="209">
        <v>27022.349000000002</v>
      </c>
      <c r="K77" s="209"/>
      <c r="L77" s="209">
        <v>139603.30058298394</v>
      </c>
    </row>
    <row r="78" spans="1:12" s="210" customFormat="1" ht="18.75">
      <c r="A78" s="208">
        <v>65</v>
      </c>
      <c r="B78" s="78" t="s">
        <v>329</v>
      </c>
      <c r="C78" s="209">
        <v>3200</v>
      </c>
      <c r="D78" s="209">
        <v>2012.7</v>
      </c>
      <c r="E78" s="209">
        <v>268</v>
      </c>
      <c r="F78" s="209">
        <v>2932</v>
      </c>
      <c r="G78" s="209">
        <v>1744.7</v>
      </c>
      <c r="H78" s="209"/>
      <c r="I78" s="209">
        <v>208388.96292333331</v>
      </c>
      <c r="J78" s="209">
        <v>20653.526159999998</v>
      </c>
      <c r="K78" s="209"/>
      <c r="L78" s="209">
        <v>231055.18908333333</v>
      </c>
    </row>
    <row r="79" spans="1:12" s="210" customFormat="1" ht="18.75">
      <c r="A79" s="208">
        <v>66</v>
      </c>
      <c r="B79" s="78" t="s">
        <v>330</v>
      </c>
      <c r="C79" s="209">
        <v>1500</v>
      </c>
      <c r="D79" s="209">
        <v>1048.5999999999999</v>
      </c>
      <c r="E79" s="209">
        <v>217</v>
      </c>
      <c r="F79" s="209">
        <v>1283</v>
      </c>
      <c r="G79" s="209">
        <v>831.59999999999991</v>
      </c>
      <c r="H79" s="209"/>
      <c r="I79" s="209">
        <v>67557.072397333337</v>
      </c>
      <c r="J79" s="209">
        <v>9725.3956600000001</v>
      </c>
      <c r="K79" s="209"/>
      <c r="L79" s="209">
        <v>78331.068057333337</v>
      </c>
    </row>
    <row r="80" spans="1:12" s="210" customFormat="1" ht="18.75">
      <c r="A80" s="208">
        <v>67</v>
      </c>
      <c r="B80" s="78" t="s">
        <v>331</v>
      </c>
      <c r="C80" s="209">
        <v>1788</v>
      </c>
      <c r="D80" s="209">
        <v>1470.8</v>
      </c>
      <c r="E80" s="209">
        <v>868</v>
      </c>
      <c r="F80" s="209">
        <v>920</v>
      </c>
      <c r="G80" s="209">
        <v>602.79999999999995</v>
      </c>
      <c r="H80" s="209"/>
      <c r="I80" s="209">
        <v>107091.30895411111</v>
      </c>
      <c r="J80" s="209">
        <v>12824.055259999999</v>
      </c>
      <c r="K80" s="209"/>
      <c r="L80" s="209">
        <v>121386.16421411111</v>
      </c>
    </row>
    <row r="81" spans="1:12" s="210" customFormat="1" ht="18.75">
      <c r="A81" s="208">
        <v>68</v>
      </c>
      <c r="B81" s="78" t="s">
        <v>332</v>
      </c>
      <c r="C81" s="209">
        <v>1445</v>
      </c>
      <c r="D81" s="209">
        <v>1095.3</v>
      </c>
      <c r="E81" s="209">
        <v>372</v>
      </c>
      <c r="F81" s="209">
        <v>1073</v>
      </c>
      <c r="G81" s="209">
        <v>723.3</v>
      </c>
      <c r="H81" s="209"/>
      <c r="I81" s="209">
        <v>89974.168429111116</v>
      </c>
      <c r="J81" s="209">
        <v>11514.855060000002</v>
      </c>
      <c r="K81" s="209"/>
      <c r="L81" s="209">
        <v>102584.32348911112</v>
      </c>
    </row>
    <row r="82" spans="1:12" s="210" customFormat="1" ht="18.75">
      <c r="A82" s="208">
        <v>69</v>
      </c>
      <c r="B82" s="78" t="s">
        <v>333</v>
      </c>
      <c r="C82" s="209">
        <v>1295</v>
      </c>
      <c r="D82" s="209">
        <v>1039.5999999999999</v>
      </c>
      <c r="E82" s="209">
        <v>579</v>
      </c>
      <c r="F82" s="209">
        <v>716</v>
      </c>
      <c r="G82" s="209">
        <v>460.59999999999991</v>
      </c>
      <c r="H82" s="209"/>
      <c r="I82" s="209">
        <v>101760.38486911112</v>
      </c>
      <c r="J82" s="209">
        <v>13343.77166</v>
      </c>
      <c r="K82" s="209"/>
      <c r="L82" s="209">
        <v>116143.75652911112</v>
      </c>
    </row>
    <row r="83" spans="1:12" s="210" customFormat="1" ht="18.75">
      <c r="A83" s="208">
        <v>70</v>
      </c>
      <c r="B83" s="78" t="s">
        <v>334</v>
      </c>
      <c r="C83" s="209">
        <v>3473</v>
      </c>
      <c r="D83" s="209">
        <v>3473</v>
      </c>
      <c r="E83" s="209">
        <v>935.4</v>
      </c>
      <c r="F83" s="209">
        <v>2537.6</v>
      </c>
      <c r="G83" s="209">
        <v>2537.6</v>
      </c>
      <c r="H83" s="209"/>
      <c r="I83" s="209">
        <v>162888.30207021598</v>
      </c>
      <c r="J83" s="209">
        <v>45688.022455999999</v>
      </c>
      <c r="K83" s="209"/>
      <c r="L83" s="209">
        <v>212049.32452621599</v>
      </c>
    </row>
    <row r="84" spans="1:12" s="210" customFormat="1" ht="18.75">
      <c r="A84" s="208">
        <v>71</v>
      </c>
      <c r="B84" s="78" t="s">
        <v>335</v>
      </c>
      <c r="C84" s="209">
        <v>793.2</v>
      </c>
      <c r="D84" s="209">
        <v>793.2</v>
      </c>
      <c r="E84" s="209">
        <v>549.79999999999995</v>
      </c>
      <c r="F84" s="209">
        <v>243.40000000000009</v>
      </c>
      <c r="G84" s="209">
        <v>243.40000000000009</v>
      </c>
      <c r="H84" s="209"/>
      <c r="I84" s="209">
        <v>72543.936376832004</v>
      </c>
      <c r="J84" s="209">
        <v>4587.9766</v>
      </c>
      <c r="K84" s="209"/>
      <c r="L84" s="209">
        <v>77925.112976831995</v>
      </c>
    </row>
    <row r="85" spans="1:12" s="210" customFormat="1" ht="18.75">
      <c r="A85" s="208">
        <v>72</v>
      </c>
      <c r="B85" s="78" t="s">
        <v>336</v>
      </c>
      <c r="C85" s="209">
        <v>1370.6000000000001</v>
      </c>
      <c r="D85" s="209">
        <v>1370.6</v>
      </c>
      <c r="E85" s="209">
        <v>463.7</v>
      </c>
      <c r="F85" s="209">
        <v>906.90000000000009</v>
      </c>
      <c r="G85" s="209">
        <v>906.89999999999986</v>
      </c>
      <c r="H85" s="209"/>
      <c r="I85" s="209">
        <v>76140.74414549199</v>
      </c>
      <c r="J85" s="209">
        <v>2577.8476000000001</v>
      </c>
      <c r="K85" s="209"/>
      <c r="L85" s="209">
        <v>80089.191745491989</v>
      </c>
    </row>
    <row r="86" spans="1:12" s="210" customFormat="1" ht="18.75">
      <c r="A86" s="208">
        <v>73</v>
      </c>
      <c r="B86" s="78" t="s">
        <v>337</v>
      </c>
      <c r="C86" s="209">
        <v>1388.9</v>
      </c>
      <c r="D86" s="209">
        <v>1388.9</v>
      </c>
      <c r="E86" s="209">
        <v>990.7</v>
      </c>
      <c r="F86" s="209">
        <v>398.20000000000005</v>
      </c>
      <c r="G86" s="209">
        <v>398.20000000000005</v>
      </c>
      <c r="H86" s="209"/>
      <c r="I86" s="209">
        <v>90172.085060016005</v>
      </c>
      <c r="J86" s="209">
        <v>4609.8786</v>
      </c>
      <c r="K86" s="209"/>
      <c r="L86" s="209">
        <v>96170.863660015995</v>
      </c>
    </row>
    <row r="87" spans="1:12" s="210" customFormat="1" ht="18.75">
      <c r="A87" s="208">
        <v>74</v>
      </c>
      <c r="B87" s="78" t="s">
        <v>338</v>
      </c>
      <c r="C87" s="209">
        <v>971.5</v>
      </c>
      <c r="D87" s="209">
        <v>971.5</v>
      </c>
      <c r="E87" s="209">
        <v>747.3</v>
      </c>
      <c r="F87" s="209">
        <v>224.20000000000005</v>
      </c>
      <c r="G87" s="209">
        <v>224.20000000000005</v>
      </c>
      <c r="H87" s="209"/>
      <c r="I87" s="209">
        <v>103283.89217775999</v>
      </c>
      <c r="J87" s="209">
        <v>5476.5295999999998</v>
      </c>
      <c r="K87" s="209"/>
      <c r="L87" s="209">
        <v>109731.92177775998</v>
      </c>
    </row>
    <row r="88" spans="1:12" s="210" customFormat="1" ht="18.75">
      <c r="A88" s="208">
        <v>75</v>
      </c>
      <c r="B88" s="78" t="s">
        <v>339</v>
      </c>
      <c r="C88" s="209">
        <v>29464</v>
      </c>
      <c r="D88" s="209">
        <v>12984.8</v>
      </c>
      <c r="E88" s="209">
        <v>884</v>
      </c>
      <c r="F88" s="209">
        <v>28580</v>
      </c>
      <c r="G88" s="209">
        <v>12100.8</v>
      </c>
      <c r="H88" s="209"/>
      <c r="I88" s="209">
        <v>312087.3911428373</v>
      </c>
      <c r="J88" s="209">
        <v>33392.832406000001</v>
      </c>
      <c r="K88" s="209"/>
      <c r="L88" s="209">
        <v>358465.02354883729</v>
      </c>
    </row>
    <row r="89" spans="1:12" s="210" customFormat="1" ht="18.75">
      <c r="A89" s="208">
        <v>76</v>
      </c>
      <c r="B89" s="78" t="s">
        <v>340</v>
      </c>
      <c r="C89" s="209">
        <v>39440</v>
      </c>
      <c r="D89" s="209">
        <v>16680</v>
      </c>
      <c r="E89" s="209">
        <v>1222</v>
      </c>
      <c r="F89" s="209">
        <v>38218</v>
      </c>
      <c r="G89" s="209">
        <v>15458</v>
      </c>
      <c r="H89" s="209"/>
      <c r="I89" s="209">
        <v>165974.19818842804</v>
      </c>
      <c r="J89" s="209">
        <v>19171.276593999999</v>
      </c>
      <c r="K89" s="209"/>
      <c r="L89" s="209">
        <v>201825.47478242803</v>
      </c>
    </row>
    <row r="90" spans="1:12" s="210" customFormat="1" ht="18.75">
      <c r="A90" s="208">
        <v>77</v>
      </c>
      <c r="B90" s="78" t="s">
        <v>212</v>
      </c>
      <c r="C90" s="209">
        <v>9680</v>
      </c>
      <c r="D90" s="209">
        <v>5484.9</v>
      </c>
      <c r="E90" s="209">
        <v>424</v>
      </c>
      <c r="F90" s="209">
        <v>9256</v>
      </c>
      <c r="G90" s="209">
        <v>5060.8999999999996</v>
      </c>
      <c r="H90" s="209"/>
      <c r="I90" s="209">
        <v>187918.6</v>
      </c>
      <c r="J90" s="209">
        <v>18432.5</v>
      </c>
      <c r="K90" s="209"/>
      <c r="L90" s="209">
        <v>211836</v>
      </c>
    </row>
    <row r="91" spans="1:12" s="210" customFormat="1" ht="18.75">
      <c r="A91" s="208">
        <v>78</v>
      </c>
      <c r="B91" s="78" t="s">
        <v>341</v>
      </c>
      <c r="C91" s="209">
        <v>400</v>
      </c>
      <c r="D91" s="209">
        <v>400</v>
      </c>
      <c r="E91" s="209">
        <v>115</v>
      </c>
      <c r="F91" s="209">
        <v>285</v>
      </c>
      <c r="G91" s="209">
        <v>285</v>
      </c>
      <c r="H91" s="209"/>
      <c r="I91" s="209">
        <v>25963</v>
      </c>
      <c r="J91" s="209">
        <v>4822</v>
      </c>
      <c r="K91" s="209">
        <v>1100</v>
      </c>
      <c r="L91" s="209">
        <v>32285</v>
      </c>
    </row>
    <row r="92" spans="1:12">
      <c r="A92" s="364"/>
      <c r="B92" s="364"/>
      <c r="C92" s="364"/>
      <c r="D92" s="364"/>
      <c r="E92" s="364"/>
      <c r="F92" s="364"/>
      <c r="G92" s="364"/>
      <c r="H92" s="364"/>
      <c r="I92" s="364"/>
      <c r="J92" s="364"/>
      <c r="K92" s="364"/>
      <c r="L92" s="364"/>
    </row>
    <row r="93" spans="1:12" ht="22.5" customHeight="1">
      <c r="A93" s="424" t="s">
        <v>1031</v>
      </c>
      <c r="B93" s="366"/>
      <c r="C93" s="210"/>
      <c r="D93" s="210"/>
      <c r="E93" s="210"/>
      <c r="F93" s="210"/>
      <c r="G93" s="210"/>
      <c r="H93" s="210"/>
      <c r="I93" s="210"/>
      <c r="J93" s="210"/>
      <c r="K93" s="210"/>
      <c r="L93" s="210"/>
    </row>
    <row r="94" spans="1:12" ht="18.75">
      <c r="A94" s="210"/>
      <c r="B94" s="210"/>
      <c r="C94" s="210"/>
      <c r="D94" s="210"/>
      <c r="E94" s="210"/>
      <c r="F94" s="210"/>
      <c r="G94" s="210"/>
      <c r="H94" s="210"/>
      <c r="I94" s="210"/>
      <c r="J94" s="210"/>
      <c r="K94" s="210"/>
      <c r="L94" s="210"/>
    </row>
    <row r="95" spans="1:12" ht="18.75">
      <c r="A95" s="210"/>
      <c r="B95" s="210"/>
      <c r="C95" s="210"/>
      <c r="D95" s="210"/>
      <c r="E95" s="210"/>
      <c r="F95" s="210"/>
      <c r="G95" s="210"/>
      <c r="H95" s="210"/>
      <c r="I95" s="210"/>
      <c r="J95" s="210"/>
      <c r="K95" s="210"/>
      <c r="L95" s="210"/>
    </row>
    <row r="96" spans="1:12" ht="18.75">
      <c r="A96" s="210"/>
      <c r="B96" s="210"/>
      <c r="C96" s="210"/>
      <c r="D96" s="210"/>
      <c r="E96" s="210"/>
      <c r="F96" s="210"/>
      <c r="G96" s="210"/>
      <c r="H96" s="210"/>
      <c r="I96" s="210"/>
      <c r="J96" s="210"/>
      <c r="K96" s="210"/>
      <c r="L96" s="210"/>
    </row>
    <row r="97" spans="1:12" ht="18.75">
      <c r="A97" s="365"/>
      <c r="B97" s="210"/>
      <c r="C97" s="210"/>
      <c r="D97" s="210"/>
      <c r="E97" s="210"/>
      <c r="F97" s="210"/>
      <c r="G97" s="210"/>
      <c r="H97" s="210"/>
      <c r="I97" s="210"/>
      <c r="J97" s="210"/>
      <c r="K97" s="210"/>
      <c r="L97" s="210"/>
    </row>
    <row r="98" spans="1:12" ht="18.75">
      <c r="A98" s="210"/>
      <c r="B98" s="210"/>
      <c r="C98" s="210"/>
      <c r="D98" s="210"/>
      <c r="E98" s="210"/>
      <c r="F98" s="210"/>
      <c r="G98" s="210"/>
      <c r="H98" s="210"/>
      <c r="I98" s="210"/>
      <c r="J98" s="210"/>
      <c r="K98" s="210"/>
      <c r="L98" s="210"/>
    </row>
    <row r="99" spans="1:12" ht="18.75">
      <c r="A99" s="210"/>
      <c r="B99" s="210"/>
      <c r="C99" s="210"/>
      <c r="D99" s="210"/>
      <c r="E99" s="210"/>
      <c r="F99" s="210"/>
      <c r="G99" s="210"/>
      <c r="H99" s="210"/>
      <c r="I99" s="210"/>
      <c r="J99" s="210"/>
      <c r="K99" s="210"/>
      <c r="L99" s="210"/>
    </row>
    <row r="100" spans="1:12" ht="18.75">
      <c r="A100" s="210"/>
      <c r="B100" s="210"/>
      <c r="C100" s="210"/>
      <c r="D100" s="210"/>
      <c r="E100" s="210"/>
      <c r="F100" s="210"/>
      <c r="G100" s="210"/>
      <c r="H100" s="210"/>
      <c r="I100" s="210"/>
      <c r="J100" s="210"/>
      <c r="K100" s="210"/>
      <c r="L100" s="210"/>
    </row>
    <row r="101" spans="1:12" ht="18.75">
      <c r="A101" s="210"/>
      <c r="B101" s="210"/>
      <c r="C101" s="210"/>
      <c r="D101" s="210"/>
      <c r="E101" s="210"/>
      <c r="F101" s="210"/>
      <c r="G101" s="210"/>
      <c r="H101" s="210"/>
      <c r="I101" s="210"/>
      <c r="J101" s="210"/>
      <c r="K101" s="210"/>
      <c r="L101" s="210"/>
    </row>
    <row r="102" spans="1:12" ht="18.75">
      <c r="A102" s="210"/>
      <c r="B102" s="210"/>
      <c r="C102" s="210"/>
      <c r="D102" s="210"/>
      <c r="E102" s="210"/>
      <c r="F102" s="210"/>
      <c r="G102" s="210"/>
      <c r="H102" s="210"/>
      <c r="I102" s="210"/>
      <c r="J102" s="210"/>
      <c r="K102" s="210"/>
      <c r="L102" s="210"/>
    </row>
    <row r="103" spans="1:12" ht="18.75">
      <c r="A103" s="210"/>
      <c r="B103" s="210"/>
      <c r="C103" s="210"/>
      <c r="D103" s="210"/>
      <c r="E103" s="210"/>
      <c r="F103" s="210"/>
      <c r="G103" s="210"/>
      <c r="H103" s="210"/>
      <c r="I103" s="210"/>
      <c r="J103" s="210"/>
      <c r="K103" s="210"/>
      <c r="L103" s="210"/>
    </row>
    <row r="104" spans="1:12" ht="22.5" customHeight="1">
      <c r="A104" s="210"/>
      <c r="B104" s="210"/>
      <c r="C104" s="210"/>
      <c r="D104" s="210"/>
      <c r="E104" s="210"/>
      <c r="F104" s="210"/>
      <c r="G104" s="210"/>
      <c r="H104" s="210"/>
      <c r="I104" s="210"/>
      <c r="J104" s="210"/>
      <c r="K104" s="210"/>
      <c r="L104" s="210"/>
    </row>
    <row r="105" spans="1:12" ht="18.75">
      <c r="A105" s="210"/>
      <c r="B105" s="210"/>
      <c r="C105" s="210"/>
      <c r="D105" s="210"/>
      <c r="E105" s="210"/>
      <c r="F105" s="210"/>
      <c r="G105" s="210"/>
      <c r="H105" s="210"/>
      <c r="I105" s="210"/>
      <c r="J105" s="210"/>
      <c r="K105" s="210"/>
      <c r="L105" s="210"/>
    </row>
    <row r="106" spans="1:12" ht="18.75">
      <c r="A106" s="210"/>
      <c r="B106" s="210"/>
      <c r="C106" s="210"/>
      <c r="D106" s="210"/>
      <c r="E106" s="210"/>
      <c r="F106" s="210"/>
      <c r="G106" s="210"/>
      <c r="H106" s="210"/>
      <c r="I106" s="210"/>
      <c r="J106" s="210"/>
      <c r="K106" s="210"/>
      <c r="L106" s="210"/>
    </row>
    <row r="107" spans="1:12" ht="18.75">
      <c r="A107" s="210"/>
      <c r="B107" s="210"/>
      <c r="C107" s="210"/>
      <c r="D107" s="210"/>
      <c r="E107" s="210"/>
      <c r="F107" s="210"/>
      <c r="G107" s="210"/>
      <c r="H107" s="210"/>
      <c r="I107" s="210"/>
      <c r="J107" s="210"/>
      <c r="K107" s="210"/>
      <c r="L107" s="210"/>
    </row>
    <row r="108" spans="1:12" ht="18.75">
      <c r="A108" s="210"/>
      <c r="B108" s="210"/>
      <c r="C108" s="210"/>
      <c r="D108" s="210"/>
      <c r="E108" s="210"/>
      <c r="F108" s="210"/>
      <c r="G108" s="210"/>
      <c r="H108" s="210"/>
      <c r="I108" s="210"/>
      <c r="J108" s="210"/>
      <c r="K108" s="210"/>
      <c r="L108" s="210"/>
    </row>
  </sheetData>
  <mergeCells count="18">
    <mergeCell ref="I6:I9"/>
    <mergeCell ref="B6:B9"/>
    <mergeCell ref="A1:L1"/>
    <mergeCell ref="A2:L2"/>
    <mergeCell ref="A3:L3"/>
    <mergeCell ref="A4:L4"/>
    <mergeCell ref="K6:K9"/>
    <mergeCell ref="L6:L9"/>
    <mergeCell ref="E7:E9"/>
    <mergeCell ref="F8:F9"/>
    <mergeCell ref="G8:G9"/>
    <mergeCell ref="J6:J9"/>
    <mergeCell ref="E6:H6"/>
    <mergeCell ref="F7:H7"/>
    <mergeCell ref="H8:H9"/>
    <mergeCell ref="A6:A9"/>
    <mergeCell ref="C6:C9"/>
    <mergeCell ref="D6:D9"/>
  </mergeCells>
  <pageMargins left="0.31496062992125984" right="0.15748031496062992" top="0.47244094488188981" bottom="0.47244094488188981"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B102"/>
  <sheetViews>
    <sheetView topLeftCell="A10" zoomScale="110" zoomScaleNormal="110" workbookViewId="0">
      <pane xSplit="2" ySplit="11" topLeftCell="C81" activePane="bottomRight" state="frozen"/>
      <selection activeCell="A10" sqref="A10"/>
      <selection pane="topRight" activeCell="C10" sqref="C10"/>
      <selection pane="bottomLeft" activeCell="A21" sqref="A21"/>
      <selection pane="bottomRight" activeCell="U99" sqref="U99"/>
    </sheetView>
  </sheetViews>
  <sheetFormatPr defaultRowHeight="15.75"/>
  <cols>
    <col min="1" max="1" width="5.875" style="122" customWidth="1"/>
    <col min="2" max="2" width="14.5" style="122" customWidth="1"/>
    <col min="3" max="3" width="10.125" style="122" customWidth="1"/>
    <col min="4" max="4" width="10.375" style="122" customWidth="1"/>
    <col min="5" max="5" width="8.625" style="122" customWidth="1"/>
    <col min="6" max="7" width="8.625" style="122" hidden="1" customWidth="1"/>
    <col min="8" max="9" width="9.25" style="122" hidden="1" customWidth="1"/>
    <col min="10" max="10" width="9.25" style="122" customWidth="1"/>
    <col min="11" max="11" width="11" style="122" customWidth="1"/>
    <col min="12" max="12" width="9.875" style="122" customWidth="1"/>
    <col min="13" max="13" width="9" style="122" customWidth="1"/>
    <col min="14" max="14" width="10.75" style="122" customWidth="1"/>
    <col min="15" max="15" width="9.75" style="122" customWidth="1"/>
    <col min="16" max="16" width="10.75" style="122" customWidth="1"/>
    <col min="17" max="17" width="10.625" style="122" customWidth="1"/>
    <col min="18" max="19" width="10.625" style="122" hidden="1" customWidth="1"/>
    <col min="20" max="20" width="9.75" style="122" customWidth="1"/>
    <col min="21" max="21" width="10.625" style="122" customWidth="1"/>
    <col min="22" max="22" width="10.75" style="122" hidden="1" customWidth="1"/>
    <col min="23" max="23" width="10.375" style="122" hidden="1" customWidth="1"/>
    <col min="24" max="24" width="9" style="122" hidden="1" customWidth="1"/>
    <col min="25" max="253" width="9.125" style="122"/>
    <col min="254" max="254" width="5.875" style="122" customWidth="1"/>
    <col min="255" max="255" width="35.875" style="122" customWidth="1"/>
    <col min="256" max="256" width="10.125" style="122" customWidth="1"/>
    <col min="257" max="257" width="13.625" style="122" customWidth="1"/>
    <col min="258" max="260" width="8.625" style="122" customWidth="1"/>
    <col min="261" max="263" width="9.25" style="122" customWidth="1"/>
    <col min="264" max="264" width="8.625" style="122" customWidth="1"/>
    <col min="265" max="266" width="9" style="122" customWidth="1"/>
    <col min="267" max="269" width="10.75" style="122" customWidth="1"/>
    <col min="270" max="273" width="10.625" style="122" customWidth="1"/>
    <col min="274" max="274" width="10.75" style="122" customWidth="1"/>
    <col min="275" max="275" width="9.125" style="122"/>
    <col min="276" max="277" width="10.75" style="122" customWidth="1"/>
    <col min="278" max="509" width="9.125" style="122"/>
    <col min="510" max="510" width="5.875" style="122" customWidth="1"/>
    <col min="511" max="511" width="35.875" style="122" customWidth="1"/>
    <col min="512" max="512" width="10.125" style="122" customWidth="1"/>
    <col min="513" max="513" width="13.625" style="122" customWidth="1"/>
    <col min="514" max="516" width="8.625" style="122" customWidth="1"/>
    <col min="517" max="519" width="9.25" style="122" customWidth="1"/>
    <col min="520" max="520" width="8.625" style="122" customWidth="1"/>
    <col min="521" max="522" width="9" style="122" customWidth="1"/>
    <col min="523" max="525" width="10.75" style="122" customWidth="1"/>
    <col min="526" max="529" width="10.625" style="122" customWidth="1"/>
    <col min="530" max="530" width="10.75" style="122" customWidth="1"/>
    <col min="531" max="531" width="9.125" style="122"/>
    <col min="532" max="533" width="10.75" style="122" customWidth="1"/>
    <col min="534" max="765" width="9.125" style="122"/>
    <col min="766" max="766" width="5.875" style="122" customWidth="1"/>
    <col min="767" max="767" width="35.875" style="122" customWidth="1"/>
    <col min="768" max="768" width="10.125" style="122" customWidth="1"/>
    <col min="769" max="769" width="13.625" style="122" customWidth="1"/>
    <col min="770" max="772" width="8.625" style="122" customWidth="1"/>
    <col min="773" max="775" width="9.25" style="122" customWidth="1"/>
    <col min="776" max="776" width="8.625" style="122" customWidth="1"/>
    <col min="777" max="778" width="9" style="122" customWidth="1"/>
    <col min="779" max="781" width="10.75" style="122" customWidth="1"/>
    <col min="782" max="785" width="10.625" style="122" customWidth="1"/>
    <col min="786" max="786" width="10.75" style="122" customWidth="1"/>
    <col min="787" max="787" width="9.125" style="122"/>
    <col min="788" max="789" width="10.75" style="122" customWidth="1"/>
    <col min="790" max="1021" width="9.125" style="122"/>
    <col min="1022" max="1022" width="5.875" style="122" customWidth="1"/>
    <col min="1023" max="1023" width="35.875" style="122" customWidth="1"/>
    <col min="1024" max="1024" width="10.125" style="122" customWidth="1"/>
    <col min="1025" max="1025" width="13.625" style="122" customWidth="1"/>
    <col min="1026" max="1028" width="8.625" style="122" customWidth="1"/>
    <col min="1029" max="1031" width="9.25" style="122" customWidth="1"/>
    <col min="1032" max="1032" width="8.625" style="122" customWidth="1"/>
    <col min="1033" max="1034" width="9" style="122" customWidth="1"/>
    <col min="1035" max="1037" width="10.75" style="122" customWidth="1"/>
    <col min="1038" max="1041" width="10.625" style="122" customWidth="1"/>
    <col min="1042" max="1042" width="10.75" style="122" customWidth="1"/>
    <col min="1043" max="1043" width="9.125" style="122"/>
    <col min="1044" max="1045" width="10.75" style="122" customWidth="1"/>
    <col min="1046" max="1277" width="9.125" style="122"/>
    <col min="1278" max="1278" width="5.875" style="122" customWidth="1"/>
    <col min="1279" max="1279" width="35.875" style="122" customWidth="1"/>
    <col min="1280" max="1280" width="10.125" style="122" customWidth="1"/>
    <col min="1281" max="1281" width="13.625" style="122" customWidth="1"/>
    <col min="1282" max="1284" width="8.625" style="122" customWidth="1"/>
    <col min="1285" max="1287" width="9.25" style="122" customWidth="1"/>
    <col min="1288" max="1288" width="8.625" style="122" customWidth="1"/>
    <col min="1289" max="1290" width="9" style="122" customWidth="1"/>
    <col min="1291" max="1293" width="10.75" style="122" customWidth="1"/>
    <col min="1294" max="1297" width="10.625" style="122" customWidth="1"/>
    <col min="1298" max="1298" width="10.75" style="122" customWidth="1"/>
    <col min="1299" max="1299" width="9.125" style="122"/>
    <col min="1300" max="1301" width="10.75" style="122" customWidth="1"/>
    <col min="1302" max="1533" width="9.125" style="122"/>
    <col min="1534" max="1534" width="5.875" style="122" customWidth="1"/>
    <col min="1535" max="1535" width="35.875" style="122" customWidth="1"/>
    <col min="1536" max="1536" width="10.125" style="122" customWidth="1"/>
    <col min="1537" max="1537" width="13.625" style="122" customWidth="1"/>
    <col min="1538" max="1540" width="8.625" style="122" customWidth="1"/>
    <col min="1541" max="1543" width="9.25" style="122" customWidth="1"/>
    <col min="1544" max="1544" width="8.625" style="122" customWidth="1"/>
    <col min="1545" max="1546" width="9" style="122" customWidth="1"/>
    <col min="1547" max="1549" width="10.75" style="122" customWidth="1"/>
    <col min="1550" max="1553" width="10.625" style="122" customWidth="1"/>
    <col min="1554" max="1554" width="10.75" style="122" customWidth="1"/>
    <col min="1555" max="1555" width="9.125" style="122"/>
    <col min="1556" max="1557" width="10.75" style="122" customWidth="1"/>
    <col min="1558" max="1789" width="9.125" style="122"/>
    <col min="1790" max="1790" width="5.875" style="122" customWidth="1"/>
    <col min="1791" max="1791" width="35.875" style="122" customWidth="1"/>
    <col min="1792" max="1792" width="10.125" style="122" customWidth="1"/>
    <col min="1793" max="1793" width="13.625" style="122" customWidth="1"/>
    <col min="1794" max="1796" width="8.625" style="122" customWidth="1"/>
    <col min="1797" max="1799" width="9.25" style="122" customWidth="1"/>
    <col min="1800" max="1800" width="8.625" style="122" customWidth="1"/>
    <col min="1801" max="1802" width="9" style="122" customWidth="1"/>
    <col min="1803" max="1805" width="10.75" style="122" customWidth="1"/>
    <col min="1806" max="1809" width="10.625" style="122" customWidth="1"/>
    <col min="1810" max="1810" width="10.75" style="122" customWidth="1"/>
    <col min="1811" max="1811" width="9.125" style="122"/>
    <col min="1812" max="1813" width="10.75" style="122" customWidth="1"/>
    <col min="1814" max="2045" width="9.125" style="122"/>
    <col min="2046" max="2046" width="5.875" style="122" customWidth="1"/>
    <col min="2047" max="2047" width="35.875" style="122" customWidth="1"/>
    <col min="2048" max="2048" width="10.125" style="122" customWidth="1"/>
    <col min="2049" max="2049" width="13.625" style="122" customWidth="1"/>
    <col min="2050" max="2052" width="8.625" style="122" customWidth="1"/>
    <col min="2053" max="2055" width="9.25" style="122" customWidth="1"/>
    <col min="2056" max="2056" width="8.625" style="122" customWidth="1"/>
    <col min="2057" max="2058" width="9" style="122" customWidth="1"/>
    <col min="2059" max="2061" width="10.75" style="122" customWidth="1"/>
    <col min="2062" max="2065" width="10.625" style="122" customWidth="1"/>
    <col min="2066" max="2066" width="10.75" style="122" customWidth="1"/>
    <col min="2067" max="2067" width="9.125" style="122"/>
    <col min="2068" max="2069" width="10.75" style="122" customWidth="1"/>
    <col min="2070" max="2301" width="9.125" style="122"/>
    <col min="2302" max="2302" width="5.875" style="122" customWidth="1"/>
    <col min="2303" max="2303" width="35.875" style="122" customWidth="1"/>
    <col min="2304" max="2304" width="10.125" style="122" customWidth="1"/>
    <col min="2305" max="2305" width="13.625" style="122" customWidth="1"/>
    <col min="2306" max="2308" width="8.625" style="122" customWidth="1"/>
    <col min="2309" max="2311" width="9.25" style="122" customWidth="1"/>
    <col min="2312" max="2312" width="8.625" style="122" customWidth="1"/>
    <col min="2313" max="2314" width="9" style="122" customWidth="1"/>
    <col min="2315" max="2317" width="10.75" style="122" customWidth="1"/>
    <col min="2318" max="2321" width="10.625" style="122" customWidth="1"/>
    <col min="2322" max="2322" width="10.75" style="122" customWidth="1"/>
    <col min="2323" max="2323" width="9.125" style="122"/>
    <col min="2324" max="2325" width="10.75" style="122" customWidth="1"/>
    <col min="2326" max="2557" width="9.125" style="122"/>
    <col min="2558" max="2558" width="5.875" style="122" customWidth="1"/>
    <col min="2559" max="2559" width="35.875" style="122" customWidth="1"/>
    <col min="2560" max="2560" width="10.125" style="122" customWidth="1"/>
    <col min="2561" max="2561" width="13.625" style="122" customWidth="1"/>
    <col min="2562" max="2564" width="8.625" style="122" customWidth="1"/>
    <col min="2565" max="2567" width="9.25" style="122" customWidth="1"/>
    <col min="2568" max="2568" width="8.625" style="122" customWidth="1"/>
    <col min="2569" max="2570" width="9" style="122" customWidth="1"/>
    <col min="2571" max="2573" width="10.75" style="122" customWidth="1"/>
    <col min="2574" max="2577" width="10.625" style="122" customWidth="1"/>
    <col min="2578" max="2578" width="10.75" style="122" customWidth="1"/>
    <col min="2579" max="2579" width="9.125" style="122"/>
    <col min="2580" max="2581" width="10.75" style="122" customWidth="1"/>
    <col min="2582" max="2813" width="9.125" style="122"/>
    <col min="2814" max="2814" width="5.875" style="122" customWidth="1"/>
    <col min="2815" max="2815" width="35.875" style="122" customWidth="1"/>
    <col min="2816" max="2816" width="10.125" style="122" customWidth="1"/>
    <col min="2817" max="2817" width="13.625" style="122" customWidth="1"/>
    <col min="2818" max="2820" width="8.625" style="122" customWidth="1"/>
    <col min="2821" max="2823" width="9.25" style="122" customWidth="1"/>
    <col min="2824" max="2824" width="8.625" style="122" customWidth="1"/>
    <col min="2825" max="2826" width="9" style="122" customWidth="1"/>
    <col min="2827" max="2829" width="10.75" style="122" customWidth="1"/>
    <col min="2830" max="2833" width="10.625" style="122" customWidth="1"/>
    <col min="2834" max="2834" width="10.75" style="122" customWidth="1"/>
    <col min="2835" max="2835" width="9.125" style="122"/>
    <col min="2836" max="2837" width="10.75" style="122" customWidth="1"/>
    <col min="2838" max="3069" width="9.125" style="122"/>
    <col min="3070" max="3070" width="5.875" style="122" customWidth="1"/>
    <col min="3071" max="3071" width="35.875" style="122" customWidth="1"/>
    <col min="3072" max="3072" width="10.125" style="122" customWidth="1"/>
    <col min="3073" max="3073" width="13.625" style="122" customWidth="1"/>
    <col min="3074" max="3076" width="8.625" style="122" customWidth="1"/>
    <col min="3077" max="3079" width="9.25" style="122" customWidth="1"/>
    <col min="3080" max="3080" width="8.625" style="122" customWidth="1"/>
    <col min="3081" max="3082" width="9" style="122" customWidth="1"/>
    <col min="3083" max="3085" width="10.75" style="122" customWidth="1"/>
    <col min="3086" max="3089" width="10.625" style="122" customWidth="1"/>
    <col min="3090" max="3090" width="10.75" style="122" customWidth="1"/>
    <col min="3091" max="3091" width="9.125" style="122"/>
    <col min="3092" max="3093" width="10.75" style="122" customWidth="1"/>
    <col min="3094" max="3325" width="9.125" style="122"/>
    <col min="3326" max="3326" width="5.875" style="122" customWidth="1"/>
    <col min="3327" max="3327" width="35.875" style="122" customWidth="1"/>
    <col min="3328" max="3328" width="10.125" style="122" customWidth="1"/>
    <col min="3329" max="3329" width="13.625" style="122" customWidth="1"/>
    <col min="3330" max="3332" width="8.625" style="122" customWidth="1"/>
    <col min="3333" max="3335" width="9.25" style="122" customWidth="1"/>
    <col min="3336" max="3336" width="8.625" style="122" customWidth="1"/>
    <col min="3337" max="3338" width="9" style="122" customWidth="1"/>
    <col min="3339" max="3341" width="10.75" style="122" customWidth="1"/>
    <col min="3342" max="3345" width="10.625" style="122" customWidth="1"/>
    <col min="3346" max="3346" width="10.75" style="122" customWidth="1"/>
    <col min="3347" max="3347" width="9.125" style="122"/>
    <col min="3348" max="3349" width="10.75" style="122" customWidth="1"/>
    <col min="3350" max="3581" width="9.125" style="122"/>
    <col min="3582" max="3582" width="5.875" style="122" customWidth="1"/>
    <col min="3583" max="3583" width="35.875" style="122" customWidth="1"/>
    <col min="3584" max="3584" width="10.125" style="122" customWidth="1"/>
    <col min="3585" max="3585" width="13.625" style="122" customWidth="1"/>
    <col min="3586" max="3588" width="8.625" style="122" customWidth="1"/>
    <col min="3589" max="3591" width="9.25" style="122" customWidth="1"/>
    <col min="3592" max="3592" width="8.625" style="122" customWidth="1"/>
    <col min="3593" max="3594" width="9" style="122" customWidth="1"/>
    <col min="3595" max="3597" width="10.75" style="122" customWidth="1"/>
    <col min="3598" max="3601" width="10.625" style="122" customWidth="1"/>
    <col min="3602" max="3602" width="10.75" style="122" customWidth="1"/>
    <col min="3603" max="3603" width="9.125" style="122"/>
    <col min="3604" max="3605" width="10.75" style="122" customWidth="1"/>
    <col min="3606" max="3837" width="9.125" style="122"/>
    <col min="3838" max="3838" width="5.875" style="122" customWidth="1"/>
    <col min="3839" max="3839" width="35.875" style="122" customWidth="1"/>
    <col min="3840" max="3840" width="10.125" style="122" customWidth="1"/>
    <col min="3841" max="3841" width="13.625" style="122" customWidth="1"/>
    <col min="3842" max="3844" width="8.625" style="122" customWidth="1"/>
    <col min="3845" max="3847" width="9.25" style="122" customWidth="1"/>
    <col min="3848" max="3848" width="8.625" style="122" customWidth="1"/>
    <col min="3849" max="3850" width="9" style="122" customWidth="1"/>
    <col min="3851" max="3853" width="10.75" style="122" customWidth="1"/>
    <col min="3854" max="3857" width="10.625" style="122" customWidth="1"/>
    <col min="3858" max="3858" width="10.75" style="122" customWidth="1"/>
    <col min="3859" max="3859" width="9.125" style="122"/>
    <col min="3860" max="3861" width="10.75" style="122" customWidth="1"/>
    <col min="3862" max="4093" width="9.125" style="122"/>
    <col min="4094" max="4094" width="5.875" style="122" customWidth="1"/>
    <col min="4095" max="4095" width="35.875" style="122" customWidth="1"/>
    <col min="4096" max="4096" width="10.125" style="122" customWidth="1"/>
    <col min="4097" max="4097" width="13.625" style="122" customWidth="1"/>
    <col min="4098" max="4100" width="8.625" style="122" customWidth="1"/>
    <col min="4101" max="4103" width="9.25" style="122" customWidth="1"/>
    <col min="4104" max="4104" width="8.625" style="122" customWidth="1"/>
    <col min="4105" max="4106" width="9" style="122" customWidth="1"/>
    <col min="4107" max="4109" width="10.75" style="122" customWidth="1"/>
    <col min="4110" max="4113" width="10.625" style="122" customWidth="1"/>
    <col min="4114" max="4114" width="10.75" style="122" customWidth="1"/>
    <col min="4115" max="4115" width="9.125" style="122"/>
    <col min="4116" max="4117" width="10.75" style="122" customWidth="1"/>
    <col min="4118" max="4349" width="9.125" style="122"/>
    <col min="4350" max="4350" width="5.875" style="122" customWidth="1"/>
    <col min="4351" max="4351" width="35.875" style="122" customWidth="1"/>
    <col min="4352" max="4352" width="10.125" style="122" customWidth="1"/>
    <col min="4353" max="4353" width="13.625" style="122" customWidth="1"/>
    <col min="4354" max="4356" width="8.625" style="122" customWidth="1"/>
    <col min="4357" max="4359" width="9.25" style="122" customWidth="1"/>
    <col min="4360" max="4360" width="8.625" style="122" customWidth="1"/>
    <col min="4361" max="4362" width="9" style="122" customWidth="1"/>
    <col min="4363" max="4365" width="10.75" style="122" customWidth="1"/>
    <col min="4366" max="4369" width="10.625" style="122" customWidth="1"/>
    <col min="4370" max="4370" width="10.75" style="122" customWidth="1"/>
    <col min="4371" max="4371" width="9.125" style="122"/>
    <col min="4372" max="4373" width="10.75" style="122" customWidth="1"/>
    <col min="4374" max="4605" width="9.125" style="122"/>
    <col min="4606" max="4606" width="5.875" style="122" customWidth="1"/>
    <col min="4607" max="4607" width="35.875" style="122" customWidth="1"/>
    <col min="4608" max="4608" width="10.125" style="122" customWidth="1"/>
    <col min="4609" max="4609" width="13.625" style="122" customWidth="1"/>
    <col min="4610" max="4612" width="8.625" style="122" customWidth="1"/>
    <col min="4613" max="4615" width="9.25" style="122" customWidth="1"/>
    <col min="4616" max="4616" width="8.625" style="122" customWidth="1"/>
    <col min="4617" max="4618" width="9" style="122" customWidth="1"/>
    <col min="4619" max="4621" width="10.75" style="122" customWidth="1"/>
    <col min="4622" max="4625" width="10.625" style="122" customWidth="1"/>
    <col min="4626" max="4626" width="10.75" style="122" customWidth="1"/>
    <col min="4627" max="4627" width="9.125" style="122"/>
    <col min="4628" max="4629" width="10.75" style="122" customWidth="1"/>
    <col min="4630" max="4861" width="9.125" style="122"/>
    <col min="4862" max="4862" width="5.875" style="122" customWidth="1"/>
    <col min="4863" max="4863" width="35.875" style="122" customWidth="1"/>
    <col min="4864" max="4864" width="10.125" style="122" customWidth="1"/>
    <col min="4865" max="4865" width="13.625" style="122" customWidth="1"/>
    <col min="4866" max="4868" width="8.625" style="122" customWidth="1"/>
    <col min="4869" max="4871" width="9.25" style="122" customWidth="1"/>
    <col min="4872" max="4872" width="8.625" style="122" customWidth="1"/>
    <col min="4873" max="4874" width="9" style="122" customWidth="1"/>
    <col min="4875" max="4877" width="10.75" style="122" customWidth="1"/>
    <col min="4878" max="4881" width="10.625" style="122" customWidth="1"/>
    <col min="4882" max="4882" width="10.75" style="122" customWidth="1"/>
    <col min="4883" max="4883" width="9.125" style="122"/>
    <col min="4884" max="4885" width="10.75" style="122" customWidth="1"/>
    <col min="4886" max="5117" width="9.125" style="122"/>
    <col min="5118" max="5118" width="5.875" style="122" customWidth="1"/>
    <col min="5119" max="5119" width="35.875" style="122" customWidth="1"/>
    <col min="5120" max="5120" width="10.125" style="122" customWidth="1"/>
    <col min="5121" max="5121" width="13.625" style="122" customWidth="1"/>
    <col min="5122" max="5124" width="8.625" style="122" customWidth="1"/>
    <col min="5125" max="5127" width="9.25" style="122" customWidth="1"/>
    <col min="5128" max="5128" width="8.625" style="122" customWidth="1"/>
    <col min="5129" max="5130" width="9" style="122" customWidth="1"/>
    <col min="5131" max="5133" width="10.75" style="122" customWidth="1"/>
    <col min="5134" max="5137" width="10.625" style="122" customWidth="1"/>
    <col min="5138" max="5138" width="10.75" style="122" customWidth="1"/>
    <col min="5139" max="5139" width="9.125" style="122"/>
    <col min="5140" max="5141" width="10.75" style="122" customWidth="1"/>
    <col min="5142" max="5373" width="9.125" style="122"/>
    <col min="5374" max="5374" width="5.875" style="122" customWidth="1"/>
    <col min="5375" max="5375" width="35.875" style="122" customWidth="1"/>
    <col min="5376" max="5376" width="10.125" style="122" customWidth="1"/>
    <col min="5377" max="5377" width="13.625" style="122" customWidth="1"/>
    <col min="5378" max="5380" width="8.625" style="122" customWidth="1"/>
    <col min="5381" max="5383" width="9.25" style="122" customWidth="1"/>
    <col min="5384" max="5384" width="8.625" style="122" customWidth="1"/>
    <col min="5385" max="5386" width="9" style="122" customWidth="1"/>
    <col min="5387" max="5389" width="10.75" style="122" customWidth="1"/>
    <col min="5390" max="5393" width="10.625" style="122" customWidth="1"/>
    <col min="5394" max="5394" width="10.75" style="122" customWidth="1"/>
    <col min="5395" max="5395" width="9.125" style="122"/>
    <col min="5396" max="5397" width="10.75" style="122" customWidth="1"/>
    <col min="5398" max="5629" width="9.125" style="122"/>
    <col min="5630" max="5630" width="5.875" style="122" customWidth="1"/>
    <col min="5631" max="5631" width="35.875" style="122" customWidth="1"/>
    <col min="5632" max="5632" width="10.125" style="122" customWidth="1"/>
    <col min="5633" max="5633" width="13.625" style="122" customWidth="1"/>
    <col min="5634" max="5636" width="8.625" style="122" customWidth="1"/>
    <col min="5637" max="5639" width="9.25" style="122" customWidth="1"/>
    <col min="5640" max="5640" width="8.625" style="122" customWidth="1"/>
    <col min="5641" max="5642" width="9" style="122" customWidth="1"/>
    <col min="5643" max="5645" width="10.75" style="122" customWidth="1"/>
    <col min="5646" max="5649" width="10.625" style="122" customWidth="1"/>
    <col min="5650" max="5650" width="10.75" style="122" customWidth="1"/>
    <col min="5651" max="5651" width="9.125" style="122"/>
    <col min="5652" max="5653" width="10.75" style="122" customWidth="1"/>
    <col min="5654" max="5885" width="9.125" style="122"/>
    <col min="5886" max="5886" width="5.875" style="122" customWidth="1"/>
    <col min="5887" max="5887" width="35.875" style="122" customWidth="1"/>
    <col min="5888" max="5888" width="10.125" style="122" customWidth="1"/>
    <col min="5889" max="5889" width="13.625" style="122" customWidth="1"/>
    <col min="5890" max="5892" width="8.625" style="122" customWidth="1"/>
    <col min="5893" max="5895" width="9.25" style="122" customWidth="1"/>
    <col min="5896" max="5896" width="8.625" style="122" customWidth="1"/>
    <col min="5897" max="5898" width="9" style="122" customWidth="1"/>
    <col min="5899" max="5901" width="10.75" style="122" customWidth="1"/>
    <col min="5902" max="5905" width="10.625" style="122" customWidth="1"/>
    <col min="5906" max="5906" width="10.75" style="122" customWidth="1"/>
    <col min="5907" max="5907" width="9.125" style="122"/>
    <col min="5908" max="5909" width="10.75" style="122" customWidth="1"/>
    <col min="5910" max="6141" width="9.125" style="122"/>
    <col min="6142" max="6142" width="5.875" style="122" customWidth="1"/>
    <col min="6143" max="6143" width="35.875" style="122" customWidth="1"/>
    <col min="6144" max="6144" width="10.125" style="122" customWidth="1"/>
    <col min="6145" max="6145" width="13.625" style="122" customWidth="1"/>
    <col min="6146" max="6148" width="8.625" style="122" customWidth="1"/>
    <col min="6149" max="6151" width="9.25" style="122" customWidth="1"/>
    <col min="6152" max="6152" width="8.625" style="122" customWidth="1"/>
    <col min="6153" max="6154" width="9" style="122" customWidth="1"/>
    <col min="6155" max="6157" width="10.75" style="122" customWidth="1"/>
    <col min="6158" max="6161" width="10.625" style="122" customWidth="1"/>
    <col min="6162" max="6162" width="10.75" style="122" customWidth="1"/>
    <col min="6163" max="6163" width="9.125" style="122"/>
    <col min="6164" max="6165" width="10.75" style="122" customWidth="1"/>
    <col min="6166" max="6397" width="9.125" style="122"/>
    <col min="6398" max="6398" width="5.875" style="122" customWidth="1"/>
    <col min="6399" max="6399" width="35.875" style="122" customWidth="1"/>
    <col min="6400" max="6400" width="10.125" style="122" customWidth="1"/>
    <col min="6401" max="6401" width="13.625" style="122" customWidth="1"/>
    <col min="6402" max="6404" width="8.625" style="122" customWidth="1"/>
    <col min="6405" max="6407" width="9.25" style="122" customWidth="1"/>
    <col min="6408" max="6408" width="8.625" style="122" customWidth="1"/>
    <col min="6409" max="6410" width="9" style="122" customWidth="1"/>
    <col min="6411" max="6413" width="10.75" style="122" customWidth="1"/>
    <col min="6414" max="6417" width="10.625" style="122" customWidth="1"/>
    <col min="6418" max="6418" width="10.75" style="122" customWidth="1"/>
    <col min="6419" max="6419" width="9.125" style="122"/>
    <col min="6420" max="6421" width="10.75" style="122" customWidth="1"/>
    <col min="6422" max="6653" width="9.125" style="122"/>
    <col min="6654" max="6654" width="5.875" style="122" customWidth="1"/>
    <col min="6655" max="6655" width="35.875" style="122" customWidth="1"/>
    <col min="6656" max="6656" width="10.125" style="122" customWidth="1"/>
    <col min="6657" max="6657" width="13.625" style="122" customWidth="1"/>
    <col min="6658" max="6660" width="8.625" style="122" customWidth="1"/>
    <col min="6661" max="6663" width="9.25" style="122" customWidth="1"/>
    <col min="6664" max="6664" width="8.625" style="122" customWidth="1"/>
    <col min="6665" max="6666" width="9" style="122" customWidth="1"/>
    <col min="6667" max="6669" width="10.75" style="122" customWidth="1"/>
    <col min="6670" max="6673" width="10.625" style="122" customWidth="1"/>
    <col min="6674" max="6674" width="10.75" style="122" customWidth="1"/>
    <col min="6675" max="6675" width="9.125" style="122"/>
    <col min="6676" max="6677" width="10.75" style="122" customWidth="1"/>
    <col min="6678" max="6909" width="9.125" style="122"/>
    <col min="6910" max="6910" width="5.875" style="122" customWidth="1"/>
    <col min="6911" max="6911" width="35.875" style="122" customWidth="1"/>
    <col min="6912" max="6912" width="10.125" style="122" customWidth="1"/>
    <col min="6913" max="6913" width="13.625" style="122" customWidth="1"/>
    <col min="6914" max="6916" width="8.625" style="122" customWidth="1"/>
    <col min="6917" max="6919" width="9.25" style="122" customWidth="1"/>
    <col min="6920" max="6920" width="8.625" style="122" customWidth="1"/>
    <col min="6921" max="6922" width="9" style="122" customWidth="1"/>
    <col min="6923" max="6925" width="10.75" style="122" customWidth="1"/>
    <col min="6926" max="6929" width="10.625" style="122" customWidth="1"/>
    <col min="6930" max="6930" width="10.75" style="122" customWidth="1"/>
    <col min="6931" max="6931" width="9.125" style="122"/>
    <col min="6932" max="6933" width="10.75" style="122" customWidth="1"/>
    <col min="6934" max="7165" width="9.125" style="122"/>
    <col min="7166" max="7166" width="5.875" style="122" customWidth="1"/>
    <col min="7167" max="7167" width="35.875" style="122" customWidth="1"/>
    <col min="7168" max="7168" width="10.125" style="122" customWidth="1"/>
    <col min="7169" max="7169" width="13.625" style="122" customWidth="1"/>
    <col min="7170" max="7172" width="8.625" style="122" customWidth="1"/>
    <col min="7173" max="7175" width="9.25" style="122" customWidth="1"/>
    <col min="7176" max="7176" width="8.625" style="122" customWidth="1"/>
    <col min="7177" max="7178" width="9" style="122" customWidth="1"/>
    <col min="7179" max="7181" width="10.75" style="122" customWidth="1"/>
    <col min="7182" max="7185" width="10.625" style="122" customWidth="1"/>
    <col min="7186" max="7186" width="10.75" style="122" customWidth="1"/>
    <col min="7187" max="7187" width="9.125" style="122"/>
    <col min="7188" max="7189" width="10.75" style="122" customWidth="1"/>
    <col min="7190" max="7421" width="9.125" style="122"/>
    <col min="7422" max="7422" width="5.875" style="122" customWidth="1"/>
    <col min="7423" max="7423" width="35.875" style="122" customWidth="1"/>
    <col min="7424" max="7424" width="10.125" style="122" customWidth="1"/>
    <col min="7425" max="7425" width="13.625" style="122" customWidth="1"/>
    <col min="7426" max="7428" width="8.625" style="122" customWidth="1"/>
    <col min="7429" max="7431" width="9.25" style="122" customWidth="1"/>
    <col min="7432" max="7432" width="8.625" style="122" customWidth="1"/>
    <col min="7433" max="7434" width="9" style="122" customWidth="1"/>
    <col min="7435" max="7437" width="10.75" style="122" customWidth="1"/>
    <col min="7438" max="7441" width="10.625" style="122" customWidth="1"/>
    <col min="7442" max="7442" width="10.75" style="122" customWidth="1"/>
    <col min="7443" max="7443" width="9.125" style="122"/>
    <col min="7444" max="7445" width="10.75" style="122" customWidth="1"/>
    <col min="7446" max="7677" width="9.125" style="122"/>
    <col min="7678" max="7678" width="5.875" style="122" customWidth="1"/>
    <col min="7679" max="7679" width="35.875" style="122" customWidth="1"/>
    <col min="7680" max="7680" width="10.125" style="122" customWidth="1"/>
    <col min="7681" max="7681" width="13.625" style="122" customWidth="1"/>
    <col min="7682" max="7684" width="8.625" style="122" customWidth="1"/>
    <col min="7685" max="7687" width="9.25" style="122" customWidth="1"/>
    <col min="7688" max="7688" width="8.625" style="122" customWidth="1"/>
    <col min="7689" max="7690" width="9" style="122" customWidth="1"/>
    <col min="7691" max="7693" width="10.75" style="122" customWidth="1"/>
    <col min="7694" max="7697" width="10.625" style="122" customWidth="1"/>
    <col min="7698" max="7698" width="10.75" style="122" customWidth="1"/>
    <col min="7699" max="7699" width="9.125" style="122"/>
    <col min="7700" max="7701" width="10.75" style="122" customWidth="1"/>
    <col min="7702" max="7933" width="9.125" style="122"/>
    <col min="7934" max="7934" width="5.875" style="122" customWidth="1"/>
    <col min="7935" max="7935" width="35.875" style="122" customWidth="1"/>
    <col min="7936" max="7936" width="10.125" style="122" customWidth="1"/>
    <col min="7937" max="7937" width="13.625" style="122" customWidth="1"/>
    <col min="7938" max="7940" width="8.625" style="122" customWidth="1"/>
    <col min="7941" max="7943" width="9.25" style="122" customWidth="1"/>
    <col min="7944" max="7944" width="8.625" style="122" customWidth="1"/>
    <col min="7945" max="7946" width="9" style="122" customWidth="1"/>
    <col min="7947" max="7949" width="10.75" style="122" customWidth="1"/>
    <col min="7950" max="7953" width="10.625" style="122" customWidth="1"/>
    <col min="7954" max="7954" width="10.75" style="122" customWidth="1"/>
    <col min="7955" max="7955" width="9.125" style="122"/>
    <col min="7956" max="7957" width="10.75" style="122" customWidth="1"/>
    <col min="7958" max="8189" width="9.125" style="122"/>
    <col min="8190" max="8190" width="5.875" style="122" customWidth="1"/>
    <col min="8191" max="8191" width="35.875" style="122" customWidth="1"/>
    <col min="8192" max="8192" width="10.125" style="122" customWidth="1"/>
    <col min="8193" max="8193" width="13.625" style="122" customWidth="1"/>
    <col min="8194" max="8196" width="8.625" style="122" customWidth="1"/>
    <col min="8197" max="8199" width="9.25" style="122" customWidth="1"/>
    <col min="8200" max="8200" width="8.625" style="122" customWidth="1"/>
    <col min="8201" max="8202" width="9" style="122" customWidth="1"/>
    <col min="8203" max="8205" width="10.75" style="122" customWidth="1"/>
    <col min="8206" max="8209" width="10.625" style="122" customWidth="1"/>
    <col min="8210" max="8210" width="10.75" style="122" customWidth="1"/>
    <col min="8211" max="8211" width="9.125" style="122"/>
    <col min="8212" max="8213" width="10.75" style="122" customWidth="1"/>
    <col min="8214" max="8445" width="9.125" style="122"/>
    <col min="8446" max="8446" width="5.875" style="122" customWidth="1"/>
    <col min="8447" max="8447" width="35.875" style="122" customWidth="1"/>
    <col min="8448" max="8448" width="10.125" style="122" customWidth="1"/>
    <col min="8449" max="8449" width="13.625" style="122" customWidth="1"/>
    <col min="8450" max="8452" width="8.625" style="122" customWidth="1"/>
    <col min="8453" max="8455" width="9.25" style="122" customWidth="1"/>
    <col min="8456" max="8456" width="8.625" style="122" customWidth="1"/>
    <col min="8457" max="8458" width="9" style="122" customWidth="1"/>
    <col min="8459" max="8461" width="10.75" style="122" customWidth="1"/>
    <col min="8462" max="8465" width="10.625" style="122" customWidth="1"/>
    <col min="8466" max="8466" width="10.75" style="122" customWidth="1"/>
    <col min="8467" max="8467" width="9.125" style="122"/>
    <col min="8468" max="8469" width="10.75" style="122" customWidth="1"/>
    <col min="8470" max="8701" width="9.125" style="122"/>
    <col min="8702" max="8702" width="5.875" style="122" customWidth="1"/>
    <col min="8703" max="8703" width="35.875" style="122" customWidth="1"/>
    <col min="8704" max="8704" width="10.125" style="122" customWidth="1"/>
    <col min="8705" max="8705" width="13.625" style="122" customWidth="1"/>
    <col min="8706" max="8708" width="8.625" style="122" customWidth="1"/>
    <col min="8709" max="8711" width="9.25" style="122" customWidth="1"/>
    <col min="8712" max="8712" width="8.625" style="122" customWidth="1"/>
    <col min="8713" max="8714" width="9" style="122" customWidth="1"/>
    <col min="8715" max="8717" width="10.75" style="122" customWidth="1"/>
    <col min="8718" max="8721" width="10.625" style="122" customWidth="1"/>
    <col min="8722" max="8722" width="10.75" style="122" customWidth="1"/>
    <col min="8723" max="8723" width="9.125" style="122"/>
    <col min="8724" max="8725" width="10.75" style="122" customWidth="1"/>
    <col min="8726" max="8957" width="9.125" style="122"/>
    <col min="8958" max="8958" width="5.875" style="122" customWidth="1"/>
    <col min="8959" max="8959" width="35.875" style="122" customWidth="1"/>
    <col min="8960" max="8960" width="10.125" style="122" customWidth="1"/>
    <col min="8961" max="8961" width="13.625" style="122" customWidth="1"/>
    <col min="8962" max="8964" width="8.625" style="122" customWidth="1"/>
    <col min="8965" max="8967" width="9.25" style="122" customWidth="1"/>
    <col min="8968" max="8968" width="8.625" style="122" customWidth="1"/>
    <col min="8969" max="8970" width="9" style="122" customWidth="1"/>
    <col min="8971" max="8973" width="10.75" style="122" customWidth="1"/>
    <col min="8974" max="8977" width="10.625" style="122" customWidth="1"/>
    <col min="8978" max="8978" width="10.75" style="122" customWidth="1"/>
    <col min="8979" max="8979" width="9.125" style="122"/>
    <col min="8980" max="8981" width="10.75" style="122" customWidth="1"/>
    <col min="8982" max="9213" width="9.125" style="122"/>
    <col min="9214" max="9214" width="5.875" style="122" customWidth="1"/>
    <col min="9215" max="9215" width="35.875" style="122" customWidth="1"/>
    <col min="9216" max="9216" width="10.125" style="122" customWidth="1"/>
    <col min="9217" max="9217" width="13.625" style="122" customWidth="1"/>
    <col min="9218" max="9220" width="8.625" style="122" customWidth="1"/>
    <col min="9221" max="9223" width="9.25" style="122" customWidth="1"/>
    <col min="9224" max="9224" width="8.625" style="122" customWidth="1"/>
    <col min="9225" max="9226" width="9" style="122" customWidth="1"/>
    <col min="9227" max="9229" width="10.75" style="122" customWidth="1"/>
    <col min="9230" max="9233" width="10.625" style="122" customWidth="1"/>
    <col min="9234" max="9234" width="10.75" style="122" customWidth="1"/>
    <col min="9235" max="9235" width="9.125" style="122"/>
    <col min="9236" max="9237" width="10.75" style="122" customWidth="1"/>
    <col min="9238" max="9469" width="9.125" style="122"/>
    <col min="9470" max="9470" width="5.875" style="122" customWidth="1"/>
    <col min="9471" max="9471" width="35.875" style="122" customWidth="1"/>
    <col min="9472" max="9472" width="10.125" style="122" customWidth="1"/>
    <col min="9473" max="9473" width="13.625" style="122" customWidth="1"/>
    <col min="9474" max="9476" width="8.625" style="122" customWidth="1"/>
    <col min="9477" max="9479" width="9.25" style="122" customWidth="1"/>
    <col min="9480" max="9480" width="8.625" style="122" customWidth="1"/>
    <col min="9481" max="9482" width="9" style="122" customWidth="1"/>
    <col min="9483" max="9485" width="10.75" style="122" customWidth="1"/>
    <col min="9486" max="9489" width="10.625" style="122" customWidth="1"/>
    <col min="9490" max="9490" width="10.75" style="122" customWidth="1"/>
    <col min="9491" max="9491" width="9.125" style="122"/>
    <col min="9492" max="9493" width="10.75" style="122" customWidth="1"/>
    <col min="9494" max="9725" width="9.125" style="122"/>
    <col min="9726" max="9726" width="5.875" style="122" customWidth="1"/>
    <col min="9727" max="9727" width="35.875" style="122" customWidth="1"/>
    <col min="9728" max="9728" width="10.125" style="122" customWidth="1"/>
    <col min="9729" max="9729" width="13.625" style="122" customWidth="1"/>
    <col min="9730" max="9732" width="8.625" style="122" customWidth="1"/>
    <col min="9733" max="9735" width="9.25" style="122" customWidth="1"/>
    <col min="9736" max="9736" width="8.625" style="122" customWidth="1"/>
    <col min="9737" max="9738" width="9" style="122" customWidth="1"/>
    <col min="9739" max="9741" width="10.75" style="122" customWidth="1"/>
    <col min="9742" max="9745" width="10.625" style="122" customWidth="1"/>
    <col min="9746" max="9746" width="10.75" style="122" customWidth="1"/>
    <col min="9747" max="9747" width="9.125" style="122"/>
    <col min="9748" max="9749" width="10.75" style="122" customWidth="1"/>
    <col min="9750" max="9981" width="9.125" style="122"/>
    <col min="9982" max="9982" width="5.875" style="122" customWidth="1"/>
    <col min="9983" max="9983" width="35.875" style="122" customWidth="1"/>
    <col min="9984" max="9984" width="10.125" style="122" customWidth="1"/>
    <col min="9985" max="9985" width="13.625" style="122" customWidth="1"/>
    <col min="9986" max="9988" width="8.625" style="122" customWidth="1"/>
    <col min="9989" max="9991" width="9.25" style="122" customWidth="1"/>
    <col min="9992" max="9992" width="8.625" style="122" customWidth="1"/>
    <col min="9993" max="9994" width="9" style="122" customWidth="1"/>
    <col min="9995" max="9997" width="10.75" style="122" customWidth="1"/>
    <col min="9998" max="10001" width="10.625" style="122" customWidth="1"/>
    <col min="10002" max="10002" width="10.75" style="122" customWidth="1"/>
    <col min="10003" max="10003" width="9.125" style="122"/>
    <col min="10004" max="10005" width="10.75" style="122" customWidth="1"/>
    <col min="10006" max="10237" width="9.125" style="122"/>
    <col min="10238" max="10238" width="5.875" style="122" customWidth="1"/>
    <col min="10239" max="10239" width="35.875" style="122" customWidth="1"/>
    <col min="10240" max="10240" width="10.125" style="122" customWidth="1"/>
    <col min="10241" max="10241" width="13.625" style="122" customWidth="1"/>
    <col min="10242" max="10244" width="8.625" style="122" customWidth="1"/>
    <col min="10245" max="10247" width="9.25" style="122" customWidth="1"/>
    <col min="10248" max="10248" width="8.625" style="122" customWidth="1"/>
    <col min="10249" max="10250" width="9" style="122" customWidth="1"/>
    <col min="10251" max="10253" width="10.75" style="122" customWidth="1"/>
    <col min="10254" max="10257" width="10.625" style="122" customWidth="1"/>
    <col min="10258" max="10258" width="10.75" style="122" customWidth="1"/>
    <col min="10259" max="10259" width="9.125" style="122"/>
    <col min="10260" max="10261" width="10.75" style="122" customWidth="1"/>
    <col min="10262" max="10493" width="9.125" style="122"/>
    <col min="10494" max="10494" width="5.875" style="122" customWidth="1"/>
    <col min="10495" max="10495" width="35.875" style="122" customWidth="1"/>
    <col min="10496" max="10496" width="10.125" style="122" customWidth="1"/>
    <col min="10497" max="10497" width="13.625" style="122" customWidth="1"/>
    <col min="10498" max="10500" width="8.625" style="122" customWidth="1"/>
    <col min="10501" max="10503" width="9.25" style="122" customWidth="1"/>
    <col min="10504" max="10504" width="8.625" style="122" customWidth="1"/>
    <col min="10505" max="10506" width="9" style="122" customWidth="1"/>
    <col min="10507" max="10509" width="10.75" style="122" customWidth="1"/>
    <col min="10510" max="10513" width="10.625" style="122" customWidth="1"/>
    <col min="10514" max="10514" width="10.75" style="122" customWidth="1"/>
    <col min="10515" max="10515" width="9.125" style="122"/>
    <col min="10516" max="10517" width="10.75" style="122" customWidth="1"/>
    <col min="10518" max="10749" width="9.125" style="122"/>
    <col min="10750" max="10750" width="5.875" style="122" customWidth="1"/>
    <col min="10751" max="10751" width="35.875" style="122" customWidth="1"/>
    <col min="10752" max="10752" width="10.125" style="122" customWidth="1"/>
    <col min="10753" max="10753" width="13.625" style="122" customWidth="1"/>
    <col min="10754" max="10756" width="8.625" style="122" customWidth="1"/>
    <col min="10757" max="10759" width="9.25" style="122" customWidth="1"/>
    <col min="10760" max="10760" width="8.625" style="122" customWidth="1"/>
    <col min="10761" max="10762" width="9" style="122" customWidth="1"/>
    <col min="10763" max="10765" width="10.75" style="122" customWidth="1"/>
    <col min="10766" max="10769" width="10.625" style="122" customWidth="1"/>
    <col min="10770" max="10770" width="10.75" style="122" customWidth="1"/>
    <col min="10771" max="10771" width="9.125" style="122"/>
    <col min="10772" max="10773" width="10.75" style="122" customWidth="1"/>
    <col min="10774" max="11005" width="9.125" style="122"/>
    <col min="11006" max="11006" width="5.875" style="122" customWidth="1"/>
    <col min="11007" max="11007" width="35.875" style="122" customWidth="1"/>
    <col min="11008" max="11008" width="10.125" style="122" customWidth="1"/>
    <col min="11009" max="11009" width="13.625" style="122" customWidth="1"/>
    <col min="11010" max="11012" width="8.625" style="122" customWidth="1"/>
    <col min="11013" max="11015" width="9.25" style="122" customWidth="1"/>
    <col min="11016" max="11016" width="8.625" style="122" customWidth="1"/>
    <col min="11017" max="11018" width="9" style="122" customWidth="1"/>
    <col min="11019" max="11021" width="10.75" style="122" customWidth="1"/>
    <col min="11022" max="11025" width="10.625" style="122" customWidth="1"/>
    <col min="11026" max="11026" width="10.75" style="122" customWidth="1"/>
    <col min="11027" max="11027" width="9.125" style="122"/>
    <col min="11028" max="11029" width="10.75" style="122" customWidth="1"/>
    <col min="11030" max="11261" width="9.125" style="122"/>
    <col min="11262" max="11262" width="5.875" style="122" customWidth="1"/>
    <col min="11263" max="11263" width="35.875" style="122" customWidth="1"/>
    <col min="11264" max="11264" width="10.125" style="122" customWidth="1"/>
    <col min="11265" max="11265" width="13.625" style="122" customWidth="1"/>
    <col min="11266" max="11268" width="8.625" style="122" customWidth="1"/>
    <col min="11269" max="11271" width="9.25" style="122" customWidth="1"/>
    <col min="11272" max="11272" width="8.625" style="122" customWidth="1"/>
    <col min="11273" max="11274" width="9" style="122" customWidth="1"/>
    <col min="11275" max="11277" width="10.75" style="122" customWidth="1"/>
    <col min="11278" max="11281" width="10.625" style="122" customWidth="1"/>
    <col min="11282" max="11282" width="10.75" style="122" customWidth="1"/>
    <col min="11283" max="11283" width="9.125" style="122"/>
    <col min="11284" max="11285" width="10.75" style="122" customWidth="1"/>
    <col min="11286" max="11517" width="9.125" style="122"/>
    <col min="11518" max="11518" width="5.875" style="122" customWidth="1"/>
    <col min="11519" max="11519" width="35.875" style="122" customWidth="1"/>
    <col min="11520" max="11520" width="10.125" style="122" customWidth="1"/>
    <col min="11521" max="11521" width="13.625" style="122" customWidth="1"/>
    <col min="11522" max="11524" width="8.625" style="122" customWidth="1"/>
    <col min="11525" max="11527" width="9.25" style="122" customWidth="1"/>
    <col min="11528" max="11528" width="8.625" style="122" customWidth="1"/>
    <col min="11529" max="11530" width="9" style="122" customWidth="1"/>
    <col min="11531" max="11533" width="10.75" style="122" customWidth="1"/>
    <col min="11534" max="11537" width="10.625" style="122" customWidth="1"/>
    <col min="11538" max="11538" width="10.75" style="122" customWidth="1"/>
    <col min="11539" max="11539" width="9.125" style="122"/>
    <col min="11540" max="11541" width="10.75" style="122" customWidth="1"/>
    <col min="11542" max="11773" width="9.125" style="122"/>
    <col min="11774" max="11774" width="5.875" style="122" customWidth="1"/>
    <col min="11775" max="11775" width="35.875" style="122" customWidth="1"/>
    <col min="11776" max="11776" width="10.125" style="122" customWidth="1"/>
    <col min="11777" max="11777" width="13.625" style="122" customWidth="1"/>
    <col min="11778" max="11780" width="8.625" style="122" customWidth="1"/>
    <col min="11781" max="11783" width="9.25" style="122" customWidth="1"/>
    <col min="11784" max="11784" width="8.625" style="122" customWidth="1"/>
    <col min="11785" max="11786" width="9" style="122" customWidth="1"/>
    <col min="11787" max="11789" width="10.75" style="122" customWidth="1"/>
    <col min="11790" max="11793" width="10.625" style="122" customWidth="1"/>
    <col min="11794" max="11794" width="10.75" style="122" customWidth="1"/>
    <col min="11795" max="11795" width="9.125" style="122"/>
    <col min="11796" max="11797" width="10.75" style="122" customWidth="1"/>
    <col min="11798" max="12029" width="9.125" style="122"/>
    <col min="12030" max="12030" width="5.875" style="122" customWidth="1"/>
    <col min="12031" max="12031" width="35.875" style="122" customWidth="1"/>
    <col min="12032" max="12032" width="10.125" style="122" customWidth="1"/>
    <col min="12033" max="12033" width="13.625" style="122" customWidth="1"/>
    <col min="12034" max="12036" width="8.625" style="122" customWidth="1"/>
    <col min="12037" max="12039" width="9.25" style="122" customWidth="1"/>
    <col min="12040" max="12040" width="8.625" style="122" customWidth="1"/>
    <col min="12041" max="12042" width="9" style="122" customWidth="1"/>
    <col min="12043" max="12045" width="10.75" style="122" customWidth="1"/>
    <col min="12046" max="12049" width="10.625" style="122" customWidth="1"/>
    <col min="12050" max="12050" width="10.75" style="122" customWidth="1"/>
    <col min="12051" max="12051" width="9.125" style="122"/>
    <col min="12052" max="12053" width="10.75" style="122" customWidth="1"/>
    <col min="12054" max="12285" width="9.125" style="122"/>
    <col min="12286" max="12286" width="5.875" style="122" customWidth="1"/>
    <col min="12287" max="12287" width="35.875" style="122" customWidth="1"/>
    <col min="12288" max="12288" width="10.125" style="122" customWidth="1"/>
    <col min="12289" max="12289" width="13.625" style="122" customWidth="1"/>
    <col min="12290" max="12292" width="8.625" style="122" customWidth="1"/>
    <col min="12293" max="12295" width="9.25" style="122" customWidth="1"/>
    <col min="12296" max="12296" width="8.625" style="122" customWidth="1"/>
    <col min="12297" max="12298" width="9" style="122" customWidth="1"/>
    <col min="12299" max="12301" width="10.75" style="122" customWidth="1"/>
    <col min="12302" max="12305" width="10.625" style="122" customWidth="1"/>
    <col min="12306" max="12306" width="10.75" style="122" customWidth="1"/>
    <col min="12307" max="12307" width="9.125" style="122"/>
    <col min="12308" max="12309" width="10.75" style="122" customWidth="1"/>
    <col min="12310" max="12541" width="9.125" style="122"/>
    <col min="12542" max="12542" width="5.875" style="122" customWidth="1"/>
    <col min="12543" max="12543" width="35.875" style="122" customWidth="1"/>
    <col min="12544" max="12544" width="10.125" style="122" customWidth="1"/>
    <col min="12545" max="12545" width="13.625" style="122" customWidth="1"/>
    <col min="12546" max="12548" width="8.625" style="122" customWidth="1"/>
    <col min="12549" max="12551" width="9.25" style="122" customWidth="1"/>
    <col min="12552" max="12552" width="8.625" style="122" customWidth="1"/>
    <col min="12553" max="12554" width="9" style="122" customWidth="1"/>
    <col min="12555" max="12557" width="10.75" style="122" customWidth="1"/>
    <col min="12558" max="12561" width="10.625" style="122" customWidth="1"/>
    <col min="12562" max="12562" width="10.75" style="122" customWidth="1"/>
    <col min="12563" max="12563" width="9.125" style="122"/>
    <col min="12564" max="12565" width="10.75" style="122" customWidth="1"/>
    <col min="12566" max="12797" width="9.125" style="122"/>
    <col min="12798" max="12798" width="5.875" style="122" customWidth="1"/>
    <col min="12799" max="12799" width="35.875" style="122" customWidth="1"/>
    <col min="12800" max="12800" width="10.125" style="122" customWidth="1"/>
    <col min="12801" max="12801" width="13.625" style="122" customWidth="1"/>
    <col min="12802" max="12804" width="8.625" style="122" customWidth="1"/>
    <col min="12805" max="12807" width="9.25" style="122" customWidth="1"/>
    <col min="12808" max="12808" width="8.625" style="122" customWidth="1"/>
    <col min="12809" max="12810" width="9" style="122" customWidth="1"/>
    <col min="12811" max="12813" width="10.75" style="122" customWidth="1"/>
    <col min="12814" max="12817" width="10.625" style="122" customWidth="1"/>
    <col min="12818" max="12818" width="10.75" style="122" customWidth="1"/>
    <col min="12819" max="12819" width="9.125" style="122"/>
    <col min="12820" max="12821" width="10.75" style="122" customWidth="1"/>
    <col min="12822" max="13053" width="9.125" style="122"/>
    <col min="13054" max="13054" width="5.875" style="122" customWidth="1"/>
    <col min="13055" max="13055" width="35.875" style="122" customWidth="1"/>
    <col min="13056" max="13056" width="10.125" style="122" customWidth="1"/>
    <col min="13057" max="13057" width="13.625" style="122" customWidth="1"/>
    <col min="13058" max="13060" width="8.625" style="122" customWidth="1"/>
    <col min="13061" max="13063" width="9.25" style="122" customWidth="1"/>
    <col min="13064" max="13064" width="8.625" style="122" customWidth="1"/>
    <col min="13065" max="13066" width="9" style="122" customWidth="1"/>
    <col min="13067" max="13069" width="10.75" style="122" customWidth="1"/>
    <col min="13070" max="13073" width="10.625" style="122" customWidth="1"/>
    <col min="13074" max="13074" width="10.75" style="122" customWidth="1"/>
    <col min="13075" max="13075" width="9.125" style="122"/>
    <col min="13076" max="13077" width="10.75" style="122" customWidth="1"/>
    <col min="13078" max="13309" width="9.125" style="122"/>
    <col min="13310" max="13310" width="5.875" style="122" customWidth="1"/>
    <col min="13311" max="13311" width="35.875" style="122" customWidth="1"/>
    <col min="13312" max="13312" width="10.125" style="122" customWidth="1"/>
    <col min="13313" max="13313" width="13.625" style="122" customWidth="1"/>
    <col min="13314" max="13316" width="8.625" style="122" customWidth="1"/>
    <col min="13317" max="13319" width="9.25" style="122" customWidth="1"/>
    <col min="13320" max="13320" width="8.625" style="122" customWidth="1"/>
    <col min="13321" max="13322" width="9" style="122" customWidth="1"/>
    <col min="13323" max="13325" width="10.75" style="122" customWidth="1"/>
    <col min="13326" max="13329" width="10.625" style="122" customWidth="1"/>
    <col min="13330" max="13330" width="10.75" style="122" customWidth="1"/>
    <col min="13331" max="13331" width="9.125" style="122"/>
    <col min="13332" max="13333" width="10.75" style="122" customWidth="1"/>
    <col min="13334" max="13565" width="9.125" style="122"/>
    <col min="13566" max="13566" width="5.875" style="122" customWidth="1"/>
    <col min="13567" max="13567" width="35.875" style="122" customWidth="1"/>
    <col min="13568" max="13568" width="10.125" style="122" customWidth="1"/>
    <col min="13569" max="13569" width="13.625" style="122" customWidth="1"/>
    <col min="13570" max="13572" width="8.625" style="122" customWidth="1"/>
    <col min="13573" max="13575" width="9.25" style="122" customWidth="1"/>
    <col min="13576" max="13576" width="8.625" style="122" customWidth="1"/>
    <col min="13577" max="13578" width="9" style="122" customWidth="1"/>
    <col min="13579" max="13581" width="10.75" style="122" customWidth="1"/>
    <col min="13582" max="13585" width="10.625" style="122" customWidth="1"/>
    <col min="13586" max="13586" width="10.75" style="122" customWidth="1"/>
    <col min="13587" max="13587" width="9.125" style="122"/>
    <col min="13588" max="13589" width="10.75" style="122" customWidth="1"/>
    <col min="13590" max="13821" width="9.125" style="122"/>
    <col min="13822" max="13822" width="5.875" style="122" customWidth="1"/>
    <col min="13823" max="13823" width="35.875" style="122" customWidth="1"/>
    <col min="13824" max="13824" width="10.125" style="122" customWidth="1"/>
    <col min="13825" max="13825" width="13.625" style="122" customWidth="1"/>
    <col min="13826" max="13828" width="8.625" style="122" customWidth="1"/>
    <col min="13829" max="13831" width="9.25" style="122" customWidth="1"/>
    <col min="13832" max="13832" width="8.625" style="122" customWidth="1"/>
    <col min="13833" max="13834" width="9" style="122" customWidth="1"/>
    <col min="13835" max="13837" width="10.75" style="122" customWidth="1"/>
    <col min="13838" max="13841" width="10.625" style="122" customWidth="1"/>
    <col min="13842" max="13842" width="10.75" style="122" customWidth="1"/>
    <col min="13843" max="13843" width="9.125" style="122"/>
    <col min="13844" max="13845" width="10.75" style="122" customWidth="1"/>
    <col min="13846" max="14077" width="9.125" style="122"/>
    <col min="14078" max="14078" width="5.875" style="122" customWidth="1"/>
    <col min="14079" max="14079" width="35.875" style="122" customWidth="1"/>
    <col min="14080" max="14080" width="10.125" style="122" customWidth="1"/>
    <col min="14081" max="14081" width="13.625" style="122" customWidth="1"/>
    <col min="14082" max="14084" width="8.625" style="122" customWidth="1"/>
    <col min="14085" max="14087" width="9.25" style="122" customWidth="1"/>
    <col min="14088" max="14088" width="8.625" style="122" customWidth="1"/>
    <col min="14089" max="14090" width="9" style="122" customWidth="1"/>
    <col min="14091" max="14093" width="10.75" style="122" customWidth="1"/>
    <col min="14094" max="14097" width="10.625" style="122" customWidth="1"/>
    <col min="14098" max="14098" width="10.75" style="122" customWidth="1"/>
    <col min="14099" max="14099" width="9.125" style="122"/>
    <col min="14100" max="14101" width="10.75" style="122" customWidth="1"/>
    <col min="14102" max="14333" width="9.125" style="122"/>
    <col min="14334" max="14334" width="5.875" style="122" customWidth="1"/>
    <col min="14335" max="14335" width="35.875" style="122" customWidth="1"/>
    <col min="14336" max="14336" width="10.125" style="122" customWidth="1"/>
    <col min="14337" max="14337" width="13.625" style="122" customWidth="1"/>
    <col min="14338" max="14340" width="8.625" style="122" customWidth="1"/>
    <col min="14341" max="14343" width="9.25" style="122" customWidth="1"/>
    <col min="14344" max="14344" width="8.625" style="122" customWidth="1"/>
    <col min="14345" max="14346" width="9" style="122" customWidth="1"/>
    <col min="14347" max="14349" width="10.75" style="122" customWidth="1"/>
    <col min="14350" max="14353" width="10.625" style="122" customWidth="1"/>
    <col min="14354" max="14354" width="10.75" style="122" customWidth="1"/>
    <col min="14355" max="14355" width="9.125" style="122"/>
    <col min="14356" max="14357" width="10.75" style="122" customWidth="1"/>
    <col min="14358" max="14589" width="9.125" style="122"/>
    <col min="14590" max="14590" width="5.875" style="122" customWidth="1"/>
    <col min="14591" max="14591" width="35.875" style="122" customWidth="1"/>
    <col min="14592" max="14592" width="10.125" style="122" customWidth="1"/>
    <col min="14593" max="14593" width="13.625" style="122" customWidth="1"/>
    <col min="14594" max="14596" width="8.625" style="122" customWidth="1"/>
    <col min="14597" max="14599" width="9.25" style="122" customWidth="1"/>
    <col min="14600" max="14600" width="8.625" style="122" customWidth="1"/>
    <col min="14601" max="14602" width="9" style="122" customWidth="1"/>
    <col min="14603" max="14605" width="10.75" style="122" customWidth="1"/>
    <col min="14606" max="14609" width="10.625" style="122" customWidth="1"/>
    <col min="14610" max="14610" width="10.75" style="122" customWidth="1"/>
    <col min="14611" max="14611" width="9.125" style="122"/>
    <col min="14612" max="14613" width="10.75" style="122" customWidth="1"/>
    <col min="14614" max="14845" width="9.125" style="122"/>
    <col min="14846" max="14846" width="5.875" style="122" customWidth="1"/>
    <col min="14847" max="14847" width="35.875" style="122" customWidth="1"/>
    <col min="14848" max="14848" width="10.125" style="122" customWidth="1"/>
    <col min="14849" max="14849" width="13.625" style="122" customWidth="1"/>
    <col min="14850" max="14852" width="8.625" style="122" customWidth="1"/>
    <col min="14853" max="14855" width="9.25" style="122" customWidth="1"/>
    <col min="14856" max="14856" width="8.625" style="122" customWidth="1"/>
    <col min="14857" max="14858" width="9" style="122" customWidth="1"/>
    <col min="14859" max="14861" width="10.75" style="122" customWidth="1"/>
    <col min="14862" max="14865" width="10.625" style="122" customWidth="1"/>
    <col min="14866" max="14866" width="10.75" style="122" customWidth="1"/>
    <col min="14867" max="14867" width="9.125" style="122"/>
    <col min="14868" max="14869" width="10.75" style="122" customWidth="1"/>
    <col min="14870" max="15101" width="9.125" style="122"/>
    <col min="15102" max="15102" width="5.875" style="122" customWidth="1"/>
    <col min="15103" max="15103" width="35.875" style="122" customWidth="1"/>
    <col min="15104" max="15104" width="10.125" style="122" customWidth="1"/>
    <col min="15105" max="15105" width="13.625" style="122" customWidth="1"/>
    <col min="15106" max="15108" width="8.625" style="122" customWidth="1"/>
    <col min="15109" max="15111" width="9.25" style="122" customWidth="1"/>
    <col min="15112" max="15112" width="8.625" style="122" customWidth="1"/>
    <col min="15113" max="15114" width="9" style="122" customWidth="1"/>
    <col min="15115" max="15117" width="10.75" style="122" customWidth="1"/>
    <col min="15118" max="15121" width="10.625" style="122" customWidth="1"/>
    <col min="15122" max="15122" width="10.75" style="122" customWidth="1"/>
    <col min="15123" max="15123" width="9.125" style="122"/>
    <col min="15124" max="15125" width="10.75" style="122" customWidth="1"/>
    <col min="15126" max="15357" width="9.125" style="122"/>
    <col min="15358" max="15358" width="5.875" style="122" customWidth="1"/>
    <col min="15359" max="15359" width="35.875" style="122" customWidth="1"/>
    <col min="15360" max="15360" width="10.125" style="122" customWidth="1"/>
    <col min="15361" max="15361" width="13.625" style="122" customWidth="1"/>
    <col min="15362" max="15364" width="8.625" style="122" customWidth="1"/>
    <col min="15365" max="15367" width="9.25" style="122" customWidth="1"/>
    <col min="15368" max="15368" width="8.625" style="122" customWidth="1"/>
    <col min="15369" max="15370" width="9" style="122" customWidth="1"/>
    <col min="15371" max="15373" width="10.75" style="122" customWidth="1"/>
    <col min="15374" max="15377" width="10.625" style="122" customWidth="1"/>
    <col min="15378" max="15378" width="10.75" style="122" customWidth="1"/>
    <col min="15379" max="15379" width="9.125" style="122"/>
    <col min="15380" max="15381" width="10.75" style="122" customWidth="1"/>
    <col min="15382" max="15613" width="9.125" style="122"/>
    <col min="15614" max="15614" width="5.875" style="122" customWidth="1"/>
    <col min="15615" max="15615" width="35.875" style="122" customWidth="1"/>
    <col min="15616" max="15616" width="10.125" style="122" customWidth="1"/>
    <col min="15617" max="15617" width="13.625" style="122" customWidth="1"/>
    <col min="15618" max="15620" width="8.625" style="122" customWidth="1"/>
    <col min="15621" max="15623" width="9.25" style="122" customWidth="1"/>
    <col min="15624" max="15624" width="8.625" style="122" customWidth="1"/>
    <col min="15625" max="15626" width="9" style="122" customWidth="1"/>
    <col min="15627" max="15629" width="10.75" style="122" customWidth="1"/>
    <col min="15630" max="15633" width="10.625" style="122" customWidth="1"/>
    <col min="15634" max="15634" width="10.75" style="122" customWidth="1"/>
    <col min="15635" max="15635" width="9.125" style="122"/>
    <col min="15636" max="15637" width="10.75" style="122" customWidth="1"/>
    <col min="15638" max="15869" width="9.125" style="122"/>
    <col min="15870" max="15870" width="5.875" style="122" customWidth="1"/>
    <col min="15871" max="15871" width="35.875" style="122" customWidth="1"/>
    <col min="15872" max="15872" width="10.125" style="122" customWidth="1"/>
    <col min="15873" max="15873" width="13.625" style="122" customWidth="1"/>
    <col min="15874" max="15876" width="8.625" style="122" customWidth="1"/>
    <col min="15877" max="15879" width="9.25" style="122" customWidth="1"/>
    <col min="15880" max="15880" width="8.625" style="122" customWidth="1"/>
    <col min="15881" max="15882" width="9" style="122" customWidth="1"/>
    <col min="15883" max="15885" width="10.75" style="122" customWidth="1"/>
    <col min="15886" max="15889" width="10.625" style="122" customWidth="1"/>
    <col min="15890" max="15890" width="10.75" style="122" customWidth="1"/>
    <col min="15891" max="15891" width="9.125" style="122"/>
    <col min="15892" max="15893" width="10.75" style="122" customWidth="1"/>
    <col min="15894" max="16125" width="9.125" style="122"/>
    <col min="16126" max="16126" width="5.875" style="122" customWidth="1"/>
    <col min="16127" max="16127" width="35.875" style="122" customWidth="1"/>
    <col min="16128" max="16128" width="10.125" style="122" customWidth="1"/>
    <col min="16129" max="16129" width="13.625" style="122" customWidth="1"/>
    <col min="16130" max="16132" width="8.625" style="122" customWidth="1"/>
    <col min="16133" max="16135" width="9.25" style="122" customWidth="1"/>
    <col min="16136" max="16136" width="8.625" style="122" customWidth="1"/>
    <col min="16137" max="16138" width="9" style="122" customWidth="1"/>
    <col min="16139" max="16141" width="10.75" style="122" customWidth="1"/>
    <col min="16142" max="16145" width="10.625" style="122" customWidth="1"/>
    <col min="16146" max="16146" width="10.75" style="122" customWidth="1"/>
    <col min="16147" max="16147" width="9.125" style="122"/>
    <col min="16148" max="16149" width="10.75" style="122" customWidth="1"/>
    <col min="16150" max="16381" width="9.125" style="122"/>
    <col min="16382" max="16384" width="9.125" style="122" customWidth="1"/>
  </cols>
  <sheetData>
    <row r="1" spans="1:22">
      <c r="A1" s="532" t="s">
        <v>1097</v>
      </c>
      <c r="B1" s="532"/>
      <c r="C1" s="532"/>
      <c r="D1" s="532"/>
      <c r="E1" s="532"/>
      <c r="F1" s="532"/>
      <c r="G1" s="532"/>
      <c r="H1" s="532"/>
      <c r="I1" s="532"/>
      <c r="J1" s="532"/>
      <c r="K1" s="532"/>
      <c r="L1" s="532"/>
      <c r="M1" s="532"/>
      <c r="N1" s="532"/>
      <c r="O1" s="532"/>
      <c r="P1" s="532"/>
      <c r="Q1" s="532"/>
      <c r="R1" s="532"/>
      <c r="S1" s="532"/>
      <c r="T1" s="532"/>
      <c r="U1" s="532"/>
    </row>
    <row r="2" spans="1:22" hidden="1">
      <c r="A2" s="248"/>
      <c r="B2" s="248"/>
      <c r="C2" s="121"/>
      <c r="D2" s="121"/>
      <c r="E2" s="121"/>
      <c r="F2" s="121"/>
      <c r="G2" s="121"/>
      <c r="H2" s="121"/>
      <c r="I2" s="121"/>
      <c r="J2" s="121"/>
      <c r="K2" s="121"/>
      <c r="L2" s="121"/>
      <c r="M2" s="121"/>
      <c r="N2" s="121"/>
      <c r="O2" s="121"/>
      <c r="P2" s="121"/>
      <c r="Q2" s="121"/>
      <c r="R2" s="121"/>
      <c r="S2" s="121"/>
      <c r="T2" s="121"/>
      <c r="U2" s="121"/>
      <c r="V2" s="121"/>
    </row>
    <row r="3" spans="1:22">
      <c r="A3" s="532" t="s">
        <v>243</v>
      </c>
      <c r="B3" s="532"/>
      <c r="C3" s="532"/>
      <c r="D3" s="532"/>
      <c r="E3" s="532"/>
      <c r="F3" s="532"/>
      <c r="G3" s="532"/>
      <c r="H3" s="532"/>
      <c r="I3" s="532"/>
      <c r="J3" s="532"/>
      <c r="K3" s="532"/>
      <c r="L3" s="532"/>
      <c r="M3" s="532"/>
      <c r="N3" s="532"/>
      <c r="O3" s="532"/>
      <c r="P3" s="532"/>
      <c r="Q3" s="532"/>
      <c r="R3" s="532"/>
      <c r="S3" s="532"/>
      <c r="T3" s="532"/>
      <c r="U3" s="532"/>
      <c r="V3" s="532"/>
    </row>
    <row r="4" spans="1:22">
      <c r="A4" s="531" t="str">
        <f>'15'!A3:K3</f>
        <v>(Kèm theo Nghị quyết số           /NQ-HĐND ngày        tháng      năm 2025)</v>
      </c>
      <c r="B4" s="531"/>
      <c r="C4" s="531"/>
      <c r="D4" s="531"/>
      <c r="E4" s="531"/>
      <c r="F4" s="531"/>
      <c r="G4" s="531"/>
      <c r="H4" s="531"/>
      <c r="I4" s="531"/>
      <c r="J4" s="531"/>
      <c r="K4" s="531"/>
      <c r="L4" s="531"/>
      <c r="M4" s="531"/>
      <c r="N4" s="531"/>
      <c r="O4" s="531"/>
      <c r="P4" s="531"/>
      <c r="Q4" s="531"/>
      <c r="R4" s="531"/>
      <c r="S4" s="531"/>
      <c r="T4" s="531"/>
      <c r="U4" s="531"/>
      <c r="V4" s="531"/>
    </row>
    <row r="5" spans="1:22" hidden="1">
      <c r="A5" s="162"/>
      <c r="B5" s="249"/>
      <c r="C5" s="121"/>
      <c r="D5" s="121"/>
      <c r="E5" s="121"/>
      <c r="F5" s="121"/>
      <c r="G5" s="121"/>
      <c r="H5" s="121"/>
      <c r="I5" s="121"/>
      <c r="J5" s="121"/>
      <c r="K5" s="121"/>
      <c r="L5" s="121"/>
      <c r="M5" s="121"/>
      <c r="N5" s="121"/>
      <c r="O5" s="121"/>
      <c r="P5" s="121"/>
      <c r="Q5" s="121"/>
      <c r="R5" s="121"/>
      <c r="S5" s="121"/>
      <c r="T5" s="121"/>
      <c r="U5" s="121"/>
      <c r="V5" s="121"/>
    </row>
    <row r="6" spans="1:22" hidden="1">
      <c r="A6" s="249"/>
      <c r="B6" s="249"/>
      <c r="C6" s="121"/>
      <c r="D6" s="121"/>
      <c r="E6" s="121"/>
      <c r="F6" s="121"/>
      <c r="G6" s="121"/>
      <c r="H6" s="121"/>
      <c r="I6" s="121"/>
      <c r="J6" s="121"/>
      <c r="K6" s="121"/>
      <c r="L6" s="121"/>
      <c r="M6" s="121"/>
      <c r="N6" s="121"/>
      <c r="O6" s="121"/>
      <c r="P6" s="121"/>
      <c r="Q6" s="121"/>
      <c r="R6" s="121"/>
      <c r="S6" s="121"/>
      <c r="T6" s="121"/>
      <c r="U6" s="121"/>
      <c r="V6" s="121"/>
    </row>
    <row r="7" spans="1:22">
      <c r="A7" s="250"/>
      <c r="B7" s="250"/>
      <c r="C7" s="181"/>
      <c r="F7" s="310"/>
      <c r="G7" s="534"/>
      <c r="H7" s="534"/>
      <c r="I7" s="534"/>
      <c r="J7" s="127"/>
      <c r="K7" s="534"/>
      <c r="L7" s="534"/>
      <c r="M7" s="534"/>
      <c r="N7" s="127"/>
      <c r="P7" s="535" t="s">
        <v>0</v>
      </c>
      <c r="Q7" s="535"/>
      <c r="R7" s="535"/>
      <c r="S7" s="535"/>
      <c r="T7" s="535"/>
      <c r="U7" s="535"/>
      <c r="V7" s="535"/>
    </row>
    <row r="8" spans="1:22">
      <c r="A8" s="449" t="s">
        <v>224</v>
      </c>
      <c r="B8" s="449" t="s">
        <v>163</v>
      </c>
      <c r="C8" s="449" t="s">
        <v>356</v>
      </c>
      <c r="D8" s="449" t="s">
        <v>200</v>
      </c>
      <c r="E8" s="449"/>
      <c r="F8" s="449"/>
      <c r="G8" s="449"/>
      <c r="H8" s="449"/>
      <c r="I8" s="449"/>
      <c r="J8" s="449"/>
      <c r="K8" s="449"/>
      <c r="L8" s="449"/>
      <c r="M8" s="449"/>
      <c r="N8" s="449"/>
      <c r="O8" s="449"/>
      <c r="P8" s="449"/>
      <c r="Q8" s="449" t="s">
        <v>201</v>
      </c>
      <c r="R8" s="449"/>
      <c r="S8" s="449"/>
      <c r="T8" s="449"/>
      <c r="U8" s="449"/>
      <c r="V8" s="449" t="s">
        <v>33</v>
      </c>
    </row>
    <row r="9" spans="1:22" ht="18.75" customHeight="1">
      <c r="A9" s="449"/>
      <c r="B9" s="449"/>
      <c r="C9" s="449"/>
      <c r="D9" s="449"/>
      <c r="E9" s="449"/>
      <c r="F9" s="449"/>
      <c r="G9" s="449"/>
      <c r="H9" s="449"/>
      <c r="I9" s="449"/>
      <c r="J9" s="449"/>
      <c r="K9" s="449"/>
      <c r="L9" s="449"/>
      <c r="M9" s="449"/>
      <c r="N9" s="449"/>
      <c r="O9" s="449"/>
      <c r="P9" s="449"/>
      <c r="Q9" s="449"/>
      <c r="R9" s="449"/>
      <c r="S9" s="449"/>
      <c r="T9" s="449"/>
      <c r="U9" s="449"/>
      <c r="V9" s="449"/>
    </row>
    <row r="10" spans="1:22" ht="34.5" customHeight="1">
      <c r="A10" s="449"/>
      <c r="B10" s="449"/>
      <c r="C10" s="449"/>
      <c r="D10" s="449" t="s">
        <v>196</v>
      </c>
      <c r="E10" s="449" t="s">
        <v>184</v>
      </c>
      <c r="F10" s="449"/>
      <c r="G10" s="449"/>
      <c r="H10" s="449"/>
      <c r="I10" s="449"/>
      <c r="J10" s="449"/>
      <c r="K10" s="449" t="s">
        <v>25</v>
      </c>
      <c r="L10" s="449"/>
      <c r="M10" s="449"/>
      <c r="N10" s="449" t="s">
        <v>202</v>
      </c>
      <c r="O10" s="449" t="s">
        <v>28</v>
      </c>
      <c r="P10" s="449" t="s">
        <v>29</v>
      </c>
      <c r="Q10" s="449" t="s">
        <v>180</v>
      </c>
      <c r="R10" s="449" t="s">
        <v>203</v>
      </c>
      <c r="S10" s="528" t="s">
        <v>385</v>
      </c>
      <c r="T10" s="449" t="s">
        <v>1028</v>
      </c>
      <c r="U10" s="449" t="s">
        <v>204</v>
      </c>
      <c r="V10" s="449"/>
    </row>
    <row r="11" spans="1:22" ht="15.75" customHeight="1">
      <c r="A11" s="449"/>
      <c r="B11" s="449"/>
      <c r="C11" s="449"/>
      <c r="D11" s="449"/>
      <c r="E11" s="449" t="s">
        <v>180</v>
      </c>
      <c r="F11" s="449" t="s">
        <v>190</v>
      </c>
      <c r="G11" s="449"/>
      <c r="H11" s="449" t="s">
        <v>205</v>
      </c>
      <c r="I11" s="449" t="s">
        <v>357</v>
      </c>
      <c r="J11" s="449" t="s">
        <v>97</v>
      </c>
      <c r="K11" s="449" t="s">
        <v>180</v>
      </c>
      <c r="L11" s="449" t="s">
        <v>190</v>
      </c>
      <c r="M11" s="449"/>
      <c r="N11" s="449"/>
      <c r="O11" s="449"/>
      <c r="P11" s="449"/>
      <c r="Q11" s="449"/>
      <c r="R11" s="449"/>
      <c r="S11" s="529"/>
      <c r="T11" s="449"/>
      <c r="U11" s="449"/>
      <c r="V11" s="449"/>
    </row>
    <row r="12" spans="1:22">
      <c r="A12" s="449"/>
      <c r="B12" s="449"/>
      <c r="C12" s="449"/>
      <c r="D12" s="449"/>
      <c r="E12" s="449"/>
      <c r="F12" s="533" t="s">
        <v>206</v>
      </c>
      <c r="G12" s="533" t="s">
        <v>168</v>
      </c>
      <c r="H12" s="449"/>
      <c r="I12" s="449"/>
      <c r="J12" s="449"/>
      <c r="K12" s="449"/>
      <c r="L12" s="533" t="s">
        <v>206</v>
      </c>
      <c r="M12" s="533" t="s">
        <v>168</v>
      </c>
      <c r="N12" s="449"/>
      <c r="O12" s="449"/>
      <c r="P12" s="449"/>
      <c r="Q12" s="449"/>
      <c r="R12" s="449"/>
      <c r="S12" s="529"/>
      <c r="T12" s="449"/>
      <c r="U12" s="449"/>
      <c r="V12" s="449"/>
    </row>
    <row r="13" spans="1:22">
      <c r="A13" s="449"/>
      <c r="B13" s="449"/>
      <c r="C13" s="449"/>
      <c r="D13" s="449"/>
      <c r="E13" s="449"/>
      <c r="F13" s="533"/>
      <c r="G13" s="533"/>
      <c r="H13" s="449"/>
      <c r="I13" s="449"/>
      <c r="J13" s="449"/>
      <c r="K13" s="449"/>
      <c r="L13" s="533"/>
      <c r="M13" s="533"/>
      <c r="N13" s="449"/>
      <c r="O13" s="449"/>
      <c r="P13" s="449"/>
      <c r="Q13" s="449"/>
      <c r="R13" s="449"/>
      <c r="S13" s="529"/>
      <c r="T13" s="449"/>
      <c r="U13" s="449"/>
      <c r="V13" s="449"/>
    </row>
    <row r="14" spans="1:22">
      <c r="A14" s="449"/>
      <c r="B14" s="449"/>
      <c r="C14" s="449"/>
      <c r="D14" s="449"/>
      <c r="E14" s="449"/>
      <c r="F14" s="533"/>
      <c r="G14" s="533"/>
      <c r="H14" s="449"/>
      <c r="I14" s="449"/>
      <c r="J14" s="449"/>
      <c r="K14" s="449"/>
      <c r="L14" s="533"/>
      <c r="M14" s="533"/>
      <c r="N14" s="449"/>
      <c r="O14" s="449"/>
      <c r="P14" s="449"/>
      <c r="Q14" s="449"/>
      <c r="R14" s="449"/>
      <c r="S14" s="529"/>
      <c r="T14" s="449"/>
      <c r="U14" s="449"/>
      <c r="V14" s="449"/>
    </row>
    <row r="15" spans="1:22">
      <c r="A15" s="449"/>
      <c r="B15" s="449"/>
      <c r="C15" s="449"/>
      <c r="D15" s="449"/>
      <c r="E15" s="449"/>
      <c r="F15" s="533"/>
      <c r="G15" s="533"/>
      <c r="H15" s="449"/>
      <c r="I15" s="449"/>
      <c r="J15" s="449"/>
      <c r="K15" s="449"/>
      <c r="L15" s="533"/>
      <c r="M15" s="533"/>
      <c r="N15" s="449"/>
      <c r="O15" s="449"/>
      <c r="P15" s="449"/>
      <c r="Q15" s="449"/>
      <c r="R15" s="449"/>
      <c r="S15" s="529"/>
      <c r="T15" s="449"/>
      <c r="U15" s="449"/>
      <c r="V15" s="449"/>
    </row>
    <row r="16" spans="1:22">
      <c r="A16" s="449"/>
      <c r="B16" s="449"/>
      <c r="C16" s="449"/>
      <c r="D16" s="449"/>
      <c r="E16" s="449"/>
      <c r="F16" s="533"/>
      <c r="G16" s="533"/>
      <c r="H16" s="449"/>
      <c r="I16" s="449"/>
      <c r="J16" s="449"/>
      <c r="K16" s="449"/>
      <c r="L16" s="533"/>
      <c r="M16" s="533"/>
      <c r="N16" s="449"/>
      <c r="O16" s="449"/>
      <c r="P16" s="449"/>
      <c r="Q16" s="449"/>
      <c r="R16" s="449"/>
      <c r="S16" s="529"/>
      <c r="T16" s="449"/>
      <c r="U16" s="449"/>
      <c r="V16" s="449"/>
    </row>
    <row r="17" spans="1:24">
      <c r="A17" s="449"/>
      <c r="B17" s="449"/>
      <c r="C17" s="449"/>
      <c r="D17" s="449"/>
      <c r="E17" s="449"/>
      <c r="F17" s="533"/>
      <c r="G17" s="533"/>
      <c r="H17" s="449"/>
      <c r="I17" s="449"/>
      <c r="J17" s="449"/>
      <c r="K17" s="449"/>
      <c r="L17" s="533"/>
      <c r="M17" s="533"/>
      <c r="N17" s="449"/>
      <c r="O17" s="449"/>
      <c r="P17" s="449"/>
      <c r="Q17" s="449"/>
      <c r="R17" s="449"/>
      <c r="S17" s="529"/>
      <c r="T17" s="449"/>
      <c r="U17" s="449"/>
      <c r="V17" s="449"/>
    </row>
    <row r="18" spans="1:24" ht="6" customHeight="1">
      <c r="A18" s="449"/>
      <c r="B18" s="449"/>
      <c r="C18" s="449"/>
      <c r="D18" s="449"/>
      <c r="E18" s="449"/>
      <c r="F18" s="533"/>
      <c r="G18" s="533"/>
      <c r="H18" s="449"/>
      <c r="I18" s="449"/>
      <c r="J18" s="449"/>
      <c r="K18" s="449"/>
      <c r="L18" s="533"/>
      <c r="M18" s="533"/>
      <c r="N18" s="449"/>
      <c r="O18" s="449"/>
      <c r="P18" s="449"/>
      <c r="Q18" s="449"/>
      <c r="R18" s="449"/>
      <c r="S18" s="530"/>
      <c r="T18" s="449"/>
      <c r="U18" s="449"/>
      <c r="V18" s="449"/>
    </row>
    <row r="19" spans="1:24" s="252" customFormat="1">
      <c r="A19" s="309" t="s">
        <v>5</v>
      </c>
      <c r="B19" s="309" t="s">
        <v>6</v>
      </c>
      <c r="C19" s="251">
        <v>1</v>
      </c>
      <c r="D19" s="251">
        <v>2</v>
      </c>
      <c r="E19" s="309">
        <v>3</v>
      </c>
      <c r="F19" s="309">
        <v>4</v>
      </c>
      <c r="G19" s="309">
        <f t="shared" ref="G19:P19" si="0">F19+1</f>
        <v>5</v>
      </c>
      <c r="H19" s="309">
        <f t="shared" si="0"/>
        <v>6</v>
      </c>
      <c r="I19" s="309">
        <f t="shared" si="0"/>
        <v>7</v>
      </c>
      <c r="J19" s="309">
        <v>4</v>
      </c>
      <c r="K19" s="309">
        <v>5</v>
      </c>
      <c r="L19" s="309">
        <v>6</v>
      </c>
      <c r="M19" s="309">
        <f t="shared" si="0"/>
        <v>7</v>
      </c>
      <c r="N19" s="309">
        <f t="shared" si="0"/>
        <v>8</v>
      </c>
      <c r="O19" s="309">
        <v>7</v>
      </c>
      <c r="P19" s="309">
        <f t="shared" si="0"/>
        <v>8</v>
      </c>
      <c r="Q19" s="251">
        <v>8</v>
      </c>
      <c r="R19" s="309">
        <v>16</v>
      </c>
      <c r="S19" s="309">
        <v>17</v>
      </c>
      <c r="T19" s="309">
        <v>9</v>
      </c>
      <c r="U19" s="309">
        <v>10</v>
      </c>
      <c r="V19" s="309">
        <v>11</v>
      </c>
    </row>
    <row r="20" spans="1:24" s="256" customFormat="1">
      <c r="A20" s="253"/>
      <c r="B20" s="254" t="s">
        <v>164</v>
      </c>
      <c r="C20" s="123">
        <v>13440526.47378822</v>
      </c>
      <c r="D20" s="123">
        <v>12531233.78744922</v>
      </c>
      <c r="E20" s="123">
        <v>499755</v>
      </c>
      <c r="F20" s="123">
        <v>0</v>
      </c>
      <c r="G20" s="123">
        <v>0</v>
      </c>
      <c r="H20" s="123">
        <v>3672</v>
      </c>
      <c r="I20" s="123">
        <v>0</v>
      </c>
      <c r="J20" s="123">
        <v>496083</v>
      </c>
      <c r="K20" s="123">
        <v>11793868.827067863</v>
      </c>
      <c r="L20" s="123">
        <v>6732912.9693060443</v>
      </c>
      <c r="M20" s="123">
        <v>0</v>
      </c>
      <c r="N20" s="123">
        <v>0</v>
      </c>
      <c r="O20" s="123">
        <v>237609.96038135997</v>
      </c>
      <c r="P20" s="123">
        <v>0</v>
      </c>
      <c r="Q20" s="123">
        <v>909292.68633900001</v>
      </c>
      <c r="R20" s="123">
        <v>0</v>
      </c>
      <c r="S20" s="123">
        <v>0</v>
      </c>
      <c r="T20" s="123">
        <v>470581.51538200001</v>
      </c>
      <c r="U20" s="123">
        <v>438711.17095699994</v>
      </c>
      <c r="V20" s="123">
        <f t="shared" ref="V20" si="1">V21+V63</f>
        <v>0</v>
      </c>
      <c r="W20" s="255">
        <f>W21+W63</f>
        <v>12492032.513406863</v>
      </c>
    </row>
    <row r="21" spans="1:24" s="256" customFormat="1">
      <c r="A21" s="257"/>
      <c r="B21" s="258" t="s">
        <v>211</v>
      </c>
      <c r="C21" s="124">
        <v>7902775.5880826395</v>
      </c>
      <c r="D21" s="124">
        <v>7627388.4710826389</v>
      </c>
      <c r="E21" s="124">
        <v>487433</v>
      </c>
      <c r="F21" s="124">
        <v>0</v>
      </c>
      <c r="G21" s="124">
        <v>0</v>
      </c>
      <c r="H21" s="124">
        <v>0</v>
      </c>
      <c r="I21" s="124">
        <v>0</v>
      </c>
      <c r="J21" s="124">
        <v>487433</v>
      </c>
      <c r="K21" s="124">
        <v>6997289.9773279075</v>
      </c>
      <c r="L21" s="124">
        <v>3743220.4543350441</v>
      </c>
      <c r="M21" s="124">
        <v>0</v>
      </c>
      <c r="N21" s="124">
        <v>0</v>
      </c>
      <c r="O21" s="124">
        <v>142665.49375473466</v>
      </c>
      <c r="P21" s="124">
        <v>0</v>
      </c>
      <c r="Q21" s="124">
        <v>275387.11699999997</v>
      </c>
      <c r="R21" s="124">
        <v>0</v>
      </c>
      <c r="S21" s="124">
        <v>0</v>
      </c>
      <c r="T21" s="124">
        <v>64258.116999999991</v>
      </c>
      <c r="U21" s="124">
        <v>211129</v>
      </c>
      <c r="V21" s="124">
        <f t="shared" ref="V21" si="2">SUM(V22:V62)</f>
        <v>0</v>
      </c>
      <c r="W21" s="255">
        <f>K21+T21</f>
        <v>7061548.0943279071</v>
      </c>
      <c r="X21" s="255"/>
    </row>
    <row r="22" spans="1:24">
      <c r="A22" s="295">
        <v>1</v>
      </c>
      <c r="B22" s="296" t="s">
        <v>267</v>
      </c>
      <c r="C22" s="125">
        <v>332540.88227114646</v>
      </c>
      <c r="D22" s="125">
        <v>329382.88227114646</v>
      </c>
      <c r="E22" s="125">
        <v>1316</v>
      </c>
      <c r="F22" s="125"/>
      <c r="G22" s="125"/>
      <c r="H22" s="125"/>
      <c r="I22" s="125"/>
      <c r="J22" s="125">
        <v>1316</v>
      </c>
      <c r="K22" s="125">
        <v>316552.88227114646</v>
      </c>
      <c r="L22" s="125">
        <v>122921.94193299999</v>
      </c>
      <c r="M22" s="125"/>
      <c r="N22" s="125"/>
      <c r="O22" s="125">
        <v>11514</v>
      </c>
      <c r="P22" s="125"/>
      <c r="Q22" s="125">
        <v>3158</v>
      </c>
      <c r="R22" s="125"/>
      <c r="S22" s="125"/>
      <c r="T22" s="125"/>
      <c r="U22" s="125">
        <v>3158</v>
      </c>
      <c r="V22" s="125"/>
      <c r="W22" s="181">
        <f t="shared" ref="W22:W62" si="3">K22+T22</f>
        <v>316552.88227114646</v>
      </c>
      <c r="X22" s="181">
        <f>SUM(W22:W26)</f>
        <v>810203.65799993416</v>
      </c>
    </row>
    <row r="23" spans="1:24">
      <c r="A23" s="133">
        <v>2</v>
      </c>
      <c r="B23" s="78" t="s">
        <v>238</v>
      </c>
      <c r="C23" s="125">
        <v>211104.55369728192</v>
      </c>
      <c r="D23" s="125">
        <v>175403.55369728192</v>
      </c>
      <c r="E23" s="125">
        <v>0</v>
      </c>
      <c r="F23" s="120"/>
      <c r="G23" s="120"/>
      <c r="H23" s="120"/>
      <c r="I23" s="120"/>
      <c r="J23" s="120"/>
      <c r="K23" s="120">
        <v>174082.55369728192</v>
      </c>
      <c r="L23" s="120">
        <v>127644.63224204347</v>
      </c>
      <c r="M23" s="120"/>
      <c r="N23" s="120"/>
      <c r="O23" s="120">
        <v>1321</v>
      </c>
      <c r="P23" s="120"/>
      <c r="Q23" s="125">
        <v>35701</v>
      </c>
      <c r="R23" s="120"/>
      <c r="S23" s="120"/>
      <c r="T23" s="120"/>
      <c r="U23" s="125">
        <v>35701</v>
      </c>
      <c r="V23" s="120"/>
      <c r="W23" s="181">
        <f t="shared" si="3"/>
        <v>174082.55369728192</v>
      </c>
    </row>
    <row r="24" spans="1:24">
      <c r="A24" s="133">
        <v>3</v>
      </c>
      <c r="B24" s="78" t="s">
        <v>268</v>
      </c>
      <c r="C24" s="125">
        <v>60473.847347740921</v>
      </c>
      <c r="D24" s="125">
        <v>57052.847347740921</v>
      </c>
      <c r="E24" s="125">
        <v>840</v>
      </c>
      <c r="F24" s="120"/>
      <c r="G24" s="120"/>
      <c r="H24" s="120"/>
      <c r="I24" s="120"/>
      <c r="J24" s="120">
        <v>840</v>
      </c>
      <c r="K24" s="120">
        <v>55650.847347740921</v>
      </c>
      <c r="L24" s="120">
        <v>30952</v>
      </c>
      <c r="M24" s="120"/>
      <c r="N24" s="120"/>
      <c r="O24" s="120">
        <v>562</v>
      </c>
      <c r="P24" s="120"/>
      <c r="Q24" s="125">
        <v>3421</v>
      </c>
      <c r="R24" s="120"/>
      <c r="S24" s="120"/>
      <c r="T24" s="120"/>
      <c r="U24" s="125">
        <v>3421</v>
      </c>
      <c r="V24" s="120"/>
      <c r="W24" s="181">
        <f t="shared" si="3"/>
        <v>55650.847347740921</v>
      </c>
    </row>
    <row r="25" spans="1:24">
      <c r="A25" s="133">
        <v>4</v>
      </c>
      <c r="B25" s="78" t="s">
        <v>269</v>
      </c>
      <c r="C25" s="125">
        <v>95033.507839168262</v>
      </c>
      <c r="D25" s="125">
        <v>84151.507839168262</v>
      </c>
      <c r="E25" s="125">
        <v>120</v>
      </c>
      <c r="F25" s="120"/>
      <c r="G25" s="120"/>
      <c r="H25" s="120"/>
      <c r="I25" s="120"/>
      <c r="J25" s="120">
        <v>120</v>
      </c>
      <c r="K25" s="120">
        <v>83293.507839168262</v>
      </c>
      <c r="L25" s="120">
        <v>50079</v>
      </c>
      <c r="M25" s="120"/>
      <c r="N25" s="120"/>
      <c r="O25" s="120">
        <v>738</v>
      </c>
      <c r="P25" s="120"/>
      <c r="Q25" s="125">
        <v>10882</v>
      </c>
      <c r="R25" s="120"/>
      <c r="S25" s="120"/>
      <c r="T25" s="120"/>
      <c r="U25" s="125">
        <v>10882</v>
      </c>
      <c r="V25" s="120"/>
      <c r="W25" s="181">
        <f t="shared" si="3"/>
        <v>83293.507839168262</v>
      </c>
    </row>
    <row r="26" spans="1:24">
      <c r="A26" s="133">
        <v>5</v>
      </c>
      <c r="B26" s="78" t="s">
        <v>239</v>
      </c>
      <c r="C26" s="125">
        <v>199687.86684459663</v>
      </c>
      <c r="D26" s="125">
        <v>182718.86684459663</v>
      </c>
      <c r="E26" s="297">
        <v>888</v>
      </c>
      <c r="F26" s="120"/>
      <c r="G26" s="120"/>
      <c r="H26" s="120"/>
      <c r="I26" s="120"/>
      <c r="J26" s="120">
        <v>888</v>
      </c>
      <c r="K26" s="120">
        <v>180623.86684459663</v>
      </c>
      <c r="L26" s="120">
        <v>117835.35303</v>
      </c>
      <c r="M26" s="120"/>
      <c r="N26" s="120"/>
      <c r="O26" s="120">
        <v>1207</v>
      </c>
      <c r="P26" s="120"/>
      <c r="Q26" s="125">
        <v>16969</v>
      </c>
      <c r="R26" s="120"/>
      <c r="S26" s="120"/>
      <c r="T26" s="120"/>
      <c r="U26" s="125">
        <v>16969</v>
      </c>
      <c r="V26" s="120"/>
      <c r="W26" s="181">
        <f t="shared" si="3"/>
        <v>180623.86684459663</v>
      </c>
      <c r="X26" s="181">
        <f>SUM(W27:W32)</f>
        <v>777385.58780099999</v>
      </c>
    </row>
    <row r="27" spans="1:24">
      <c r="A27" s="133">
        <v>6</v>
      </c>
      <c r="B27" s="78" t="s">
        <v>270</v>
      </c>
      <c r="C27" s="125">
        <v>331374.16567700001</v>
      </c>
      <c r="D27" s="125">
        <v>328154.16567700001</v>
      </c>
      <c r="E27" s="125">
        <v>2260</v>
      </c>
      <c r="F27" s="120"/>
      <c r="G27" s="120"/>
      <c r="H27" s="120"/>
      <c r="I27" s="120"/>
      <c r="J27" s="120">
        <v>2260</v>
      </c>
      <c r="K27" s="120">
        <v>319218.34590100002</v>
      </c>
      <c r="L27" s="120">
        <v>125044.137</v>
      </c>
      <c r="M27" s="120"/>
      <c r="N27" s="120"/>
      <c r="O27" s="120">
        <v>6675.8197760000003</v>
      </c>
      <c r="P27" s="120"/>
      <c r="Q27" s="125">
        <v>3220</v>
      </c>
      <c r="R27" s="120"/>
      <c r="S27" s="120"/>
      <c r="T27" s="120">
        <v>300</v>
      </c>
      <c r="U27" s="125">
        <v>2920</v>
      </c>
      <c r="V27" s="120"/>
      <c r="W27" s="181">
        <f t="shared" si="3"/>
        <v>319518.34590100002</v>
      </c>
    </row>
    <row r="28" spans="1:24">
      <c r="A28" s="133">
        <v>7</v>
      </c>
      <c r="B28" s="78" t="s">
        <v>271</v>
      </c>
      <c r="C28" s="125">
        <v>118911.271073</v>
      </c>
      <c r="D28" s="125">
        <v>117375.271073</v>
      </c>
      <c r="E28" s="125">
        <v>400</v>
      </c>
      <c r="F28" s="120"/>
      <c r="G28" s="120"/>
      <c r="H28" s="120"/>
      <c r="I28" s="120"/>
      <c r="J28" s="120">
        <v>400</v>
      </c>
      <c r="K28" s="120">
        <v>115378.53207299999</v>
      </c>
      <c r="L28" s="120">
        <v>71144.147800999999</v>
      </c>
      <c r="M28" s="120"/>
      <c r="N28" s="120"/>
      <c r="O28" s="120">
        <v>1596.739</v>
      </c>
      <c r="P28" s="120"/>
      <c r="Q28" s="125">
        <v>1536</v>
      </c>
      <c r="R28" s="120"/>
      <c r="S28" s="120"/>
      <c r="T28" s="120"/>
      <c r="U28" s="125">
        <v>1536</v>
      </c>
      <c r="V28" s="120"/>
      <c r="W28" s="181">
        <f t="shared" si="3"/>
        <v>115378.53207299999</v>
      </c>
    </row>
    <row r="29" spans="1:24">
      <c r="A29" s="133">
        <v>8</v>
      </c>
      <c r="B29" s="78" t="s">
        <v>272</v>
      </c>
      <c r="C29" s="125">
        <v>88555.870800000004</v>
      </c>
      <c r="D29" s="125">
        <v>76408.870800000004</v>
      </c>
      <c r="E29" s="125">
        <v>240</v>
      </c>
      <c r="F29" s="120"/>
      <c r="G29" s="120"/>
      <c r="H29" s="120"/>
      <c r="I29" s="120"/>
      <c r="J29" s="120">
        <v>240</v>
      </c>
      <c r="K29" s="120">
        <v>74787.165800000002</v>
      </c>
      <c r="L29" s="120">
        <v>49880.207000000002</v>
      </c>
      <c r="M29" s="120"/>
      <c r="N29" s="120"/>
      <c r="O29" s="120">
        <v>1381.7049999999999</v>
      </c>
      <c r="P29" s="120"/>
      <c r="Q29" s="125">
        <v>12147</v>
      </c>
      <c r="R29" s="120"/>
      <c r="S29" s="120"/>
      <c r="T29" s="120"/>
      <c r="U29" s="125">
        <v>12147</v>
      </c>
      <c r="V29" s="120"/>
      <c r="W29" s="181">
        <f t="shared" si="3"/>
        <v>74787.165800000002</v>
      </c>
    </row>
    <row r="30" spans="1:24">
      <c r="A30" s="133">
        <v>9</v>
      </c>
      <c r="B30" s="78" t="s">
        <v>273</v>
      </c>
      <c r="C30" s="125">
        <v>97432.477800000008</v>
      </c>
      <c r="D30" s="125">
        <v>96442.477800000008</v>
      </c>
      <c r="E30" s="125">
        <v>1600</v>
      </c>
      <c r="F30" s="120"/>
      <c r="G30" s="120"/>
      <c r="H30" s="120"/>
      <c r="I30" s="120"/>
      <c r="J30" s="120">
        <v>1600</v>
      </c>
      <c r="K30" s="120">
        <v>93301.980800000005</v>
      </c>
      <c r="L30" s="120">
        <v>56748.703000000001</v>
      </c>
      <c r="M30" s="120"/>
      <c r="N30" s="120"/>
      <c r="O30" s="120">
        <v>1540.4970000000001</v>
      </c>
      <c r="P30" s="120"/>
      <c r="Q30" s="125">
        <v>990</v>
      </c>
      <c r="R30" s="120"/>
      <c r="S30" s="120"/>
      <c r="T30" s="120"/>
      <c r="U30" s="125">
        <v>990</v>
      </c>
      <c r="V30" s="120"/>
      <c r="W30" s="181">
        <f t="shared" si="3"/>
        <v>93301.980800000005</v>
      </c>
    </row>
    <row r="31" spans="1:24">
      <c r="A31" s="133">
        <v>10</v>
      </c>
      <c r="B31" s="78" t="s">
        <v>274</v>
      </c>
      <c r="C31" s="125">
        <v>138784.37422699999</v>
      </c>
      <c r="D31" s="125">
        <v>137321.37422699999</v>
      </c>
      <c r="E31" s="125">
        <v>12200</v>
      </c>
      <c r="F31" s="120"/>
      <c r="G31" s="120"/>
      <c r="H31" s="120"/>
      <c r="I31" s="120"/>
      <c r="J31" s="120">
        <v>12200</v>
      </c>
      <c r="K31" s="120">
        <v>123433.549227</v>
      </c>
      <c r="L31" s="120">
        <v>73509.067999999999</v>
      </c>
      <c r="M31" s="120"/>
      <c r="N31" s="120"/>
      <c r="O31" s="120">
        <v>1687.825</v>
      </c>
      <c r="P31" s="120"/>
      <c r="Q31" s="125">
        <v>1463</v>
      </c>
      <c r="R31" s="120"/>
      <c r="S31" s="120"/>
      <c r="T31" s="120"/>
      <c r="U31" s="125">
        <v>1463</v>
      </c>
      <c r="V31" s="120"/>
      <c r="W31" s="181">
        <f t="shared" si="3"/>
        <v>123433.549227</v>
      </c>
    </row>
    <row r="32" spans="1:24">
      <c r="A32" s="133">
        <v>11</v>
      </c>
      <c r="B32" s="78" t="s">
        <v>275</v>
      </c>
      <c r="C32" s="125">
        <v>53291.94</v>
      </c>
      <c r="D32" s="125">
        <v>52425.94</v>
      </c>
      <c r="E32" s="125">
        <v>120</v>
      </c>
      <c r="F32" s="120"/>
      <c r="G32" s="120"/>
      <c r="H32" s="120"/>
      <c r="I32" s="120"/>
      <c r="J32" s="120">
        <v>120</v>
      </c>
      <c r="K32" s="120">
        <v>50966.014000000003</v>
      </c>
      <c r="L32" s="120">
        <v>28839.132000000001</v>
      </c>
      <c r="M32" s="120"/>
      <c r="N32" s="120"/>
      <c r="O32" s="120">
        <v>1339.9259999999999</v>
      </c>
      <c r="P32" s="120"/>
      <c r="Q32" s="125">
        <v>866</v>
      </c>
      <c r="R32" s="120"/>
      <c r="S32" s="120"/>
      <c r="T32" s="120"/>
      <c r="U32" s="125">
        <v>866</v>
      </c>
      <c r="V32" s="120"/>
      <c r="W32" s="181">
        <f t="shared" si="3"/>
        <v>50966.014000000003</v>
      </c>
    </row>
    <row r="33" spans="1:24">
      <c r="A33" s="133">
        <v>12</v>
      </c>
      <c r="B33" s="78" t="s">
        <v>276</v>
      </c>
      <c r="C33" s="125">
        <v>151485.788</v>
      </c>
      <c r="D33" s="125">
        <v>148148.788</v>
      </c>
      <c r="E33" s="125">
        <v>9645</v>
      </c>
      <c r="F33" s="120"/>
      <c r="G33" s="120"/>
      <c r="H33" s="120"/>
      <c r="I33" s="120"/>
      <c r="J33" s="120">
        <v>9645</v>
      </c>
      <c r="K33" s="120">
        <v>135598.788</v>
      </c>
      <c r="L33" s="120">
        <v>85546.338000000003</v>
      </c>
      <c r="M33" s="120"/>
      <c r="N33" s="120"/>
      <c r="O33" s="120">
        <v>2905</v>
      </c>
      <c r="P33" s="120"/>
      <c r="Q33" s="125">
        <v>3337</v>
      </c>
      <c r="R33" s="211"/>
      <c r="S33" s="211"/>
      <c r="T33" s="120">
        <v>1818</v>
      </c>
      <c r="U33" s="125">
        <v>1519</v>
      </c>
      <c r="V33" s="120"/>
      <c r="W33" s="181">
        <f t="shared" si="3"/>
        <v>137416.788</v>
      </c>
      <c r="X33" s="181">
        <f>SUM(W33:W37)</f>
        <v>801306.54999999993</v>
      </c>
    </row>
    <row r="34" spans="1:24">
      <c r="A34" s="133">
        <v>13</v>
      </c>
      <c r="B34" s="78" t="s">
        <v>277</v>
      </c>
      <c r="C34" s="125">
        <v>99028.134999999995</v>
      </c>
      <c r="D34" s="125">
        <v>97048.134999999995</v>
      </c>
      <c r="E34" s="125">
        <v>2000</v>
      </c>
      <c r="F34" s="120"/>
      <c r="G34" s="120"/>
      <c r="H34" s="120"/>
      <c r="I34" s="120"/>
      <c r="J34" s="120">
        <v>2000</v>
      </c>
      <c r="K34" s="120">
        <v>93065.134999999995</v>
      </c>
      <c r="L34" s="120">
        <v>55296.750000000007</v>
      </c>
      <c r="M34" s="120"/>
      <c r="N34" s="120"/>
      <c r="O34" s="120">
        <v>1983</v>
      </c>
      <c r="P34" s="120"/>
      <c r="Q34" s="125">
        <v>1980</v>
      </c>
      <c r="R34" s="211"/>
      <c r="S34" s="211"/>
      <c r="T34" s="120">
        <v>776</v>
      </c>
      <c r="U34" s="125">
        <v>1204</v>
      </c>
      <c r="V34" s="120"/>
      <c r="W34" s="181">
        <f t="shared" si="3"/>
        <v>93841.134999999995</v>
      </c>
    </row>
    <row r="35" spans="1:24">
      <c r="A35" s="133">
        <v>14</v>
      </c>
      <c r="B35" s="78" t="s">
        <v>278</v>
      </c>
      <c r="C35" s="125">
        <v>133197.08399999997</v>
      </c>
      <c r="D35" s="125">
        <v>131484.08399999997</v>
      </c>
      <c r="E35" s="125">
        <v>5060</v>
      </c>
      <c r="F35" s="120"/>
      <c r="G35" s="120"/>
      <c r="H35" s="120"/>
      <c r="I35" s="120"/>
      <c r="J35" s="120">
        <v>5060</v>
      </c>
      <c r="K35" s="120">
        <v>123846.08399999999</v>
      </c>
      <c r="L35" s="120">
        <v>81814.654999999999</v>
      </c>
      <c r="M35" s="120"/>
      <c r="N35" s="120"/>
      <c r="O35" s="120">
        <v>2578</v>
      </c>
      <c r="P35" s="120"/>
      <c r="Q35" s="125">
        <v>1713</v>
      </c>
      <c r="R35" s="211"/>
      <c r="S35" s="211"/>
      <c r="T35" s="120">
        <v>476</v>
      </c>
      <c r="U35" s="125">
        <v>1237</v>
      </c>
      <c r="V35" s="120"/>
      <c r="W35" s="181">
        <f t="shared" si="3"/>
        <v>124322.08399999999</v>
      </c>
    </row>
    <row r="36" spans="1:24">
      <c r="A36" s="133">
        <v>15</v>
      </c>
      <c r="B36" s="78" t="s">
        <v>279</v>
      </c>
      <c r="C36" s="125">
        <v>333232.94699999999</v>
      </c>
      <c r="D36" s="125">
        <v>298082.94699999999</v>
      </c>
      <c r="E36" s="125">
        <v>12075</v>
      </c>
      <c r="F36" s="120"/>
      <c r="G36" s="120"/>
      <c r="H36" s="120"/>
      <c r="I36" s="120"/>
      <c r="J36" s="120">
        <v>12075</v>
      </c>
      <c r="K36" s="120">
        <v>280162.94699999999</v>
      </c>
      <c r="L36" s="120">
        <v>111651.807</v>
      </c>
      <c r="M36" s="120"/>
      <c r="N36" s="120"/>
      <c r="O36" s="120">
        <v>5845</v>
      </c>
      <c r="P36" s="120"/>
      <c r="Q36" s="125">
        <v>35150</v>
      </c>
      <c r="R36" s="211"/>
      <c r="S36" s="211"/>
      <c r="T36" s="120">
        <v>33426</v>
      </c>
      <c r="U36" s="125">
        <v>1724</v>
      </c>
      <c r="V36" s="120"/>
      <c r="W36" s="181">
        <f t="shared" si="3"/>
        <v>313588.94699999999</v>
      </c>
    </row>
    <row r="37" spans="1:24">
      <c r="A37" s="133">
        <v>16</v>
      </c>
      <c r="B37" s="78" t="s">
        <v>280</v>
      </c>
      <c r="C37" s="125">
        <v>143086.59599999999</v>
      </c>
      <c r="D37" s="125">
        <v>139858.59599999999</v>
      </c>
      <c r="E37" s="125">
        <v>7120</v>
      </c>
      <c r="F37" s="120"/>
      <c r="G37" s="120"/>
      <c r="H37" s="120"/>
      <c r="I37" s="120"/>
      <c r="J37" s="120">
        <v>7120</v>
      </c>
      <c r="K37" s="120">
        <v>130076.59599999999</v>
      </c>
      <c r="L37" s="120">
        <v>83550</v>
      </c>
      <c r="M37" s="120"/>
      <c r="N37" s="120"/>
      <c r="O37" s="120">
        <v>2662</v>
      </c>
      <c r="P37" s="120"/>
      <c r="Q37" s="125">
        <v>3228</v>
      </c>
      <c r="R37" s="211"/>
      <c r="S37" s="211"/>
      <c r="T37" s="120">
        <v>2061</v>
      </c>
      <c r="U37" s="125">
        <v>1167</v>
      </c>
      <c r="V37" s="120"/>
      <c r="W37" s="181">
        <f t="shared" si="3"/>
        <v>132137.59599999999</v>
      </c>
    </row>
    <row r="38" spans="1:24">
      <c r="A38" s="133">
        <v>17</v>
      </c>
      <c r="B38" s="78" t="s">
        <v>282</v>
      </c>
      <c r="C38" s="125">
        <v>169907.67566829218</v>
      </c>
      <c r="D38" s="125">
        <v>168556.79966829219</v>
      </c>
      <c r="E38" s="125">
        <v>26700</v>
      </c>
      <c r="F38" s="120"/>
      <c r="G38" s="120"/>
      <c r="H38" s="120"/>
      <c r="I38" s="120"/>
      <c r="J38" s="120">
        <v>26700</v>
      </c>
      <c r="K38" s="120">
        <v>138602.96721371057</v>
      </c>
      <c r="L38" s="120">
        <v>87011.634999999995</v>
      </c>
      <c r="M38" s="120"/>
      <c r="N38" s="120"/>
      <c r="O38" s="120">
        <v>3253.8324545816281</v>
      </c>
      <c r="P38" s="120"/>
      <c r="Q38" s="125">
        <v>1350.876</v>
      </c>
      <c r="R38" s="211"/>
      <c r="S38" s="211"/>
      <c r="T38" s="120">
        <v>1350.876</v>
      </c>
      <c r="U38" s="125">
        <v>0</v>
      </c>
      <c r="V38" s="120"/>
      <c r="W38" s="181">
        <f t="shared" si="3"/>
        <v>139953.84321371056</v>
      </c>
      <c r="X38" s="181">
        <f>SUM(W38:W41)</f>
        <v>777548.04240302276</v>
      </c>
    </row>
    <row r="39" spans="1:24">
      <c r="A39" s="133">
        <v>18</v>
      </c>
      <c r="B39" s="78" t="s">
        <v>281</v>
      </c>
      <c r="C39" s="125">
        <v>324982.06086976675</v>
      </c>
      <c r="D39" s="125">
        <v>322338.42886976677</v>
      </c>
      <c r="E39" s="125">
        <v>21200</v>
      </c>
      <c r="F39" s="120"/>
      <c r="G39" s="120"/>
      <c r="H39" s="120"/>
      <c r="I39" s="120"/>
      <c r="J39" s="120">
        <v>21200</v>
      </c>
      <c r="K39" s="120">
        <v>297953.2692250929</v>
      </c>
      <c r="L39" s="120">
        <v>121962.111</v>
      </c>
      <c r="M39" s="120"/>
      <c r="N39" s="120"/>
      <c r="O39" s="120">
        <v>3185.159644673889</v>
      </c>
      <c r="P39" s="120"/>
      <c r="Q39" s="125">
        <v>2643.6320000000001</v>
      </c>
      <c r="R39" s="211"/>
      <c r="S39" s="211"/>
      <c r="T39" s="120">
        <v>1823.6320000000001</v>
      </c>
      <c r="U39" s="125">
        <v>820</v>
      </c>
      <c r="V39" s="120"/>
      <c r="W39" s="181">
        <f t="shared" si="3"/>
        <v>299776.90122509288</v>
      </c>
    </row>
    <row r="40" spans="1:24">
      <c r="A40" s="133">
        <v>19</v>
      </c>
      <c r="B40" s="78" t="s">
        <v>283</v>
      </c>
      <c r="C40" s="125">
        <v>209641.6770518214</v>
      </c>
      <c r="D40" s="125">
        <v>205448.98105182141</v>
      </c>
      <c r="E40" s="125">
        <v>20000</v>
      </c>
      <c r="F40" s="120"/>
      <c r="G40" s="120"/>
      <c r="H40" s="120"/>
      <c r="I40" s="120"/>
      <c r="J40" s="120">
        <v>20000</v>
      </c>
      <c r="K40" s="120">
        <v>180573.42026116571</v>
      </c>
      <c r="L40" s="120">
        <v>106122.447</v>
      </c>
      <c r="M40" s="120"/>
      <c r="N40" s="120"/>
      <c r="O40" s="120">
        <v>4875.5607906556897</v>
      </c>
      <c r="P40" s="120"/>
      <c r="Q40" s="125">
        <v>4192.6959999999999</v>
      </c>
      <c r="R40" s="211"/>
      <c r="S40" s="211"/>
      <c r="T40" s="120">
        <v>1705.6960000000001</v>
      </c>
      <c r="U40" s="125">
        <v>2487</v>
      </c>
      <c r="V40" s="120"/>
      <c r="W40" s="181">
        <f t="shared" si="3"/>
        <v>182279.11626116571</v>
      </c>
    </row>
    <row r="41" spans="1:24">
      <c r="A41" s="133">
        <v>20</v>
      </c>
      <c r="B41" s="78" t="s">
        <v>284</v>
      </c>
      <c r="C41" s="125">
        <v>163201.17265395873</v>
      </c>
      <c r="D41" s="125">
        <v>158672.50465395872</v>
      </c>
      <c r="E41" s="125">
        <v>2000</v>
      </c>
      <c r="F41" s="120"/>
      <c r="G41" s="120"/>
      <c r="H41" s="120"/>
      <c r="I41" s="120"/>
      <c r="J41" s="120">
        <v>2000</v>
      </c>
      <c r="K41" s="120">
        <v>153494.51370305361</v>
      </c>
      <c r="L41" s="120">
        <v>89123.142000000007</v>
      </c>
      <c r="M41" s="120"/>
      <c r="N41" s="120"/>
      <c r="O41" s="120">
        <v>3177.9909509051204</v>
      </c>
      <c r="P41" s="120"/>
      <c r="Q41" s="125">
        <v>4528.6679999999997</v>
      </c>
      <c r="R41" s="211"/>
      <c r="S41" s="211"/>
      <c r="T41" s="120">
        <v>2043.6680000000001</v>
      </c>
      <c r="U41" s="125">
        <v>2485</v>
      </c>
      <c r="V41" s="120"/>
      <c r="W41" s="181">
        <f t="shared" si="3"/>
        <v>155538.18170305362</v>
      </c>
    </row>
    <row r="42" spans="1:24">
      <c r="A42" s="133">
        <v>21</v>
      </c>
      <c r="B42" s="78" t="s">
        <v>286</v>
      </c>
      <c r="C42" s="125">
        <v>104767.11195297405</v>
      </c>
      <c r="D42" s="125">
        <v>93463.111952974054</v>
      </c>
      <c r="E42" s="125">
        <v>1370</v>
      </c>
      <c r="F42" s="120"/>
      <c r="G42" s="120"/>
      <c r="H42" s="120"/>
      <c r="I42" s="120"/>
      <c r="J42" s="120">
        <v>1370</v>
      </c>
      <c r="K42" s="120">
        <v>90453.494364307684</v>
      </c>
      <c r="L42" s="120">
        <v>67180.972798000003</v>
      </c>
      <c r="M42" s="120"/>
      <c r="N42" s="120"/>
      <c r="O42" s="120">
        <v>1639.617588666363</v>
      </c>
      <c r="P42" s="120"/>
      <c r="Q42" s="125">
        <v>11304</v>
      </c>
      <c r="R42" s="211"/>
      <c r="S42" s="211"/>
      <c r="T42" s="120"/>
      <c r="U42" s="125">
        <v>11304</v>
      </c>
      <c r="V42" s="120"/>
      <c r="W42" s="181">
        <f t="shared" si="3"/>
        <v>90453.494364307684</v>
      </c>
      <c r="X42" s="181">
        <f>SUM(W42:W48)</f>
        <v>1239676.8796865493</v>
      </c>
    </row>
    <row r="43" spans="1:24">
      <c r="A43" s="133">
        <v>22</v>
      </c>
      <c r="B43" s="78" t="s">
        <v>287</v>
      </c>
      <c r="C43" s="125">
        <v>195790.52315457806</v>
      </c>
      <c r="D43" s="125">
        <v>190414.52315457806</v>
      </c>
      <c r="E43" s="125">
        <v>7250</v>
      </c>
      <c r="F43" s="120"/>
      <c r="G43" s="120"/>
      <c r="H43" s="120"/>
      <c r="I43" s="120"/>
      <c r="J43" s="120">
        <v>7250</v>
      </c>
      <c r="K43" s="120">
        <v>179808.85416265385</v>
      </c>
      <c r="L43" s="120">
        <v>128006.246828</v>
      </c>
      <c r="M43" s="120"/>
      <c r="N43" s="120"/>
      <c r="O43" s="120">
        <v>3355.6689919242103</v>
      </c>
      <c r="P43" s="120"/>
      <c r="Q43" s="125">
        <v>5376</v>
      </c>
      <c r="R43" s="211"/>
      <c r="S43" s="211"/>
      <c r="T43" s="120">
        <v>1200</v>
      </c>
      <c r="U43" s="125">
        <v>4176</v>
      </c>
      <c r="V43" s="120"/>
      <c r="W43" s="181">
        <f t="shared" si="3"/>
        <v>181008.85416265385</v>
      </c>
    </row>
    <row r="44" spans="1:24">
      <c r="A44" s="133">
        <v>23</v>
      </c>
      <c r="B44" s="78" t="s">
        <v>289</v>
      </c>
      <c r="C44" s="125">
        <v>167378.53748467506</v>
      </c>
      <c r="D44" s="125">
        <v>164911.53748467506</v>
      </c>
      <c r="E44" s="125">
        <v>14150</v>
      </c>
      <c r="F44" s="120"/>
      <c r="G44" s="120"/>
      <c r="H44" s="120"/>
      <c r="I44" s="120"/>
      <c r="J44" s="120">
        <v>14150</v>
      </c>
      <c r="K44" s="120">
        <v>147837.68895515386</v>
      </c>
      <c r="L44" s="120">
        <v>102666.851572</v>
      </c>
      <c r="M44" s="120"/>
      <c r="N44" s="120"/>
      <c r="O44" s="120">
        <v>2923.8485295212022</v>
      </c>
      <c r="P44" s="120"/>
      <c r="Q44" s="125">
        <v>2467</v>
      </c>
      <c r="R44" s="211"/>
      <c r="S44" s="211"/>
      <c r="T44" s="120"/>
      <c r="U44" s="125">
        <v>2467</v>
      </c>
      <c r="V44" s="120"/>
      <c r="W44" s="181">
        <f t="shared" si="3"/>
        <v>147837.68895515386</v>
      </c>
    </row>
    <row r="45" spans="1:24">
      <c r="A45" s="133">
        <v>24</v>
      </c>
      <c r="B45" s="78" t="s">
        <v>290</v>
      </c>
      <c r="C45" s="125">
        <v>180620.93867448409</v>
      </c>
      <c r="D45" s="125">
        <v>176156.93867448409</v>
      </c>
      <c r="E45" s="125">
        <v>21920</v>
      </c>
      <c r="F45" s="120"/>
      <c r="G45" s="120"/>
      <c r="H45" s="120"/>
      <c r="I45" s="120"/>
      <c r="J45" s="120">
        <v>21920</v>
      </c>
      <c r="K45" s="120">
        <v>151075.86463165385</v>
      </c>
      <c r="L45" s="120">
        <v>97024.845612999998</v>
      </c>
      <c r="M45" s="120"/>
      <c r="N45" s="120"/>
      <c r="O45" s="120">
        <v>3161.0740428302429</v>
      </c>
      <c r="P45" s="120"/>
      <c r="Q45" s="125">
        <v>4464</v>
      </c>
      <c r="R45" s="211"/>
      <c r="S45" s="211"/>
      <c r="T45" s="120"/>
      <c r="U45" s="125">
        <v>4464</v>
      </c>
      <c r="V45" s="120"/>
      <c r="W45" s="181">
        <f t="shared" si="3"/>
        <v>151075.86463165385</v>
      </c>
    </row>
    <row r="46" spans="1:24">
      <c r="A46" s="133">
        <v>25</v>
      </c>
      <c r="B46" s="78" t="s">
        <v>285</v>
      </c>
      <c r="C46" s="125">
        <v>428797.48207547591</v>
      </c>
      <c r="D46" s="125">
        <v>427227.48207547591</v>
      </c>
      <c r="E46" s="125">
        <v>21410</v>
      </c>
      <c r="F46" s="120"/>
      <c r="G46" s="120"/>
      <c r="H46" s="120"/>
      <c r="I46" s="120"/>
      <c r="J46" s="120">
        <v>21410</v>
      </c>
      <c r="K46" s="120">
        <v>397341.38680351072</v>
      </c>
      <c r="L46" s="120">
        <v>155533.80708599999</v>
      </c>
      <c r="M46" s="120"/>
      <c r="N46" s="120"/>
      <c r="O46" s="120">
        <v>8476.0952719651796</v>
      </c>
      <c r="P46" s="120"/>
      <c r="Q46" s="125">
        <v>1570</v>
      </c>
      <c r="R46" s="211"/>
      <c r="S46" s="211"/>
      <c r="T46" s="120"/>
      <c r="U46" s="125">
        <v>1570</v>
      </c>
      <c r="V46" s="120"/>
      <c r="W46" s="181">
        <f t="shared" si="3"/>
        <v>397341.38680351072</v>
      </c>
    </row>
    <row r="47" spans="1:24">
      <c r="A47" s="133">
        <v>26</v>
      </c>
      <c r="B47" s="78" t="s">
        <v>288</v>
      </c>
      <c r="C47" s="125">
        <v>155607.39165292258</v>
      </c>
      <c r="D47" s="125">
        <v>154339.39165292258</v>
      </c>
      <c r="E47" s="125">
        <v>20050</v>
      </c>
      <c r="F47" s="120"/>
      <c r="G47" s="120"/>
      <c r="H47" s="120"/>
      <c r="I47" s="120"/>
      <c r="J47" s="120">
        <v>20050</v>
      </c>
      <c r="K47" s="120">
        <v>131522.84334715386</v>
      </c>
      <c r="L47" s="120">
        <v>84556.703372000004</v>
      </c>
      <c r="M47" s="120"/>
      <c r="N47" s="120"/>
      <c r="O47" s="120">
        <v>2766.5483057687266</v>
      </c>
      <c r="P47" s="120"/>
      <c r="Q47" s="125">
        <v>1268</v>
      </c>
      <c r="R47" s="211"/>
      <c r="S47" s="211"/>
      <c r="T47" s="120"/>
      <c r="U47" s="125">
        <v>1268</v>
      </c>
      <c r="V47" s="120"/>
      <c r="W47" s="181">
        <f t="shared" si="3"/>
        <v>131522.84334715386</v>
      </c>
    </row>
    <row r="48" spans="1:24">
      <c r="A48" s="133">
        <v>27</v>
      </c>
      <c r="B48" s="78" t="s">
        <v>291</v>
      </c>
      <c r="C48" s="125">
        <v>164426.99427688844</v>
      </c>
      <c r="D48" s="125">
        <v>161413.99427688844</v>
      </c>
      <c r="E48" s="125">
        <v>18100</v>
      </c>
      <c r="F48" s="120"/>
      <c r="G48" s="120"/>
      <c r="H48" s="120"/>
      <c r="I48" s="120"/>
      <c r="J48" s="120">
        <v>18100</v>
      </c>
      <c r="K48" s="120">
        <v>140436.74742211538</v>
      </c>
      <c r="L48" s="120">
        <v>96607.248460000003</v>
      </c>
      <c r="M48" s="120"/>
      <c r="N48" s="120"/>
      <c r="O48" s="120">
        <v>2877.2468547730514</v>
      </c>
      <c r="P48" s="120"/>
      <c r="Q48" s="125">
        <v>3013</v>
      </c>
      <c r="R48" s="211"/>
      <c r="S48" s="211"/>
      <c r="T48" s="120"/>
      <c r="U48" s="125">
        <v>3013</v>
      </c>
      <c r="V48" s="120"/>
      <c r="W48" s="181">
        <f t="shared" si="3"/>
        <v>140436.74742211538</v>
      </c>
    </row>
    <row r="49" spans="1:24 16382:16382">
      <c r="A49" s="133">
        <v>28</v>
      </c>
      <c r="B49" s="78" t="s">
        <v>292</v>
      </c>
      <c r="C49" s="125">
        <v>679530.39736335468</v>
      </c>
      <c r="D49" s="125">
        <v>668499.74936335464</v>
      </c>
      <c r="E49" s="125">
        <v>84750</v>
      </c>
      <c r="F49" s="120"/>
      <c r="G49" s="120"/>
      <c r="H49" s="120"/>
      <c r="I49" s="120"/>
      <c r="J49" s="120">
        <v>84750</v>
      </c>
      <c r="K49" s="120">
        <v>570379.75437608757</v>
      </c>
      <c r="L49" s="120">
        <v>226976.97766666664</v>
      </c>
      <c r="M49" s="120"/>
      <c r="N49" s="120"/>
      <c r="O49" s="120">
        <v>13369.994987267091</v>
      </c>
      <c r="P49" s="120"/>
      <c r="Q49" s="125">
        <v>11030.647999999999</v>
      </c>
      <c r="R49" s="211"/>
      <c r="S49" s="211"/>
      <c r="T49" s="120">
        <v>8410.6479999999992</v>
      </c>
      <c r="U49" s="125">
        <v>2620</v>
      </c>
      <c r="V49" s="120"/>
      <c r="W49" s="181">
        <f t="shared" si="3"/>
        <v>578790.40237608762</v>
      </c>
      <c r="X49" s="181">
        <f>SUM(W49:W51)</f>
        <v>838707.33407099999</v>
      </c>
    </row>
    <row r="50" spans="1:24 16382:16382">
      <c r="A50" s="133">
        <v>29</v>
      </c>
      <c r="B50" s="78" t="s">
        <v>294</v>
      </c>
      <c r="C50" s="125">
        <v>171412.85099440155</v>
      </c>
      <c r="D50" s="125">
        <v>166002.98999440155</v>
      </c>
      <c r="E50" s="125">
        <v>38600</v>
      </c>
      <c r="F50" s="120"/>
      <c r="G50" s="120"/>
      <c r="H50" s="120"/>
      <c r="I50" s="120"/>
      <c r="J50" s="120">
        <v>38600</v>
      </c>
      <c r="K50" s="120">
        <v>124082.93019451354</v>
      </c>
      <c r="L50" s="120">
        <v>82126.834666666677</v>
      </c>
      <c r="M50" s="120"/>
      <c r="N50" s="120"/>
      <c r="O50" s="120">
        <v>3320.0597998880316</v>
      </c>
      <c r="P50" s="120"/>
      <c r="Q50" s="125">
        <v>5409.8609999999999</v>
      </c>
      <c r="R50" s="211"/>
      <c r="S50" s="211"/>
      <c r="T50" s="120">
        <v>4041.8609999999999</v>
      </c>
      <c r="U50" s="125">
        <v>1368</v>
      </c>
      <c r="V50" s="120"/>
      <c r="W50" s="181">
        <f t="shared" si="3"/>
        <v>128124.79119451354</v>
      </c>
    </row>
    <row r="51" spans="1:24 16382:16382">
      <c r="A51" s="133">
        <v>30</v>
      </c>
      <c r="B51" s="78" t="s">
        <v>293</v>
      </c>
      <c r="C51" s="125">
        <v>146018.35283714169</v>
      </c>
      <c r="D51" s="125">
        <v>139660.61683714169</v>
      </c>
      <c r="E51" s="125">
        <v>9900</v>
      </c>
      <c r="F51" s="120"/>
      <c r="G51" s="120"/>
      <c r="H51" s="120"/>
      <c r="I51" s="120"/>
      <c r="J51" s="120">
        <v>9900</v>
      </c>
      <c r="K51" s="120">
        <v>126967.40450039883</v>
      </c>
      <c r="L51" s="120">
        <v>78395.187666666665</v>
      </c>
      <c r="M51" s="120"/>
      <c r="N51" s="120"/>
      <c r="O51" s="212">
        <v>2793.212336742833</v>
      </c>
      <c r="P51" s="120"/>
      <c r="Q51" s="125">
        <v>6357.7359999999999</v>
      </c>
      <c r="R51" s="211"/>
      <c r="S51" s="211"/>
      <c r="T51" s="120">
        <v>4824.7359999999999</v>
      </c>
      <c r="U51" s="125">
        <v>1533</v>
      </c>
      <c r="V51" s="120"/>
      <c r="W51" s="181">
        <f t="shared" si="3"/>
        <v>131792.14050039882</v>
      </c>
    </row>
    <row r="52" spans="1:24 16382:16382">
      <c r="A52" s="133">
        <v>31</v>
      </c>
      <c r="B52" s="78" t="s">
        <v>295</v>
      </c>
      <c r="C52" s="125">
        <v>357032.80019815324</v>
      </c>
      <c r="D52" s="125">
        <v>353548.80019815324</v>
      </c>
      <c r="E52" s="125">
        <v>45079</v>
      </c>
      <c r="F52" s="120"/>
      <c r="G52" s="120"/>
      <c r="H52" s="120"/>
      <c r="I52" s="120"/>
      <c r="J52" s="120">
        <v>45079</v>
      </c>
      <c r="K52" s="120">
        <v>297359.93905529613</v>
      </c>
      <c r="L52" s="120">
        <v>105484.81030857142</v>
      </c>
      <c r="M52" s="120"/>
      <c r="N52" s="120"/>
      <c r="O52" s="163">
        <v>11109.861142857142</v>
      </c>
      <c r="P52" s="120"/>
      <c r="Q52" s="125">
        <v>3484</v>
      </c>
      <c r="R52" s="120"/>
      <c r="S52" s="120"/>
      <c r="T52" s="120"/>
      <c r="U52" s="125">
        <v>3484</v>
      </c>
      <c r="V52" s="120"/>
      <c r="W52" s="181">
        <f t="shared" si="3"/>
        <v>297359.93905529613</v>
      </c>
      <c r="X52" s="181">
        <f>SUM(W52:W55)</f>
        <v>684439.24614840001</v>
      </c>
      <c r="XFB52" s="122">
        <f>SUM(A52:XFA52)</f>
        <v>2203492.3961067274</v>
      </c>
    </row>
    <row r="53" spans="1:24 16382:16382">
      <c r="A53" s="133">
        <v>32</v>
      </c>
      <c r="B53" s="78" t="s">
        <v>296</v>
      </c>
      <c r="C53" s="125">
        <v>146434.30091031094</v>
      </c>
      <c r="D53" s="125">
        <v>144379.30091031094</v>
      </c>
      <c r="E53" s="125">
        <v>13790</v>
      </c>
      <c r="F53" s="120"/>
      <c r="G53" s="120"/>
      <c r="H53" s="120"/>
      <c r="I53" s="120"/>
      <c r="J53" s="120">
        <v>13790</v>
      </c>
      <c r="K53" s="120">
        <v>128534.64536745379</v>
      </c>
      <c r="L53" s="120">
        <v>75793.160316571433</v>
      </c>
      <c r="M53" s="120"/>
      <c r="N53" s="120"/>
      <c r="O53" s="163">
        <v>2054.6555428571428</v>
      </c>
      <c r="P53" s="120"/>
      <c r="Q53" s="125">
        <v>2055</v>
      </c>
      <c r="R53" s="120"/>
      <c r="S53" s="120"/>
      <c r="T53" s="120"/>
      <c r="U53" s="125">
        <v>2055</v>
      </c>
      <c r="V53" s="120"/>
      <c r="W53" s="181">
        <f t="shared" si="3"/>
        <v>128534.64536745379</v>
      </c>
    </row>
    <row r="54" spans="1:24 16382:16382">
      <c r="A54" s="133">
        <v>33</v>
      </c>
      <c r="B54" s="78" t="s">
        <v>297</v>
      </c>
      <c r="C54" s="125">
        <v>164631.17888659972</v>
      </c>
      <c r="D54" s="125">
        <v>161098.17888659972</v>
      </c>
      <c r="E54" s="125">
        <v>7000</v>
      </c>
      <c r="F54" s="120"/>
      <c r="G54" s="120"/>
      <c r="H54" s="120"/>
      <c r="I54" s="120"/>
      <c r="J54" s="120">
        <v>7000</v>
      </c>
      <c r="K54" s="120">
        <v>152064.52334374259</v>
      </c>
      <c r="L54" s="120">
        <v>96092.276516571437</v>
      </c>
      <c r="M54" s="120"/>
      <c r="N54" s="120"/>
      <c r="O54" s="163">
        <v>2033.655542857143</v>
      </c>
      <c r="P54" s="120"/>
      <c r="Q54" s="125">
        <v>3533</v>
      </c>
      <c r="R54" s="120"/>
      <c r="S54" s="120"/>
      <c r="T54" s="120"/>
      <c r="U54" s="125">
        <v>3533</v>
      </c>
      <c r="V54" s="120"/>
      <c r="W54" s="181">
        <f t="shared" si="3"/>
        <v>152064.52334374259</v>
      </c>
    </row>
    <row r="55" spans="1:24 16382:16382">
      <c r="A55" s="133">
        <v>34</v>
      </c>
      <c r="B55" s="78" t="s">
        <v>298</v>
      </c>
      <c r="C55" s="125">
        <v>125991.96615333608</v>
      </c>
      <c r="D55" s="125">
        <v>110293.96615333608</v>
      </c>
      <c r="E55" s="125">
        <v>2720</v>
      </c>
      <c r="F55" s="120"/>
      <c r="G55" s="120"/>
      <c r="H55" s="120"/>
      <c r="I55" s="120"/>
      <c r="J55" s="120">
        <v>2720</v>
      </c>
      <c r="K55" s="120">
        <v>106480.13838190751</v>
      </c>
      <c r="L55" s="120">
        <v>74992.020058285765</v>
      </c>
      <c r="M55" s="120"/>
      <c r="N55" s="120"/>
      <c r="O55" s="163">
        <v>1093.8277714285714</v>
      </c>
      <c r="P55" s="120"/>
      <c r="Q55" s="125">
        <v>15698</v>
      </c>
      <c r="R55" s="120"/>
      <c r="S55" s="120"/>
      <c r="T55" s="120"/>
      <c r="U55" s="125">
        <v>15698</v>
      </c>
      <c r="V55" s="120"/>
      <c r="W55" s="181">
        <f t="shared" si="3"/>
        <v>106480.13838190751</v>
      </c>
    </row>
    <row r="56" spans="1:24 16382:16382">
      <c r="A56" s="133">
        <v>35</v>
      </c>
      <c r="B56" s="82" t="s">
        <v>299</v>
      </c>
      <c r="C56" s="125">
        <v>470632.13228122873</v>
      </c>
      <c r="D56" s="125">
        <v>466167.13228122873</v>
      </c>
      <c r="E56" s="125">
        <v>22320</v>
      </c>
      <c r="F56" s="120"/>
      <c r="G56" s="120"/>
      <c r="H56" s="120"/>
      <c r="I56" s="120"/>
      <c r="J56" s="120">
        <v>22320</v>
      </c>
      <c r="K56" s="120">
        <v>433716.68371499999</v>
      </c>
      <c r="L56" s="120">
        <v>162568.64540000001</v>
      </c>
      <c r="M56" s="120"/>
      <c r="N56" s="120"/>
      <c r="O56" s="120">
        <v>10130.448566228761</v>
      </c>
      <c r="P56" s="120"/>
      <c r="Q56" s="125">
        <v>4465</v>
      </c>
      <c r="R56" s="120"/>
      <c r="S56" s="120"/>
      <c r="T56" s="120"/>
      <c r="U56" s="125">
        <v>4465</v>
      </c>
      <c r="V56" s="120"/>
      <c r="W56" s="181">
        <f t="shared" si="3"/>
        <v>433716.68371499999</v>
      </c>
      <c r="X56" s="181">
        <f>SUM(W56:W62)</f>
        <v>1132280.7962180001</v>
      </c>
      <c r="XFB56" s="122">
        <f>SUM(A56:XFA56)</f>
        <v>3162817.5221766867</v>
      </c>
    </row>
    <row r="57" spans="1:24 16382:16382">
      <c r="A57" s="133">
        <v>36</v>
      </c>
      <c r="B57" s="82" t="s">
        <v>304</v>
      </c>
      <c r="C57" s="125">
        <v>144869.79214495703</v>
      </c>
      <c r="D57" s="125">
        <v>142464.79214495703</v>
      </c>
      <c r="E57" s="125">
        <v>24320</v>
      </c>
      <c r="F57" s="120"/>
      <c r="G57" s="120"/>
      <c r="H57" s="120"/>
      <c r="I57" s="120"/>
      <c r="J57" s="120">
        <v>24320</v>
      </c>
      <c r="K57" s="120">
        <v>116771.12483799999</v>
      </c>
      <c r="L57" s="120">
        <v>67560.540999999997</v>
      </c>
      <c r="M57" s="120"/>
      <c r="N57" s="120"/>
      <c r="O57" s="120">
        <v>1373.6673069570404</v>
      </c>
      <c r="P57" s="120"/>
      <c r="Q57" s="125">
        <v>2405</v>
      </c>
      <c r="R57" s="120"/>
      <c r="S57" s="120"/>
      <c r="T57" s="120"/>
      <c r="U57" s="125">
        <v>2405</v>
      </c>
      <c r="V57" s="120"/>
      <c r="W57" s="181">
        <f t="shared" si="3"/>
        <v>116771.12483799999</v>
      </c>
    </row>
    <row r="58" spans="1:24 16382:16382">
      <c r="A58" s="133">
        <v>37</v>
      </c>
      <c r="B58" s="82" t="s">
        <v>305</v>
      </c>
      <c r="C58" s="125">
        <v>105672.0922774982</v>
      </c>
      <c r="D58" s="125">
        <v>103948.0922774982</v>
      </c>
      <c r="E58" s="125">
        <v>1600</v>
      </c>
      <c r="F58" s="120"/>
      <c r="G58" s="120"/>
      <c r="H58" s="120"/>
      <c r="I58" s="120"/>
      <c r="J58" s="120">
        <v>1600</v>
      </c>
      <c r="K58" s="120">
        <v>101199.81400200001</v>
      </c>
      <c r="L58" s="120">
        <v>59325.521000000001</v>
      </c>
      <c r="M58" s="120"/>
      <c r="N58" s="120"/>
      <c r="O58" s="120">
        <v>1148.2782754981877</v>
      </c>
      <c r="P58" s="120"/>
      <c r="Q58" s="125">
        <v>1724</v>
      </c>
      <c r="R58" s="120"/>
      <c r="S58" s="120"/>
      <c r="T58" s="120"/>
      <c r="U58" s="125">
        <v>1724</v>
      </c>
      <c r="V58" s="120"/>
      <c r="W58" s="181">
        <f t="shared" si="3"/>
        <v>101199.81400200001</v>
      </c>
    </row>
    <row r="59" spans="1:24 16382:16382">
      <c r="A59" s="133">
        <v>38</v>
      </c>
      <c r="B59" s="82" t="s">
        <v>302</v>
      </c>
      <c r="C59" s="125">
        <v>126596.27208767482</v>
      </c>
      <c r="D59" s="125">
        <v>124696.27208767482</v>
      </c>
      <c r="E59" s="125">
        <v>1400</v>
      </c>
      <c r="F59" s="120"/>
      <c r="G59" s="120"/>
      <c r="H59" s="120"/>
      <c r="I59" s="120"/>
      <c r="J59" s="120">
        <v>1400</v>
      </c>
      <c r="K59" s="120">
        <v>120951.48413900001</v>
      </c>
      <c r="L59" s="120">
        <v>71040.88</v>
      </c>
      <c r="M59" s="120"/>
      <c r="N59" s="120"/>
      <c r="O59" s="120">
        <v>2344.7879486748129</v>
      </c>
      <c r="P59" s="120"/>
      <c r="Q59" s="125">
        <v>1900</v>
      </c>
      <c r="R59" s="120"/>
      <c r="S59" s="120"/>
      <c r="T59" s="120"/>
      <c r="U59" s="125">
        <v>1900</v>
      </c>
      <c r="V59" s="120"/>
      <c r="W59" s="181">
        <f t="shared" si="3"/>
        <v>120951.48413900001</v>
      </c>
    </row>
    <row r="60" spans="1:24 16382:16382">
      <c r="A60" s="133">
        <v>39</v>
      </c>
      <c r="B60" s="82" t="s">
        <v>303</v>
      </c>
      <c r="C60" s="125">
        <v>123064.32319419645</v>
      </c>
      <c r="D60" s="125">
        <v>121079.32319419645</v>
      </c>
      <c r="E60" s="125">
        <v>4960</v>
      </c>
      <c r="F60" s="120"/>
      <c r="G60" s="120"/>
      <c r="H60" s="120"/>
      <c r="I60" s="120"/>
      <c r="J60" s="120">
        <v>4960</v>
      </c>
      <c r="K60" s="120">
        <v>113278.772129</v>
      </c>
      <c r="L60" s="120">
        <v>72541.822</v>
      </c>
      <c r="M60" s="120"/>
      <c r="N60" s="120"/>
      <c r="O60" s="120">
        <v>2840.551065196446</v>
      </c>
      <c r="P60" s="120"/>
      <c r="Q60" s="125">
        <v>1985</v>
      </c>
      <c r="R60" s="120"/>
      <c r="S60" s="120"/>
      <c r="T60" s="120"/>
      <c r="U60" s="125">
        <v>1985</v>
      </c>
      <c r="V60" s="120"/>
      <c r="W60" s="181">
        <f t="shared" si="3"/>
        <v>113278.772129</v>
      </c>
    </row>
    <row r="61" spans="1:24 16382:16382">
      <c r="A61" s="133">
        <v>40</v>
      </c>
      <c r="B61" s="82" t="s">
        <v>301</v>
      </c>
      <c r="C61" s="125">
        <v>178190.58757787081</v>
      </c>
      <c r="D61" s="125">
        <v>142189.58757787081</v>
      </c>
      <c r="E61" s="125">
        <v>0</v>
      </c>
      <c r="F61" s="120"/>
      <c r="G61" s="120"/>
      <c r="H61" s="120"/>
      <c r="I61" s="120"/>
      <c r="J61" s="120">
        <v>0</v>
      </c>
      <c r="K61" s="120">
        <v>140197.25984299998</v>
      </c>
      <c r="L61" s="120">
        <v>101336.72199999999</v>
      </c>
      <c r="M61" s="120"/>
      <c r="N61" s="120"/>
      <c r="O61" s="120">
        <v>1992.3277348708459</v>
      </c>
      <c r="P61" s="120"/>
      <c r="Q61" s="125">
        <v>36001</v>
      </c>
      <c r="R61" s="120"/>
      <c r="S61" s="120"/>
      <c r="T61" s="120"/>
      <c r="U61" s="125">
        <v>36001</v>
      </c>
      <c r="V61" s="120"/>
      <c r="W61" s="181">
        <f t="shared" si="3"/>
        <v>140197.25984299998</v>
      </c>
    </row>
    <row r="62" spans="1:24 16382:16382">
      <c r="A62" s="133">
        <v>41</v>
      </c>
      <c r="B62" s="82" t="s">
        <v>300</v>
      </c>
      <c r="C62" s="125">
        <v>110355.66808314534</v>
      </c>
      <c r="D62" s="125">
        <v>108955.66808314534</v>
      </c>
      <c r="E62" s="125">
        <v>960</v>
      </c>
      <c r="F62" s="120"/>
      <c r="G62" s="120"/>
      <c r="H62" s="120"/>
      <c r="I62" s="120"/>
      <c r="J62" s="120">
        <v>960</v>
      </c>
      <c r="K62" s="120">
        <v>106165.657552</v>
      </c>
      <c r="L62" s="120">
        <v>60731.173000000003</v>
      </c>
      <c r="M62" s="120"/>
      <c r="N62" s="120"/>
      <c r="O62" s="120">
        <v>1830.0105311453347</v>
      </c>
      <c r="P62" s="120"/>
      <c r="Q62" s="125">
        <v>1400</v>
      </c>
      <c r="R62" s="120"/>
      <c r="S62" s="120"/>
      <c r="T62" s="120"/>
      <c r="U62" s="125">
        <v>1400</v>
      </c>
      <c r="V62" s="120"/>
      <c r="W62" s="181">
        <f t="shared" si="3"/>
        <v>106165.657552</v>
      </c>
    </row>
    <row r="63" spans="1:24 16382:16382" s="256" customFormat="1">
      <c r="A63" s="259"/>
      <c r="B63" s="111" t="s">
        <v>212</v>
      </c>
      <c r="C63" s="126">
        <v>5537750.8857055809</v>
      </c>
      <c r="D63" s="126">
        <v>4903845.3163665812</v>
      </c>
      <c r="E63" s="126">
        <v>12322</v>
      </c>
      <c r="F63" s="126">
        <v>0</v>
      </c>
      <c r="G63" s="126">
        <v>0</v>
      </c>
      <c r="H63" s="126">
        <v>3672</v>
      </c>
      <c r="I63" s="126">
        <v>0</v>
      </c>
      <c r="J63" s="126">
        <v>8650</v>
      </c>
      <c r="K63" s="126">
        <v>4796578.8497399567</v>
      </c>
      <c r="L63" s="126">
        <v>2989692.5149709997</v>
      </c>
      <c r="M63" s="126">
        <v>0</v>
      </c>
      <c r="N63" s="126">
        <v>0</v>
      </c>
      <c r="O63" s="126">
        <v>94944.46662662529</v>
      </c>
      <c r="P63" s="126">
        <v>0</v>
      </c>
      <c r="Q63" s="126">
        <v>633905.56933900004</v>
      </c>
      <c r="R63" s="126">
        <v>0</v>
      </c>
      <c r="S63" s="126">
        <v>0</v>
      </c>
      <c r="T63" s="126">
        <v>406323.39838200004</v>
      </c>
      <c r="U63" s="126">
        <v>227582.17095699994</v>
      </c>
      <c r="V63" s="126">
        <f t="shared" ref="V63" si="4">SUM(V64:V100)</f>
        <v>0</v>
      </c>
      <c r="W63" s="255">
        <f>K63+Q63</f>
        <v>5430484.4190789564</v>
      </c>
      <c r="X63" s="255" t="e">
        <f>W63-#REF!</f>
        <v>#REF!</v>
      </c>
    </row>
    <row r="64" spans="1:24 16382:16382">
      <c r="A64" s="133">
        <v>42</v>
      </c>
      <c r="B64" s="78" t="s">
        <v>306</v>
      </c>
      <c r="C64" s="125">
        <v>227569.82437475512</v>
      </c>
      <c r="D64" s="125">
        <v>208753.208962</v>
      </c>
      <c r="E64" s="125">
        <v>0</v>
      </c>
      <c r="F64" s="120"/>
      <c r="G64" s="120"/>
      <c r="H64" s="120"/>
      <c r="I64" s="120"/>
      <c r="J64" s="120"/>
      <c r="K64" s="120">
        <v>202668.07324200001</v>
      </c>
      <c r="L64" s="120">
        <v>105646.68548</v>
      </c>
      <c r="M64" s="120"/>
      <c r="N64" s="120"/>
      <c r="O64" s="120">
        <v>6085.1357200000002</v>
      </c>
      <c r="P64" s="120"/>
      <c r="Q64" s="125">
        <v>18816.615412755102</v>
      </c>
      <c r="R64" s="120"/>
      <c r="S64" s="120"/>
      <c r="T64" s="120">
        <v>16871.074812755101</v>
      </c>
      <c r="U64" s="120">
        <v>1945.5406</v>
      </c>
      <c r="V64" s="120"/>
      <c r="W64" s="181">
        <f t="shared" ref="W64:W100" si="5">K64+Q64</f>
        <v>221484.68865475513</v>
      </c>
      <c r="X64" s="181">
        <f>SUM(W64:W68)</f>
        <v>638993.68915999995</v>
      </c>
    </row>
    <row r="65" spans="1:24">
      <c r="A65" s="133">
        <v>43</v>
      </c>
      <c r="B65" s="78" t="s">
        <v>307</v>
      </c>
      <c r="C65" s="125">
        <v>133514.65179777553</v>
      </c>
      <c r="D65" s="125">
        <v>120099.05265900001</v>
      </c>
      <c r="E65" s="125">
        <v>0</v>
      </c>
      <c r="F65" s="120"/>
      <c r="G65" s="120"/>
      <c r="H65" s="120"/>
      <c r="I65" s="120"/>
      <c r="J65" s="120"/>
      <c r="K65" s="120">
        <v>118758.451839</v>
      </c>
      <c r="L65" s="120">
        <v>80287.056599999996</v>
      </c>
      <c r="M65" s="120"/>
      <c r="N65" s="120"/>
      <c r="O65" s="120">
        <v>1340.6008200000001</v>
      </c>
      <c r="P65" s="120"/>
      <c r="Q65" s="125">
        <v>13415.599138775508</v>
      </c>
      <c r="R65" s="120"/>
      <c r="S65" s="120"/>
      <c r="T65" s="120">
        <v>11465.799138775508</v>
      </c>
      <c r="U65" s="120">
        <v>1949.8</v>
      </c>
      <c r="V65" s="120"/>
      <c r="W65" s="181">
        <f t="shared" si="5"/>
        <v>132174.05097777551</v>
      </c>
    </row>
    <row r="66" spans="1:24">
      <c r="A66" s="133">
        <v>44</v>
      </c>
      <c r="B66" s="78" t="s">
        <v>308</v>
      </c>
      <c r="C66" s="125">
        <v>105382.33659977552</v>
      </c>
      <c r="D66" s="125">
        <v>95942.232235000003</v>
      </c>
      <c r="E66" s="125">
        <v>0</v>
      </c>
      <c r="F66" s="120"/>
      <c r="G66" s="120"/>
      <c r="H66" s="120"/>
      <c r="I66" s="120"/>
      <c r="J66" s="120"/>
      <c r="K66" s="120">
        <v>94740.841415000003</v>
      </c>
      <c r="L66" s="120">
        <v>63550.986599999997</v>
      </c>
      <c r="M66" s="120"/>
      <c r="N66" s="120"/>
      <c r="O66" s="120">
        <v>1201.3908200000001</v>
      </c>
      <c r="P66" s="120"/>
      <c r="Q66" s="125">
        <v>9440.1043647755105</v>
      </c>
      <c r="R66" s="120"/>
      <c r="S66" s="120"/>
      <c r="T66" s="120">
        <v>7631.3449647755097</v>
      </c>
      <c r="U66" s="120">
        <v>1808.7593999999999</v>
      </c>
      <c r="V66" s="120"/>
      <c r="W66" s="181">
        <f t="shared" si="5"/>
        <v>104180.94577977552</v>
      </c>
    </row>
    <row r="67" spans="1:24">
      <c r="A67" s="133">
        <v>45</v>
      </c>
      <c r="B67" s="78" t="s">
        <v>309</v>
      </c>
      <c r="C67" s="125">
        <v>86664.224409857139</v>
      </c>
      <c r="D67" s="125">
        <v>78297.372617999994</v>
      </c>
      <c r="E67" s="125">
        <v>0</v>
      </c>
      <c r="F67" s="120"/>
      <c r="G67" s="120"/>
      <c r="H67" s="120"/>
      <c r="I67" s="120"/>
      <c r="J67" s="120"/>
      <c r="K67" s="120">
        <v>77222.121797999993</v>
      </c>
      <c r="L67" s="120">
        <v>51535.186600000001</v>
      </c>
      <c r="M67" s="120"/>
      <c r="N67" s="120"/>
      <c r="O67" s="120">
        <v>1075.25082</v>
      </c>
      <c r="P67" s="120"/>
      <c r="Q67" s="125">
        <v>8366.8517918571415</v>
      </c>
      <c r="R67" s="120"/>
      <c r="S67" s="120"/>
      <c r="T67" s="120">
        <v>6826.7517918571421</v>
      </c>
      <c r="U67" s="120">
        <v>1540.1</v>
      </c>
      <c r="V67" s="120"/>
      <c r="W67" s="181">
        <f t="shared" si="5"/>
        <v>85588.973589857138</v>
      </c>
    </row>
    <row r="68" spans="1:24">
      <c r="A68" s="133">
        <v>46</v>
      </c>
      <c r="B68" s="78" t="s">
        <v>310</v>
      </c>
      <c r="C68" s="125">
        <v>97442.651977836736</v>
      </c>
      <c r="D68" s="125">
        <v>84295.927486</v>
      </c>
      <c r="E68" s="125">
        <v>0</v>
      </c>
      <c r="F68" s="120"/>
      <c r="G68" s="120"/>
      <c r="H68" s="120"/>
      <c r="I68" s="120"/>
      <c r="J68" s="120"/>
      <c r="K68" s="120">
        <v>82418.305666</v>
      </c>
      <c r="L68" s="120">
        <v>51856.806600000004</v>
      </c>
      <c r="M68" s="120"/>
      <c r="N68" s="120"/>
      <c r="O68" s="120">
        <v>1877.6218200000001</v>
      </c>
      <c r="P68" s="120"/>
      <c r="Q68" s="125">
        <v>13146.724491836734</v>
      </c>
      <c r="R68" s="120"/>
      <c r="S68" s="120"/>
      <c r="T68" s="120">
        <v>5251.0244918367343</v>
      </c>
      <c r="U68" s="120">
        <v>7895.7</v>
      </c>
      <c r="V68" s="120"/>
      <c r="W68" s="181">
        <f t="shared" si="5"/>
        <v>95565.030157836736</v>
      </c>
      <c r="X68" s="181"/>
    </row>
    <row r="69" spans="1:24" s="178" customFormat="1">
      <c r="A69" s="213">
        <v>47</v>
      </c>
      <c r="B69" s="78" t="s">
        <v>311</v>
      </c>
      <c r="C69" s="214">
        <v>141041.41700000002</v>
      </c>
      <c r="D69" s="214">
        <v>123756.79700000001</v>
      </c>
      <c r="E69" s="214">
        <v>0</v>
      </c>
      <c r="F69" s="163"/>
      <c r="G69" s="163"/>
      <c r="H69" s="163"/>
      <c r="I69" s="163"/>
      <c r="J69" s="163"/>
      <c r="K69" s="163">
        <v>121479.79700000001</v>
      </c>
      <c r="L69" s="163">
        <v>83388.831000000006</v>
      </c>
      <c r="M69" s="163"/>
      <c r="N69" s="163"/>
      <c r="O69" s="163">
        <v>2277</v>
      </c>
      <c r="P69" s="163"/>
      <c r="Q69" s="214">
        <v>17284.62</v>
      </c>
      <c r="R69" s="163"/>
      <c r="S69" s="163"/>
      <c r="T69" s="163">
        <v>11062.82</v>
      </c>
      <c r="U69" s="120">
        <v>6221.8</v>
      </c>
      <c r="V69" s="163"/>
      <c r="W69" s="180">
        <f t="shared" si="5"/>
        <v>138764.41700000002</v>
      </c>
      <c r="X69" s="180">
        <f>SUM(W69:W72)</f>
        <v>594571.90769999998</v>
      </c>
    </row>
    <row r="70" spans="1:24" s="178" customFormat="1">
      <c r="A70" s="213">
        <v>48</v>
      </c>
      <c r="B70" s="78" t="s">
        <v>312</v>
      </c>
      <c r="C70" s="214">
        <v>122412.784</v>
      </c>
      <c r="D70" s="214">
        <v>107661.314</v>
      </c>
      <c r="E70" s="214">
        <v>0</v>
      </c>
      <c r="F70" s="163"/>
      <c r="G70" s="163"/>
      <c r="H70" s="163"/>
      <c r="I70" s="163"/>
      <c r="J70" s="163"/>
      <c r="K70" s="163">
        <v>105119.314</v>
      </c>
      <c r="L70" s="163">
        <v>74665.457999999999</v>
      </c>
      <c r="M70" s="163"/>
      <c r="N70" s="163"/>
      <c r="O70" s="163">
        <v>2542</v>
      </c>
      <c r="P70" s="163"/>
      <c r="Q70" s="214">
        <v>14751.47</v>
      </c>
      <c r="R70" s="163"/>
      <c r="S70" s="163"/>
      <c r="T70" s="163">
        <v>12948.47</v>
      </c>
      <c r="U70" s="120">
        <v>1803</v>
      </c>
      <c r="V70" s="163"/>
      <c r="W70" s="180">
        <f t="shared" si="5"/>
        <v>119870.784</v>
      </c>
    </row>
    <row r="71" spans="1:24" s="178" customFormat="1">
      <c r="A71" s="213">
        <v>49</v>
      </c>
      <c r="B71" s="78" t="s">
        <v>313</v>
      </c>
      <c r="C71" s="214">
        <v>256676.0687</v>
      </c>
      <c r="D71" s="214">
        <v>234561.81</v>
      </c>
      <c r="E71" s="214">
        <v>0</v>
      </c>
      <c r="F71" s="163"/>
      <c r="G71" s="163"/>
      <c r="H71" s="163"/>
      <c r="I71" s="163"/>
      <c r="J71" s="163"/>
      <c r="K71" s="163">
        <v>231379.91399999999</v>
      </c>
      <c r="L71" s="163">
        <v>114883.458</v>
      </c>
      <c r="M71" s="163"/>
      <c r="N71" s="163"/>
      <c r="O71" s="163">
        <v>3181.8960000000002</v>
      </c>
      <c r="P71" s="163"/>
      <c r="Q71" s="214">
        <v>22114.258699999998</v>
      </c>
      <c r="R71" s="163"/>
      <c r="S71" s="163"/>
      <c r="T71" s="163">
        <v>18901.7762</v>
      </c>
      <c r="U71" s="120">
        <v>3212.4825000000001</v>
      </c>
      <c r="V71" s="163"/>
      <c r="W71" s="180">
        <f t="shared" si="5"/>
        <v>253494.1727</v>
      </c>
    </row>
    <row r="72" spans="1:24" s="178" customFormat="1">
      <c r="A72" s="213">
        <v>50</v>
      </c>
      <c r="B72" s="78" t="s">
        <v>314</v>
      </c>
      <c r="C72" s="214">
        <v>84275.638000000006</v>
      </c>
      <c r="D72" s="214">
        <v>74533.913</v>
      </c>
      <c r="E72" s="214">
        <v>0</v>
      </c>
      <c r="F72" s="163"/>
      <c r="G72" s="163"/>
      <c r="H72" s="163"/>
      <c r="I72" s="163"/>
      <c r="J72" s="163"/>
      <c r="K72" s="163">
        <v>72700.808999999994</v>
      </c>
      <c r="L72" s="163">
        <v>48469.438000000002</v>
      </c>
      <c r="M72" s="163"/>
      <c r="N72" s="163"/>
      <c r="O72" s="163">
        <v>1833.104</v>
      </c>
      <c r="P72" s="163"/>
      <c r="Q72" s="214">
        <v>9741.7250000000004</v>
      </c>
      <c r="R72" s="163"/>
      <c r="S72" s="163"/>
      <c r="T72" s="163">
        <v>8127.7250000000004</v>
      </c>
      <c r="U72" s="120">
        <v>1614</v>
      </c>
      <c r="V72" s="163"/>
      <c r="W72" s="180">
        <f t="shared" si="5"/>
        <v>82442.534</v>
      </c>
      <c r="X72" s="180"/>
    </row>
    <row r="73" spans="1:24" s="178" customFormat="1">
      <c r="A73" s="213">
        <v>51</v>
      </c>
      <c r="B73" s="78" t="s">
        <v>315</v>
      </c>
      <c r="C73" s="214">
        <v>229168.77943700002</v>
      </c>
      <c r="D73" s="214">
        <v>208729.30629900002</v>
      </c>
      <c r="E73" s="214">
        <v>950</v>
      </c>
      <c r="F73" s="163"/>
      <c r="G73" s="163"/>
      <c r="H73" s="163"/>
      <c r="I73" s="163"/>
      <c r="J73" s="163">
        <v>950</v>
      </c>
      <c r="K73" s="163">
        <v>202922.21229900001</v>
      </c>
      <c r="L73" s="163">
        <v>111846.58349999999</v>
      </c>
      <c r="M73" s="163"/>
      <c r="N73" s="163"/>
      <c r="O73" s="163">
        <v>4857.0940000000001</v>
      </c>
      <c r="P73" s="163"/>
      <c r="Q73" s="214">
        <v>20439.473138000001</v>
      </c>
      <c r="R73" s="163"/>
      <c r="S73" s="163"/>
      <c r="T73" s="163">
        <v>17833.973138000001</v>
      </c>
      <c r="U73" s="120">
        <v>2605.5</v>
      </c>
      <c r="V73" s="163"/>
      <c r="W73" s="180">
        <f t="shared" si="5"/>
        <v>223361.68543700001</v>
      </c>
      <c r="X73" s="180">
        <f>SUM(W73:W74)</f>
        <v>389346.54090000002</v>
      </c>
    </row>
    <row r="74" spans="1:24" s="178" customFormat="1">
      <c r="A74" s="213">
        <v>52</v>
      </c>
      <c r="B74" s="78" t="s">
        <v>316</v>
      </c>
      <c r="C74" s="214">
        <v>169383.76146299997</v>
      </c>
      <c r="D74" s="214">
        <v>154343.23460099997</v>
      </c>
      <c r="E74" s="214">
        <v>950</v>
      </c>
      <c r="F74" s="163"/>
      <c r="G74" s="163"/>
      <c r="H74" s="163"/>
      <c r="I74" s="163"/>
      <c r="J74" s="163">
        <v>950</v>
      </c>
      <c r="K74" s="163">
        <v>150944.32860099999</v>
      </c>
      <c r="L74" s="163">
        <v>104496.34149999999</v>
      </c>
      <c r="M74" s="163"/>
      <c r="N74" s="163"/>
      <c r="O74" s="163">
        <v>2448.9059999999999</v>
      </c>
      <c r="P74" s="163"/>
      <c r="Q74" s="214">
        <v>15040.526862000001</v>
      </c>
      <c r="R74" s="163"/>
      <c r="S74" s="163"/>
      <c r="T74" s="163">
        <v>12528.026862000001</v>
      </c>
      <c r="U74" s="120">
        <v>2512.5</v>
      </c>
      <c r="V74" s="163"/>
      <c r="W74" s="180">
        <f t="shared" si="5"/>
        <v>165984.85546299999</v>
      </c>
    </row>
    <row r="75" spans="1:24">
      <c r="A75" s="133">
        <v>53</v>
      </c>
      <c r="B75" s="78" t="s">
        <v>317</v>
      </c>
      <c r="C75" s="125">
        <v>108349.9954246</v>
      </c>
      <c r="D75" s="125">
        <v>86246.685270599992</v>
      </c>
      <c r="E75" s="125">
        <v>0</v>
      </c>
      <c r="F75" s="120"/>
      <c r="G75" s="120"/>
      <c r="H75" s="120"/>
      <c r="I75" s="120"/>
      <c r="J75" s="120"/>
      <c r="K75" s="120">
        <v>84769.048270599989</v>
      </c>
      <c r="L75" s="120">
        <v>60405.603000000003</v>
      </c>
      <c r="M75" s="120"/>
      <c r="N75" s="120"/>
      <c r="O75" s="120">
        <v>1477.6369999999999</v>
      </c>
      <c r="P75" s="120"/>
      <c r="Q75" s="125">
        <v>22103.310154000003</v>
      </c>
      <c r="R75" s="120"/>
      <c r="S75" s="120"/>
      <c r="T75" s="120">
        <v>6195.4101540000001</v>
      </c>
      <c r="U75" s="120">
        <v>15907.900000000001</v>
      </c>
      <c r="V75" s="120"/>
      <c r="W75" s="181">
        <f t="shared" si="5"/>
        <v>106872.3584246</v>
      </c>
      <c r="X75" s="181">
        <f>SUM(W75:W79)</f>
        <v>736985.7787901999</v>
      </c>
    </row>
    <row r="76" spans="1:24">
      <c r="A76" s="133">
        <v>54</v>
      </c>
      <c r="B76" s="78" t="s">
        <v>318</v>
      </c>
      <c r="C76" s="125">
        <v>134050.31031659996</v>
      </c>
      <c r="D76" s="125">
        <v>105891.97147059998</v>
      </c>
      <c r="E76" s="125">
        <v>0</v>
      </c>
      <c r="F76" s="120"/>
      <c r="G76" s="120"/>
      <c r="H76" s="120"/>
      <c r="I76" s="120"/>
      <c r="J76" s="120"/>
      <c r="K76" s="120">
        <v>104328.14347059999</v>
      </c>
      <c r="L76" s="120">
        <v>76234.650999999998</v>
      </c>
      <c r="M76" s="120"/>
      <c r="N76" s="120"/>
      <c r="O76" s="120">
        <v>1563.828</v>
      </c>
      <c r="P76" s="120"/>
      <c r="Q76" s="125">
        <v>28158.338845999999</v>
      </c>
      <c r="R76" s="120"/>
      <c r="S76" s="120"/>
      <c r="T76" s="120">
        <v>8842.0388459999995</v>
      </c>
      <c r="U76" s="120">
        <v>19316.3</v>
      </c>
      <c r="V76" s="120"/>
      <c r="W76" s="181">
        <f t="shared" si="5"/>
        <v>132486.48231659998</v>
      </c>
    </row>
    <row r="77" spans="1:24">
      <c r="A77" s="133">
        <v>55</v>
      </c>
      <c r="B77" s="78" t="s">
        <v>319</v>
      </c>
      <c r="C77" s="125">
        <v>203600.9664108</v>
      </c>
      <c r="D77" s="125">
        <v>163947.13021079998</v>
      </c>
      <c r="E77" s="125">
        <v>0</v>
      </c>
      <c r="F77" s="120"/>
      <c r="G77" s="120"/>
      <c r="H77" s="120"/>
      <c r="I77" s="120"/>
      <c r="J77" s="120"/>
      <c r="K77" s="120">
        <v>162327.66421079999</v>
      </c>
      <c r="L77" s="120">
        <v>129342.00199999999</v>
      </c>
      <c r="M77" s="120"/>
      <c r="N77" s="120"/>
      <c r="O77" s="120">
        <v>1619.4659999999999</v>
      </c>
      <c r="P77" s="120"/>
      <c r="Q77" s="125">
        <v>39653.836200000005</v>
      </c>
      <c r="R77" s="120"/>
      <c r="S77" s="120"/>
      <c r="T77" s="120">
        <v>12862.636200000001</v>
      </c>
      <c r="U77" s="120">
        <v>26791.200000000001</v>
      </c>
      <c r="V77" s="120"/>
      <c r="W77" s="181">
        <f t="shared" si="5"/>
        <v>201981.50041079998</v>
      </c>
    </row>
    <row r="78" spans="1:24">
      <c r="A78" s="133">
        <v>56</v>
      </c>
      <c r="B78" s="78" t="s">
        <v>320</v>
      </c>
      <c r="C78" s="125">
        <v>54641.732570599997</v>
      </c>
      <c r="D78" s="125">
        <v>48356.751470599993</v>
      </c>
      <c r="E78" s="125">
        <v>0</v>
      </c>
      <c r="F78" s="120"/>
      <c r="G78" s="120"/>
      <c r="H78" s="120"/>
      <c r="I78" s="120"/>
      <c r="J78" s="120"/>
      <c r="K78" s="120">
        <v>47012.519470599997</v>
      </c>
      <c r="L78" s="120">
        <v>28955.808000000001</v>
      </c>
      <c r="M78" s="120"/>
      <c r="N78" s="120"/>
      <c r="O78" s="120">
        <v>1344.232</v>
      </c>
      <c r="P78" s="120"/>
      <c r="Q78" s="125">
        <v>6284.9811000000009</v>
      </c>
      <c r="R78" s="120"/>
      <c r="S78" s="120"/>
      <c r="T78" s="120">
        <v>1916.8531</v>
      </c>
      <c r="U78" s="120">
        <v>4368.1280000000006</v>
      </c>
      <c r="V78" s="120"/>
      <c r="W78" s="181">
        <f t="shared" si="5"/>
        <v>53297.500570599994</v>
      </c>
    </row>
    <row r="79" spans="1:24">
      <c r="A79" s="133">
        <v>57</v>
      </c>
      <c r="B79" s="78" t="s">
        <v>321</v>
      </c>
      <c r="C79" s="125">
        <v>247443.69066760002</v>
      </c>
      <c r="D79" s="125">
        <v>210437.62870160001</v>
      </c>
      <c r="E79" s="125">
        <v>0</v>
      </c>
      <c r="F79" s="120"/>
      <c r="G79" s="120"/>
      <c r="H79" s="120"/>
      <c r="I79" s="120"/>
      <c r="J79" s="120"/>
      <c r="K79" s="120">
        <v>205341.87510160002</v>
      </c>
      <c r="L79" s="120">
        <v>115117.23892800001</v>
      </c>
      <c r="M79" s="120"/>
      <c r="N79" s="120"/>
      <c r="O79" s="120">
        <v>5095.7536</v>
      </c>
      <c r="P79" s="120"/>
      <c r="Q79" s="125">
        <v>37006.061966000001</v>
      </c>
      <c r="R79" s="120"/>
      <c r="S79" s="120"/>
      <c r="T79" s="120">
        <v>16589.526026</v>
      </c>
      <c r="U79" s="120">
        <v>20416.535940000002</v>
      </c>
      <c r="V79" s="120"/>
      <c r="W79" s="181">
        <f t="shared" si="5"/>
        <v>242347.93706760003</v>
      </c>
    </row>
    <row r="80" spans="1:24">
      <c r="A80" s="133">
        <v>58</v>
      </c>
      <c r="B80" s="78" t="s">
        <v>322</v>
      </c>
      <c r="C80" s="125">
        <v>67573.711984523805</v>
      </c>
      <c r="D80" s="125">
        <v>54515.319646523807</v>
      </c>
      <c r="E80" s="125">
        <v>0</v>
      </c>
      <c r="F80" s="120"/>
      <c r="G80" s="120"/>
      <c r="H80" s="120"/>
      <c r="I80" s="120"/>
      <c r="J80" s="120"/>
      <c r="K80" s="120">
        <v>53837.397646523808</v>
      </c>
      <c r="L80" s="120">
        <v>35455.419169000001</v>
      </c>
      <c r="M80" s="120"/>
      <c r="N80" s="120"/>
      <c r="O80" s="120">
        <v>677.92200000000003</v>
      </c>
      <c r="P80" s="120"/>
      <c r="Q80" s="125">
        <v>13058.392338000001</v>
      </c>
      <c r="R80" s="120"/>
      <c r="S80" s="120"/>
      <c r="T80" s="120">
        <v>4126.2629999999999</v>
      </c>
      <c r="U80" s="120">
        <v>8932.1293380000006</v>
      </c>
      <c r="V80" s="120"/>
      <c r="W80" s="181">
        <f t="shared" si="5"/>
        <v>66895.789984523813</v>
      </c>
      <c r="X80" s="181">
        <f>SUM(W80:W86)</f>
        <v>1086436.6381648001</v>
      </c>
    </row>
    <row r="81" spans="1:24">
      <c r="A81" s="133">
        <v>59</v>
      </c>
      <c r="B81" s="78" t="s">
        <v>323</v>
      </c>
      <c r="C81" s="125">
        <v>144106.19031883744</v>
      </c>
      <c r="D81" s="125">
        <v>120169.49831883743</v>
      </c>
      <c r="E81" s="125">
        <v>0</v>
      </c>
      <c r="F81" s="120"/>
      <c r="G81" s="120"/>
      <c r="H81" s="120"/>
      <c r="I81" s="120"/>
      <c r="J81" s="120"/>
      <c r="K81" s="120">
        <v>118942.02414183744</v>
      </c>
      <c r="L81" s="120">
        <v>90520.760209999993</v>
      </c>
      <c r="M81" s="120"/>
      <c r="N81" s="120"/>
      <c r="O81" s="120">
        <v>1227.4741770000001</v>
      </c>
      <c r="P81" s="120"/>
      <c r="Q81" s="125">
        <v>23936.691999999999</v>
      </c>
      <c r="R81" s="120"/>
      <c r="S81" s="120"/>
      <c r="T81" s="120">
        <v>10135.691999999999</v>
      </c>
      <c r="U81" s="120">
        <v>13801</v>
      </c>
      <c r="V81" s="120"/>
      <c r="W81" s="181">
        <f t="shared" si="5"/>
        <v>142878.71614183745</v>
      </c>
    </row>
    <row r="82" spans="1:24">
      <c r="A82" s="133">
        <v>60</v>
      </c>
      <c r="B82" s="78" t="s">
        <v>324</v>
      </c>
      <c r="C82" s="125">
        <v>329427.98295605817</v>
      </c>
      <c r="D82" s="125">
        <v>302838.6251590582</v>
      </c>
      <c r="E82" s="125">
        <v>0</v>
      </c>
      <c r="F82" s="120"/>
      <c r="G82" s="120"/>
      <c r="H82" s="120"/>
      <c r="I82" s="120"/>
      <c r="J82" s="120"/>
      <c r="K82" s="120">
        <v>289452.93496305821</v>
      </c>
      <c r="L82" s="120">
        <v>168778.18169</v>
      </c>
      <c r="M82" s="120"/>
      <c r="N82" s="120"/>
      <c r="O82" s="120">
        <v>13385.690196</v>
      </c>
      <c r="P82" s="120"/>
      <c r="Q82" s="125">
        <v>26589.357797000001</v>
      </c>
      <c r="R82" s="120"/>
      <c r="S82" s="120"/>
      <c r="T82" s="120">
        <v>13995.034818</v>
      </c>
      <c r="U82" s="120">
        <v>12594.322979</v>
      </c>
      <c r="V82" s="120"/>
      <c r="W82" s="181">
        <f t="shared" si="5"/>
        <v>316042.29276005819</v>
      </c>
    </row>
    <row r="83" spans="1:24">
      <c r="A83" s="133">
        <v>61</v>
      </c>
      <c r="B83" s="78" t="s">
        <v>325</v>
      </c>
      <c r="C83" s="125">
        <v>116601.24157225186</v>
      </c>
      <c r="D83" s="125">
        <v>102257.93957225187</v>
      </c>
      <c r="E83" s="125">
        <v>0</v>
      </c>
      <c r="F83" s="120"/>
      <c r="G83" s="120"/>
      <c r="H83" s="120"/>
      <c r="I83" s="120"/>
      <c r="J83" s="120"/>
      <c r="K83" s="120">
        <v>100943.72157225187</v>
      </c>
      <c r="L83" s="120">
        <v>74339.856931999995</v>
      </c>
      <c r="M83" s="120"/>
      <c r="N83" s="120"/>
      <c r="O83" s="120">
        <v>1314.2180000000001</v>
      </c>
      <c r="P83" s="120"/>
      <c r="Q83" s="125">
        <v>14343.302</v>
      </c>
      <c r="R83" s="120"/>
      <c r="S83" s="120"/>
      <c r="T83" s="120">
        <v>6432.3019999999997</v>
      </c>
      <c r="U83" s="120">
        <v>7911</v>
      </c>
      <c r="V83" s="120"/>
      <c r="W83" s="181">
        <f t="shared" si="5"/>
        <v>115287.02357225187</v>
      </c>
    </row>
    <row r="84" spans="1:24">
      <c r="A84" s="133">
        <v>62</v>
      </c>
      <c r="B84" s="78" t="s">
        <v>326</v>
      </c>
      <c r="C84" s="125">
        <v>136711.96980678546</v>
      </c>
      <c r="D84" s="125">
        <v>122562.68462478546</v>
      </c>
      <c r="E84" s="125">
        <v>0</v>
      </c>
      <c r="F84" s="120"/>
      <c r="G84" s="120"/>
      <c r="H84" s="120"/>
      <c r="I84" s="120"/>
      <c r="J84" s="120"/>
      <c r="K84" s="120">
        <v>121241.78862478546</v>
      </c>
      <c r="L84" s="120">
        <v>90624.155088</v>
      </c>
      <c r="M84" s="120"/>
      <c r="N84" s="120"/>
      <c r="O84" s="120">
        <v>1320.896</v>
      </c>
      <c r="P84" s="120"/>
      <c r="Q84" s="125">
        <v>14149.285182</v>
      </c>
      <c r="R84" s="120"/>
      <c r="S84" s="120"/>
      <c r="T84" s="120">
        <v>10155.285182</v>
      </c>
      <c r="U84" s="120">
        <v>3994</v>
      </c>
      <c r="V84" s="120"/>
      <c r="W84" s="181">
        <f t="shared" si="5"/>
        <v>135391.07380678545</v>
      </c>
    </row>
    <row r="85" spans="1:24">
      <c r="A85" s="133">
        <v>63</v>
      </c>
      <c r="B85" s="78" t="s">
        <v>327</v>
      </c>
      <c r="C85" s="125">
        <v>172229.24094335924</v>
      </c>
      <c r="D85" s="125">
        <v>141482.62694335924</v>
      </c>
      <c r="E85" s="125">
        <v>0</v>
      </c>
      <c r="F85" s="120"/>
      <c r="G85" s="120"/>
      <c r="H85" s="120"/>
      <c r="I85" s="120"/>
      <c r="J85" s="120"/>
      <c r="K85" s="120">
        <v>140319.72988035923</v>
      </c>
      <c r="L85" s="120">
        <v>109847.61659400001</v>
      </c>
      <c r="M85" s="120"/>
      <c r="N85" s="120"/>
      <c r="O85" s="120">
        <v>1162.8970629999999</v>
      </c>
      <c r="P85" s="120"/>
      <c r="Q85" s="125">
        <v>30746.614000000001</v>
      </c>
      <c r="R85" s="120"/>
      <c r="S85" s="120"/>
      <c r="T85" s="120">
        <v>13248.614</v>
      </c>
      <c r="U85" s="120">
        <v>17498</v>
      </c>
      <c r="V85" s="120"/>
      <c r="W85" s="181">
        <f t="shared" si="5"/>
        <v>171066.34388035923</v>
      </c>
    </row>
    <row r="86" spans="1:24">
      <c r="A86" s="133">
        <v>64</v>
      </c>
      <c r="B86" s="78" t="s">
        <v>328</v>
      </c>
      <c r="C86" s="125">
        <v>139603.30058298394</v>
      </c>
      <c r="D86" s="125">
        <v>113305.11158298395</v>
      </c>
      <c r="E86" s="125">
        <v>0</v>
      </c>
      <c r="F86" s="120"/>
      <c r="G86" s="120"/>
      <c r="H86" s="120"/>
      <c r="I86" s="120"/>
      <c r="J86" s="120"/>
      <c r="K86" s="120">
        <v>112577.20901898395</v>
      </c>
      <c r="L86" s="120">
        <v>83774.667316999999</v>
      </c>
      <c r="M86" s="120"/>
      <c r="N86" s="120"/>
      <c r="O86" s="120">
        <v>727.90256399999998</v>
      </c>
      <c r="P86" s="120"/>
      <c r="Q86" s="125">
        <v>26298.188999999998</v>
      </c>
      <c r="R86" s="120"/>
      <c r="S86" s="120"/>
      <c r="T86" s="120">
        <v>10654.189</v>
      </c>
      <c r="U86" s="120">
        <v>15644</v>
      </c>
      <c r="V86" s="120"/>
      <c r="W86" s="181">
        <f t="shared" si="5"/>
        <v>138875.39801898395</v>
      </c>
    </row>
    <row r="87" spans="1:24">
      <c r="A87" s="133">
        <v>65</v>
      </c>
      <c r="B87" s="78" t="s">
        <v>329</v>
      </c>
      <c r="C87" s="125">
        <v>231055.18908333333</v>
      </c>
      <c r="D87" s="125">
        <v>211737.35792333333</v>
      </c>
      <c r="E87" s="125">
        <v>0</v>
      </c>
      <c r="F87" s="120"/>
      <c r="G87" s="120"/>
      <c r="H87" s="120"/>
      <c r="I87" s="120"/>
      <c r="J87" s="120"/>
      <c r="K87" s="120">
        <v>209931.18992333332</v>
      </c>
      <c r="L87" s="120">
        <v>92155.11920239999</v>
      </c>
      <c r="M87" s="120"/>
      <c r="N87" s="120"/>
      <c r="O87" s="120">
        <v>1806.1679999999999</v>
      </c>
      <c r="P87" s="120"/>
      <c r="Q87" s="125">
        <v>19317.831159999998</v>
      </c>
      <c r="R87" s="120"/>
      <c r="S87" s="120"/>
      <c r="T87" s="120">
        <v>16894.333999999999</v>
      </c>
      <c r="U87" s="120">
        <v>2423.4971599999999</v>
      </c>
      <c r="V87" s="120"/>
      <c r="W87" s="181">
        <f t="shared" si="5"/>
        <v>229249.02108333333</v>
      </c>
      <c r="X87" s="181">
        <f>SUM(W87:W91)</f>
        <v>639044.31937299995</v>
      </c>
    </row>
    <row r="88" spans="1:24">
      <c r="A88" s="133">
        <v>66</v>
      </c>
      <c r="B88" s="78" t="s">
        <v>330</v>
      </c>
      <c r="C88" s="125">
        <v>78331.068057333337</v>
      </c>
      <c r="D88" s="125">
        <v>69867.289597333336</v>
      </c>
      <c r="E88" s="125">
        <v>0</v>
      </c>
      <c r="F88" s="120"/>
      <c r="G88" s="120"/>
      <c r="H88" s="120"/>
      <c r="I88" s="120"/>
      <c r="J88" s="120"/>
      <c r="K88" s="120">
        <v>67952.963597333335</v>
      </c>
      <c r="L88" s="120">
        <v>46165.580949399999</v>
      </c>
      <c r="M88" s="120"/>
      <c r="N88" s="120"/>
      <c r="O88" s="120">
        <v>1914.326</v>
      </c>
      <c r="P88" s="120"/>
      <c r="Q88" s="125">
        <v>8463.7784599999995</v>
      </c>
      <c r="R88" s="120"/>
      <c r="S88" s="120"/>
      <c r="T88" s="120">
        <v>7070.8440000000001</v>
      </c>
      <c r="U88" s="120">
        <v>1392.9344599999999</v>
      </c>
      <c r="V88" s="120"/>
      <c r="W88" s="181">
        <f t="shared" si="5"/>
        <v>76416.742057333337</v>
      </c>
    </row>
    <row r="89" spans="1:24">
      <c r="A89" s="133">
        <v>67</v>
      </c>
      <c r="B89" s="78" t="s">
        <v>331</v>
      </c>
      <c r="C89" s="125">
        <v>121386.16421411111</v>
      </c>
      <c r="D89" s="125">
        <v>110265.63575411111</v>
      </c>
      <c r="E89" s="125">
        <v>0</v>
      </c>
      <c r="F89" s="120"/>
      <c r="G89" s="120"/>
      <c r="H89" s="120"/>
      <c r="I89" s="120"/>
      <c r="J89" s="120"/>
      <c r="K89" s="120">
        <v>107953.96575411111</v>
      </c>
      <c r="L89" s="120">
        <v>79229.520949400001</v>
      </c>
      <c r="M89" s="120"/>
      <c r="N89" s="120"/>
      <c r="O89" s="120">
        <v>2311.67</v>
      </c>
      <c r="P89" s="120"/>
      <c r="Q89" s="125">
        <v>11120.52846</v>
      </c>
      <c r="R89" s="120"/>
      <c r="S89" s="120"/>
      <c r="T89" s="120">
        <v>9230.5149999999994</v>
      </c>
      <c r="U89" s="120">
        <v>1890.0134599999999</v>
      </c>
      <c r="V89" s="120"/>
      <c r="W89" s="181">
        <f t="shared" si="5"/>
        <v>119074.49421411111</v>
      </c>
    </row>
    <row r="90" spans="1:24">
      <c r="A90" s="133">
        <v>68</v>
      </c>
      <c r="B90" s="78" t="s">
        <v>332</v>
      </c>
      <c r="C90" s="125">
        <v>102584.32348911112</v>
      </c>
      <c r="D90" s="125">
        <v>92734.893029111117</v>
      </c>
      <c r="E90" s="125">
        <v>0</v>
      </c>
      <c r="F90" s="120"/>
      <c r="G90" s="120"/>
      <c r="H90" s="120"/>
      <c r="I90" s="120"/>
      <c r="J90" s="120"/>
      <c r="K90" s="120">
        <v>90432.053029111121</v>
      </c>
      <c r="L90" s="120">
        <v>64909.661949400004</v>
      </c>
      <c r="M90" s="120"/>
      <c r="N90" s="120"/>
      <c r="O90" s="120">
        <v>2302.84</v>
      </c>
      <c r="P90" s="120"/>
      <c r="Q90" s="125">
        <v>9849.4304600000014</v>
      </c>
      <c r="R90" s="120"/>
      <c r="S90" s="120"/>
      <c r="T90" s="120">
        <v>8434.2990000000009</v>
      </c>
      <c r="U90" s="120">
        <v>1415.1314600000001</v>
      </c>
      <c r="V90" s="120"/>
      <c r="W90" s="181">
        <f t="shared" si="5"/>
        <v>100281.48348911112</v>
      </c>
    </row>
    <row r="91" spans="1:24">
      <c r="A91" s="133">
        <v>69</v>
      </c>
      <c r="B91" s="78" t="s">
        <v>333</v>
      </c>
      <c r="C91" s="125">
        <v>116143.75652911112</v>
      </c>
      <c r="D91" s="125">
        <v>104307.53706911112</v>
      </c>
      <c r="E91" s="125">
        <v>0</v>
      </c>
      <c r="F91" s="120"/>
      <c r="G91" s="120"/>
      <c r="H91" s="120"/>
      <c r="I91" s="120"/>
      <c r="J91" s="120"/>
      <c r="K91" s="120">
        <v>102186.35906911112</v>
      </c>
      <c r="L91" s="120">
        <v>76873.916949399994</v>
      </c>
      <c r="M91" s="120"/>
      <c r="N91" s="120"/>
      <c r="O91" s="120">
        <v>2121.1779999999999</v>
      </c>
      <c r="P91" s="120"/>
      <c r="Q91" s="125">
        <v>11836.21946</v>
      </c>
      <c r="R91" s="120"/>
      <c r="S91" s="120"/>
      <c r="T91" s="120">
        <v>10349.008</v>
      </c>
      <c r="U91" s="120">
        <v>1487.2114600000002</v>
      </c>
      <c r="V91" s="120"/>
      <c r="W91" s="181">
        <f t="shared" si="5"/>
        <v>114022.57852911111</v>
      </c>
    </row>
    <row r="92" spans="1:24">
      <c r="A92" s="133">
        <v>70</v>
      </c>
      <c r="B92" s="78" t="s">
        <v>334</v>
      </c>
      <c r="C92" s="125">
        <v>212049.32452621599</v>
      </c>
      <c r="D92" s="125">
        <v>166635.22007021599</v>
      </c>
      <c r="E92" s="125">
        <v>0</v>
      </c>
      <c r="F92" s="120"/>
      <c r="G92" s="120"/>
      <c r="H92" s="120"/>
      <c r="I92" s="120"/>
      <c r="J92" s="120"/>
      <c r="K92" s="120">
        <v>163559.791190216</v>
      </c>
      <c r="L92" s="120">
        <v>73472.864730000001</v>
      </c>
      <c r="M92" s="120"/>
      <c r="N92" s="120"/>
      <c r="O92" s="120">
        <v>3075.4288799999999</v>
      </c>
      <c r="P92" s="120"/>
      <c r="Q92" s="125">
        <v>45414.104456000001</v>
      </c>
      <c r="R92" s="120"/>
      <c r="S92" s="120"/>
      <c r="T92" s="120">
        <v>43104.020256000003</v>
      </c>
      <c r="U92" s="120">
        <v>2310.0842000000002</v>
      </c>
      <c r="V92" s="120"/>
      <c r="W92" s="181">
        <f t="shared" si="5"/>
        <v>208973.895646216</v>
      </c>
      <c r="X92" s="181">
        <f>SUM(W92:W96)</f>
        <v>565470.41468631593</v>
      </c>
    </row>
    <row r="93" spans="1:24">
      <c r="A93" s="133">
        <v>71</v>
      </c>
      <c r="B93" s="78" t="s">
        <v>335</v>
      </c>
      <c r="C93" s="125">
        <v>77925.112976831995</v>
      </c>
      <c r="D93" s="125">
        <v>73700.650376831996</v>
      </c>
      <c r="E93" s="125">
        <v>0</v>
      </c>
      <c r="F93" s="120"/>
      <c r="G93" s="120"/>
      <c r="H93" s="120"/>
      <c r="I93" s="120"/>
      <c r="J93" s="120"/>
      <c r="K93" s="120">
        <v>71884.757596832002</v>
      </c>
      <c r="L93" s="120">
        <v>48730.9614</v>
      </c>
      <c r="M93" s="120"/>
      <c r="N93" s="120"/>
      <c r="O93" s="120">
        <v>1815.8927799999999</v>
      </c>
      <c r="P93" s="120"/>
      <c r="Q93" s="125">
        <v>4224.4626000000007</v>
      </c>
      <c r="R93" s="120"/>
      <c r="S93" s="120"/>
      <c r="T93" s="120">
        <v>2870.0626000000002</v>
      </c>
      <c r="U93" s="120">
        <v>1354.4</v>
      </c>
      <c r="V93" s="120"/>
      <c r="W93" s="181">
        <f t="shared" si="5"/>
        <v>76109.220196832001</v>
      </c>
    </row>
    <row r="94" spans="1:24">
      <c r="A94" s="133">
        <v>72</v>
      </c>
      <c r="B94" s="78" t="s">
        <v>336</v>
      </c>
      <c r="C94" s="125">
        <v>80089.191745491989</v>
      </c>
      <c r="D94" s="125">
        <v>77965.242145491997</v>
      </c>
      <c r="E94" s="125">
        <v>0</v>
      </c>
      <c r="F94" s="120"/>
      <c r="G94" s="120"/>
      <c r="H94" s="120"/>
      <c r="I94" s="120"/>
      <c r="J94" s="120"/>
      <c r="K94" s="120">
        <v>76127.349365492002</v>
      </c>
      <c r="L94" s="120">
        <v>49697.121400000004</v>
      </c>
      <c r="M94" s="120"/>
      <c r="N94" s="120"/>
      <c r="O94" s="120">
        <v>1837.8927799999999</v>
      </c>
      <c r="P94" s="120"/>
      <c r="Q94" s="125">
        <v>2123.9495999999999</v>
      </c>
      <c r="R94" s="120"/>
      <c r="S94" s="120"/>
      <c r="T94" s="120">
        <v>894.54960000000005</v>
      </c>
      <c r="U94" s="120">
        <v>1229.4000000000001</v>
      </c>
      <c r="V94" s="120"/>
      <c r="W94" s="181">
        <f t="shared" si="5"/>
        <v>78251.298965491995</v>
      </c>
    </row>
    <row r="95" spans="1:24">
      <c r="A95" s="133">
        <v>73</v>
      </c>
      <c r="B95" s="78" t="s">
        <v>337</v>
      </c>
      <c r="C95" s="125">
        <v>96170.863660015995</v>
      </c>
      <c r="D95" s="125">
        <v>92186.419060015993</v>
      </c>
      <c r="E95" s="125">
        <v>0</v>
      </c>
      <c r="F95" s="120"/>
      <c r="G95" s="120"/>
      <c r="H95" s="120"/>
      <c r="I95" s="120"/>
      <c r="J95" s="120"/>
      <c r="K95" s="120">
        <v>90318.526280015998</v>
      </c>
      <c r="L95" s="120">
        <v>61095.021070000003</v>
      </c>
      <c r="M95" s="120"/>
      <c r="N95" s="120"/>
      <c r="O95" s="120">
        <v>1867.8927799999999</v>
      </c>
      <c r="P95" s="120"/>
      <c r="Q95" s="125">
        <v>3984.4445999999998</v>
      </c>
      <c r="R95" s="120"/>
      <c r="S95" s="120"/>
      <c r="T95" s="120">
        <v>1523.0445999999999</v>
      </c>
      <c r="U95" s="120">
        <v>2461.4</v>
      </c>
      <c r="V95" s="120"/>
      <c r="W95" s="181">
        <f t="shared" si="5"/>
        <v>94302.970880016001</v>
      </c>
    </row>
    <row r="96" spans="1:24">
      <c r="A96" s="133">
        <v>74</v>
      </c>
      <c r="B96" s="78" t="s">
        <v>338</v>
      </c>
      <c r="C96" s="125">
        <v>109731.92177775998</v>
      </c>
      <c r="D96" s="125">
        <v>104913.52817775999</v>
      </c>
      <c r="E96" s="125">
        <v>0</v>
      </c>
      <c r="F96" s="120"/>
      <c r="G96" s="120"/>
      <c r="H96" s="120"/>
      <c r="I96" s="120"/>
      <c r="J96" s="120"/>
      <c r="K96" s="120">
        <v>103014.63539775999</v>
      </c>
      <c r="L96" s="120">
        <v>71545.3704</v>
      </c>
      <c r="M96" s="120"/>
      <c r="N96" s="120"/>
      <c r="O96" s="120">
        <v>1898.8927799999999</v>
      </c>
      <c r="P96" s="120"/>
      <c r="Q96" s="125">
        <v>4818.3936000000003</v>
      </c>
      <c r="R96" s="120"/>
      <c r="S96" s="120"/>
      <c r="T96" s="120">
        <v>1416.9936</v>
      </c>
      <c r="U96" s="120">
        <v>3401.4</v>
      </c>
      <c r="V96" s="120"/>
      <c r="W96" s="181">
        <f t="shared" si="5"/>
        <v>107833.02899775999</v>
      </c>
    </row>
    <row r="97" spans="1:24">
      <c r="A97" s="133">
        <v>75</v>
      </c>
      <c r="B97" s="78" t="s">
        <v>339</v>
      </c>
      <c r="C97" s="125">
        <v>358465.02354883729</v>
      </c>
      <c r="D97" s="125">
        <v>330482.02014283731</v>
      </c>
      <c r="E97" s="125">
        <v>5064.6859999999997</v>
      </c>
      <c r="F97" s="120"/>
      <c r="G97" s="120"/>
      <c r="H97" s="120"/>
      <c r="I97" s="120"/>
      <c r="J97" s="120">
        <v>5064.6859999999997</v>
      </c>
      <c r="K97" s="120">
        <v>319668.11967887002</v>
      </c>
      <c r="L97" s="120">
        <v>147272.46517499999</v>
      </c>
      <c r="M97" s="120"/>
      <c r="N97" s="120"/>
      <c r="O97" s="120">
        <v>5749.2144639673152</v>
      </c>
      <c r="P97" s="120"/>
      <c r="Q97" s="125">
        <v>27983.003406</v>
      </c>
      <c r="R97" s="120"/>
      <c r="S97" s="120"/>
      <c r="T97" s="120">
        <v>26871.503406</v>
      </c>
      <c r="U97" s="120">
        <v>1111.5</v>
      </c>
      <c r="V97" s="120"/>
      <c r="W97" s="181">
        <f t="shared" si="5"/>
        <v>347651.12308486999</v>
      </c>
      <c r="X97" s="181">
        <f>SUM(W97:W98)</f>
        <v>543368.13030464004</v>
      </c>
    </row>
    <row r="98" spans="1:24">
      <c r="A98" s="133">
        <v>76</v>
      </c>
      <c r="B98" s="78" t="s">
        <v>340</v>
      </c>
      <c r="C98" s="125">
        <v>201825.47478242803</v>
      </c>
      <c r="D98" s="125">
        <v>184690.38118842803</v>
      </c>
      <c r="E98" s="125">
        <v>1685.3140000000001</v>
      </c>
      <c r="F98" s="120"/>
      <c r="G98" s="120"/>
      <c r="H98" s="120"/>
      <c r="I98" s="120"/>
      <c r="J98" s="120">
        <v>1685.3140000000001</v>
      </c>
      <c r="K98" s="120">
        <v>178581.91362577002</v>
      </c>
      <c r="L98" s="120">
        <v>127858.118988</v>
      </c>
      <c r="M98" s="120"/>
      <c r="N98" s="120"/>
      <c r="O98" s="120">
        <v>4423.1535626579898</v>
      </c>
      <c r="P98" s="120"/>
      <c r="Q98" s="125">
        <v>17135.093593999998</v>
      </c>
      <c r="R98" s="120"/>
      <c r="S98" s="120"/>
      <c r="T98" s="120">
        <v>16023.593594</v>
      </c>
      <c r="U98" s="120">
        <v>1111.5</v>
      </c>
      <c r="V98" s="120"/>
      <c r="W98" s="181">
        <f t="shared" si="5"/>
        <v>195717.00721977002</v>
      </c>
    </row>
    <row r="99" spans="1:24">
      <c r="A99" s="133">
        <v>77</v>
      </c>
      <c r="B99" s="78" t="s">
        <v>212</v>
      </c>
      <c r="C99" s="125">
        <v>211836</v>
      </c>
      <c r="D99" s="125">
        <v>193910</v>
      </c>
      <c r="E99" s="125">
        <v>0</v>
      </c>
      <c r="F99" s="120"/>
      <c r="G99" s="120"/>
      <c r="H99" s="120"/>
      <c r="I99" s="120"/>
      <c r="J99" s="120"/>
      <c r="K99" s="120">
        <v>190276</v>
      </c>
      <c r="L99" s="120">
        <v>95357</v>
      </c>
      <c r="M99" s="120"/>
      <c r="N99" s="120"/>
      <c r="O99" s="120">
        <v>3634</v>
      </c>
      <c r="P99" s="120"/>
      <c r="Q99" s="125">
        <v>17926</v>
      </c>
      <c r="R99" s="120"/>
      <c r="S99" s="120"/>
      <c r="T99" s="120">
        <v>14867</v>
      </c>
      <c r="U99" s="120">
        <v>3059</v>
      </c>
      <c r="V99" s="120"/>
      <c r="W99" s="181">
        <f t="shared" si="5"/>
        <v>208202</v>
      </c>
    </row>
    <row r="100" spans="1:24">
      <c r="A100" s="442">
        <v>78</v>
      </c>
      <c r="B100" s="414" t="s">
        <v>341</v>
      </c>
      <c r="C100" s="443">
        <v>32285</v>
      </c>
      <c r="D100" s="443">
        <v>27463</v>
      </c>
      <c r="E100" s="443">
        <v>3672</v>
      </c>
      <c r="F100" s="443"/>
      <c r="G100" s="443"/>
      <c r="H100" s="443">
        <v>3672</v>
      </c>
      <c r="I100" s="443"/>
      <c r="J100" s="443"/>
      <c r="K100" s="443">
        <v>23243</v>
      </c>
      <c r="L100" s="443">
        <v>1307</v>
      </c>
      <c r="M100" s="443"/>
      <c r="N100" s="443"/>
      <c r="O100" s="443">
        <v>548</v>
      </c>
      <c r="P100" s="443"/>
      <c r="Q100" s="443">
        <v>4822</v>
      </c>
      <c r="R100" s="443"/>
      <c r="S100" s="443"/>
      <c r="T100" s="443">
        <v>2171</v>
      </c>
      <c r="U100" s="443">
        <v>2651</v>
      </c>
      <c r="V100" s="120"/>
      <c r="W100" s="181">
        <f t="shared" si="5"/>
        <v>28065</v>
      </c>
    </row>
    <row r="101" spans="1:24">
      <c r="A101" s="260" t="s">
        <v>1099</v>
      </c>
      <c r="B101" s="260"/>
    </row>
    <row r="102" spans="1:24">
      <c r="A102" s="260"/>
      <c r="B102" s="250" t="s">
        <v>1029</v>
      </c>
    </row>
  </sheetData>
  <mergeCells count="34">
    <mergeCell ref="N10:N18"/>
    <mergeCell ref="O10:O18"/>
    <mergeCell ref="V8:V18"/>
    <mergeCell ref="P10:P18"/>
    <mergeCell ref="A1:U1"/>
    <mergeCell ref="A8:A18"/>
    <mergeCell ref="H11:H18"/>
    <mergeCell ref="I11:I18"/>
    <mergeCell ref="D8:P9"/>
    <mergeCell ref="Q10:Q18"/>
    <mergeCell ref="D10:D18"/>
    <mergeCell ref="R10:R18"/>
    <mergeCell ref="T10:T18"/>
    <mergeCell ref="J11:J18"/>
    <mergeCell ref="B8:B18"/>
    <mergeCell ref="C8:C18"/>
    <mergeCell ref="E10:J10"/>
    <mergeCell ref="K10:M10"/>
    <mergeCell ref="S10:S18"/>
    <mergeCell ref="A4:V4"/>
    <mergeCell ref="A3:V3"/>
    <mergeCell ref="L11:M11"/>
    <mergeCell ref="F12:F18"/>
    <mergeCell ref="G12:G18"/>
    <mergeCell ref="L12:L18"/>
    <mergeCell ref="M12:M18"/>
    <mergeCell ref="K11:K18"/>
    <mergeCell ref="E11:E18"/>
    <mergeCell ref="F11:G11"/>
    <mergeCell ref="U10:U18"/>
    <mergeCell ref="G7:I7"/>
    <mergeCell ref="K7:M7"/>
    <mergeCell ref="P7:V7"/>
    <mergeCell ref="Q8:U9"/>
  </mergeCells>
  <pageMargins left="0.27559055118110237" right="0.15748031496062992" top="0.47244094488188981" bottom="0.23622047244094491" header="0.31496062992125984" footer="0.15748031496062992"/>
  <pageSetup paperSize="9" scale="85" orientation="landscape" r:id="rId1"/>
  <headerFooter differentFirst="1">
    <oddHeader>&amp;C&amp;"Times New Roman,Regular"&amp;P</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tabSelected="1" workbookViewId="0">
      <pane xSplit="2" ySplit="11" topLeftCell="C12" activePane="bottomRight" state="frozen"/>
      <selection pane="topRight" activeCell="C1" sqref="C1"/>
      <selection pane="bottomLeft" activeCell="A12" sqref="A12"/>
      <selection pane="bottomRight" activeCell="I19" sqref="I19"/>
    </sheetView>
  </sheetViews>
  <sheetFormatPr defaultRowHeight="15.75"/>
  <cols>
    <col min="1" max="1" width="5.875" style="122" customWidth="1"/>
    <col min="2" max="2" width="14.125" style="122" customWidth="1"/>
    <col min="3" max="5" width="13.125" style="122" customWidth="1"/>
    <col min="6" max="6" width="13.125" style="122" hidden="1" customWidth="1"/>
    <col min="7" max="7" width="15.875" style="122" customWidth="1"/>
    <col min="8" max="8" width="14.75" style="212" bestFit="1" customWidth="1"/>
    <col min="9" max="9" width="9.125" style="212"/>
    <col min="10" max="253" width="9.125" style="122"/>
    <col min="254" max="254" width="5.875" style="122" customWidth="1"/>
    <col min="255" max="255" width="34.375" style="122" customWidth="1"/>
    <col min="256" max="259" width="23.875" style="122" customWidth="1"/>
    <col min="260" max="509" width="9.125" style="122"/>
    <col min="510" max="510" width="5.875" style="122" customWidth="1"/>
    <col min="511" max="511" width="34.375" style="122" customWidth="1"/>
    <col min="512" max="515" width="23.875" style="122" customWidth="1"/>
    <col min="516" max="765" width="9.125" style="122"/>
    <col min="766" max="766" width="5.875" style="122" customWidth="1"/>
    <col min="767" max="767" width="34.375" style="122" customWidth="1"/>
    <col min="768" max="771" width="23.875" style="122" customWidth="1"/>
    <col min="772" max="1021" width="9.125" style="122"/>
    <col min="1022" max="1022" width="5.875" style="122" customWidth="1"/>
    <col min="1023" max="1023" width="34.375" style="122" customWidth="1"/>
    <col min="1024" max="1027" width="23.875" style="122" customWidth="1"/>
    <col min="1028" max="1277" width="9.125" style="122"/>
    <col min="1278" max="1278" width="5.875" style="122" customWidth="1"/>
    <col min="1279" max="1279" width="34.375" style="122" customWidth="1"/>
    <col min="1280" max="1283" width="23.875" style="122" customWidth="1"/>
    <col min="1284" max="1533" width="9.125" style="122"/>
    <col min="1534" max="1534" width="5.875" style="122" customWidth="1"/>
    <col min="1535" max="1535" width="34.375" style="122" customWidth="1"/>
    <col min="1536" max="1539" width="23.875" style="122" customWidth="1"/>
    <col min="1540" max="1789" width="9.125" style="122"/>
    <col min="1790" max="1790" width="5.875" style="122" customWidth="1"/>
    <col min="1791" max="1791" width="34.375" style="122" customWidth="1"/>
    <col min="1792" max="1795" width="23.875" style="122" customWidth="1"/>
    <col min="1796" max="2045" width="9.125" style="122"/>
    <col min="2046" max="2046" width="5.875" style="122" customWidth="1"/>
    <col min="2047" max="2047" width="34.375" style="122" customWidth="1"/>
    <col min="2048" max="2051" width="23.875" style="122" customWidth="1"/>
    <col min="2052" max="2301" width="9.125" style="122"/>
    <col min="2302" max="2302" width="5.875" style="122" customWidth="1"/>
    <col min="2303" max="2303" width="34.375" style="122" customWidth="1"/>
    <col min="2304" max="2307" width="23.875" style="122" customWidth="1"/>
    <col min="2308" max="2557" width="9.125" style="122"/>
    <col min="2558" max="2558" width="5.875" style="122" customWidth="1"/>
    <col min="2559" max="2559" width="34.375" style="122" customWidth="1"/>
    <col min="2560" max="2563" width="23.875" style="122" customWidth="1"/>
    <col min="2564" max="2813" width="9.125" style="122"/>
    <col min="2814" max="2814" width="5.875" style="122" customWidth="1"/>
    <col min="2815" max="2815" width="34.375" style="122" customWidth="1"/>
    <col min="2816" max="2819" width="23.875" style="122" customWidth="1"/>
    <col min="2820" max="3069" width="9.125" style="122"/>
    <col min="3070" max="3070" width="5.875" style="122" customWidth="1"/>
    <col min="3071" max="3071" width="34.375" style="122" customWidth="1"/>
    <col min="3072" max="3075" width="23.875" style="122" customWidth="1"/>
    <col min="3076" max="3325" width="9.125" style="122"/>
    <col min="3326" max="3326" width="5.875" style="122" customWidth="1"/>
    <col min="3327" max="3327" width="34.375" style="122" customWidth="1"/>
    <col min="3328" max="3331" width="23.875" style="122" customWidth="1"/>
    <col min="3332" max="3581" width="9.125" style="122"/>
    <col min="3582" max="3582" width="5.875" style="122" customWidth="1"/>
    <col min="3583" max="3583" width="34.375" style="122" customWidth="1"/>
    <col min="3584" max="3587" width="23.875" style="122" customWidth="1"/>
    <col min="3588" max="3837" width="9.125" style="122"/>
    <col min="3838" max="3838" width="5.875" style="122" customWidth="1"/>
    <col min="3839" max="3839" width="34.375" style="122" customWidth="1"/>
    <col min="3840" max="3843" width="23.875" style="122" customWidth="1"/>
    <col min="3844" max="4093" width="9.125" style="122"/>
    <col min="4094" max="4094" width="5.875" style="122" customWidth="1"/>
    <col min="4095" max="4095" width="34.375" style="122" customWidth="1"/>
    <col min="4096" max="4099" width="23.875" style="122" customWidth="1"/>
    <col min="4100" max="4349" width="9.125" style="122"/>
    <col min="4350" max="4350" width="5.875" style="122" customWidth="1"/>
    <col min="4351" max="4351" width="34.375" style="122" customWidth="1"/>
    <col min="4352" max="4355" width="23.875" style="122" customWidth="1"/>
    <col min="4356" max="4605" width="9.125" style="122"/>
    <col min="4606" max="4606" width="5.875" style="122" customWidth="1"/>
    <col min="4607" max="4607" width="34.375" style="122" customWidth="1"/>
    <col min="4608" max="4611" width="23.875" style="122" customWidth="1"/>
    <col min="4612" max="4861" width="9.125" style="122"/>
    <col min="4862" max="4862" width="5.875" style="122" customWidth="1"/>
    <col min="4863" max="4863" width="34.375" style="122" customWidth="1"/>
    <col min="4864" max="4867" width="23.875" style="122" customWidth="1"/>
    <col min="4868" max="5117" width="9.125" style="122"/>
    <col min="5118" max="5118" width="5.875" style="122" customWidth="1"/>
    <col min="5119" max="5119" width="34.375" style="122" customWidth="1"/>
    <col min="5120" max="5123" width="23.875" style="122" customWidth="1"/>
    <col min="5124" max="5373" width="9.125" style="122"/>
    <col min="5374" max="5374" width="5.875" style="122" customWidth="1"/>
    <col min="5375" max="5375" width="34.375" style="122" customWidth="1"/>
    <col min="5376" max="5379" width="23.875" style="122" customWidth="1"/>
    <col min="5380" max="5629" width="9.125" style="122"/>
    <col min="5630" max="5630" width="5.875" style="122" customWidth="1"/>
    <col min="5631" max="5631" width="34.375" style="122" customWidth="1"/>
    <col min="5632" max="5635" width="23.875" style="122" customWidth="1"/>
    <col min="5636" max="5885" width="9.125" style="122"/>
    <col min="5886" max="5886" width="5.875" style="122" customWidth="1"/>
    <col min="5887" max="5887" width="34.375" style="122" customWidth="1"/>
    <col min="5888" max="5891" width="23.875" style="122" customWidth="1"/>
    <col min="5892" max="6141" width="9.125" style="122"/>
    <col min="6142" max="6142" width="5.875" style="122" customWidth="1"/>
    <col min="6143" max="6143" width="34.375" style="122" customWidth="1"/>
    <col min="6144" max="6147" width="23.875" style="122" customWidth="1"/>
    <col min="6148" max="6397" width="9.125" style="122"/>
    <col min="6398" max="6398" width="5.875" style="122" customWidth="1"/>
    <col min="6399" max="6399" width="34.375" style="122" customWidth="1"/>
    <col min="6400" max="6403" width="23.875" style="122" customWidth="1"/>
    <col min="6404" max="6653" width="9.125" style="122"/>
    <col min="6654" max="6654" width="5.875" style="122" customWidth="1"/>
    <col min="6655" max="6655" width="34.375" style="122" customWidth="1"/>
    <col min="6656" max="6659" width="23.875" style="122" customWidth="1"/>
    <col min="6660" max="6909" width="9.125" style="122"/>
    <col min="6910" max="6910" width="5.875" style="122" customWidth="1"/>
    <col min="6911" max="6911" width="34.375" style="122" customWidth="1"/>
    <col min="6912" max="6915" width="23.875" style="122" customWidth="1"/>
    <col min="6916" max="7165" width="9.125" style="122"/>
    <col min="7166" max="7166" width="5.875" style="122" customWidth="1"/>
    <col min="7167" max="7167" width="34.375" style="122" customWidth="1"/>
    <col min="7168" max="7171" width="23.875" style="122" customWidth="1"/>
    <col min="7172" max="7421" width="9.125" style="122"/>
    <col min="7422" max="7422" width="5.875" style="122" customWidth="1"/>
    <col min="7423" max="7423" width="34.375" style="122" customWidth="1"/>
    <col min="7424" max="7427" width="23.875" style="122" customWidth="1"/>
    <col min="7428" max="7677" width="9.125" style="122"/>
    <col min="7678" max="7678" width="5.875" style="122" customWidth="1"/>
    <col min="7679" max="7679" width="34.375" style="122" customWidth="1"/>
    <col min="7680" max="7683" width="23.875" style="122" customWidth="1"/>
    <col min="7684" max="7933" width="9.125" style="122"/>
    <col min="7934" max="7934" width="5.875" style="122" customWidth="1"/>
    <col min="7935" max="7935" width="34.375" style="122" customWidth="1"/>
    <col min="7936" max="7939" width="23.875" style="122" customWidth="1"/>
    <col min="7940" max="8189" width="9.125" style="122"/>
    <col min="8190" max="8190" width="5.875" style="122" customWidth="1"/>
    <col min="8191" max="8191" width="34.375" style="122" customWidth="1"/>
    <col min="8192" max="8195" width="23.875" style="122" customWidth="1"/>
    <col min="8196" max="8445" width="9.125" style="122"/>
    <col min="8446" max="8446" width="5.875" style="122" customWidth="1"/>
    <col min="8447" max="8447" width="34.375" style="122" customWidth="1"/>
    <col min="8448" max="8451" width="23.875" style="122" customWidth="1"/>
    <col min="8452" max="8701" width="9.125" style="122"/>
    <col min="8702" max="8702" width="5.875" style="122" customWidth="1"/>
    <col min="8703" max="8703" width="34.375" style="122" customWidth="1"/>
    <col min="8704" max="8707" width="23.875" style="122" customWidth="1"/>
    <col min="8708" max="8957" width="9.125" style="122"/>
    <col min="8958" max="8958" width="5.875" style="122" customWidth="1"/>
    <col min="8959" max="8959" width="34.375" style="122" customWidth="1"/>
    <col min="8960" max="8963" width="23.875" style="122" customWidth="1"/>
    <col min="8964" max="9213" width="9.125" style="122"/>
    <col min="9214" max="9214" width="5.875" style="122" customWidth="1"/>
    <col min="9215" max="9215" width="34.375" style="122" customWidth="1"/>
    <col min="9216" max="9219" width="23.875" style="122" customWidth="1"/>
    <col min="9220" max="9469" width="9.125" style="122"/>
    <col min="9470" max="9470" width="5.875" style="122" customWidth="1"/>
    <col min="9471" max="9471" width="34.375" style="122" customWidth="1"/>
    <col min="9472" max="9475" width="23.875" style="122" customWidth="1"/>
    <col min="9476" max="9725" width="9.125" style="122"/>
    <col min="9726" max="9726" width="5.875" style="122" customWidth="1"/>
    <col min="9727" max="9727" width="34.375" style="122" customWidth="1"/>
    <col min="9728" max="9731" width="23.875" style="122" customWidth="1"/>
    <col min="9732" max="9981" width="9.125" style="122"/>
    <col min="9982" max="9982" width="5.875" style="122" customWidth="1"/>
    <col min="9983" max="9983" width="34.375" style="122" customWidth="1"/>
    <col min="9984" max="9987" width="23.875" style="122" customWidth="1"/>
    <col min="9988" max="10237" width="9.125" style="122"/>
    <col min="10238" max="10238" width="5.875" style="122" customWidth="1"/>
    <col min="10239" max="10239" width="34.375" style="122" customWidth="1"/>
    <col min="10240" max="10243" width="23.875" style="122" customWidth="1"/>
    <col min="10244" max="10493" width="9.125" style="122"/>
    <col min="10494" max="10494" width="5.875" style="122" customWidth="1"/>
    <col min="10495" max="10495" width="34.375" style="122" customWidth="1"/>
    <col min="10496" max="10499" width="23.875" style="122" customWidth="1"/>
    <col min="10500" max="10749" width="9.125" style="122"/>
    <col min="10750" max="10750" width="5.875" style="122" customWidth="1"/>
    <col min="10751" max="10751" width="34.375" style="122" customWidth="1"/>
    <col min="10752" max="10755" width="23.875" style="122" customWidth="1"/>
    <col min="10756" max="11005" width="9.125" style="122"/>
    <col min="11006" max="11006" width="5.875" style="122" customWidth="1"/>
    <col min="11007" max="11007" width="34.375" style="122" customWidth="1"/>
    <col min="11008" max="11011" width="23.875" style="122" customWidth="1"/>
    <col min="11012" max="11261" width="9.125" style="122"/>
    <col min="11262" max="11262" width="5.875" style="122" customWidth="1"/>
    <col min="11263" max="11263" width="34.375" style="122" customWidth="1"/>
    <col min="11264" max="11267" width="23.875" style="122" customWidth="1"/>
    <col min="11268" max="11517" width="9.125" style="122"/>
    <col min="11518" max="11518" width="5.875" style="122" customWidth="1"/>
    <col min="11519" max="11519" width="34.375" style="122" customWidth="1"/>
    <col min="11520" max="11523" width="23.875" style="122" customWidth="1"/>
    <col min="11524" max="11773" width="9.125" style="122"/>
    <col min="11774" max="11774" width="5.875" style="122" customWidth="1"/>
    <col min="11775" max="11775" width="34.375" style="122" customWidth="1"/>
    <col min="11776" max="11779" width="23.875" style="122" customWidth="1"/>
    <col min="11780" max="12029" width="9.125" style="122"/>
    <col min="12030" max="12030" width="5.875" style="122" customWidth="1"/>
    <col min="12031" max="12031" width="34.375" style="122" customWidth="1"/>
    <col min="12032" max="12035" width="23.875" style="122" customWidth="1"/>
    <col min="12036" max="12285" width="9.125" style="122"/>
    <col min="12286" max="12286" width="5.875" style="122" customWidth="1"/>
    <col min="12287" max="12287" width="34.375" style="122" customWidth="1"/>
    <col min="12288" max="12291" width="23.875" style="122" customWidth="1"/>
    <col min="12292" max="12541" width="9.125" style="122"/>
    <col min="12542" max="12542" width="5.875" style="122" customWidth="1"/>
    <col min="12543" max="12543" width="34.375" style="122" customWidth="1"/>
    <col min="12544" max="12547" width="23.875" style="122" customWidth="1"/>
    <col min="12548" max="12797" width="9.125" style="122"/>
    <col min="12798" max="12798" width="5.875" style="122" customWidth="1"/>
    <col min="12799" max="12799" width="34.375" style="122" customWidth="1"/>
    <col min="12800" max="12803" width="23.875" style="122" customWidth="1"/>
    <col min="12804" max="13053" width="9.125" style="122"/>
    <col min="13054" max="13054" width="5.875" style="122" customWidth="1"/>
    <col min="13055" max="13055" width="34.375" style="122" customWidth="1"/>
    <col min="13056" max="13059" width="23.875" style="122" customWidth="1"/>
    <col min="13060" max="13309" width="9.125" style="122"/>
    <col min="13310" max="13310" width="5.875" style="122" customWidth="1"/>
    <col min="13311" max="13311" width="34.375" style="122" customWidth="1"/>
    <col min="13312" max="13315" width="23.875" style="122" customWidth="1"/>
    <col min="13316" max="13565" width="9.125" style="122"/>
    <col min="13566" max="13566" width="5.875" style="122" customWidth="1"/>
    <col min="13567" max="13567" width="34.375" style="122" customWidth="1"/>
    <col min="13568" max="13571" width="23.875" style="122" customWidth="1"/>
    <col min="13572" max="13821" width="9.125" style="122"/>
    <col min="13822" max="13822" width="5.875" style="122" customWidth="1"/>
    <col min="13823" max="13823" width="34.375" style="122" customWidth="1"/>
    <col min="13824" max="13827" width="23.875" style="122" customWidth="1"/>
    <col min="13828" max="14077" width="9.125" style="122"/>
    <col min="14078" max="14078" width="5.875" style="122" customWidth="1"/>
    <col min="14079" max="14079" width="34.375" style="122" customWidth="1"/>
    <col min="14080" max="14083" width="23.875" style="122" customWidth="1"/>
    <col min="14084" max="14333" width="9.125" style="122"/>
    <col min="14334" max="14334" width="5.875" style="122" customWidth="1"/>
    <col min="14335" max="14335" width="34.375" style="122" customWidth="1"/>
    <col min="14336" max="14339" width="23.875" style="122" customWidth="1"/>
    <col min="14340" max="14589" width="9.125" style="122"/>
    <col min="14590" max="14590" width="5.875" style="122" customWidth="1"/>
    <col min="14591" max="14591" width="34.375" style="122" customWidth="1"/>
    <col min="14592" max="14595" width="23.875" style="122" customWidth="1"/>
    <col min="14596" max="14845" width="9.125" style="122"/>
    <col min="14846" max="14846" width="5.875" style="122" customWidth="1"/>
    <col min="14847" max="14847" width="34.375" style="122" customWidth="1"/>
    <col min="14848" max="14851" width="23.875" style="122" customWidth="1"/>
    <col min="14852" max="15101" width="9.125" style="122"/>
    <col min="15102" max="15102" width="5.875" style="122" customWidth="1"/>
    <col min="15103" max="15103" width="34.375" style="122" customWidth="1"/>
    <col min="15104" max="15107" width="23.875" style="122" customWidth="1"/>
    <col min="15108" max="15357" width="9.125" style="122"/>
    <col min="15358" max="15358" width="5.875" style="122" customWidth="1"/>
    <col min="15359" max="15359" width="34.375" style="122" customWidth="1"/>
    <col min="15360" max="15363" width="23.875" style="122" customWidth="1"/>
    <col min="15364" max="15613" width="9.125" style="122"/>
    <col min="15614" max="15614" width="5.875" style="122" customWidth="1"/>
    <col min="15615" max="15615" width="34.375" style="122" customWidth="1"/>
    <col min="15616" max="15619" width="23.875" style="122" customWidth="1"/>
    <col min="15620" max="15869" width="9.125" style="122"/>
    <col min="15870" max="15870" width="5.875" style="122" customWidth="1"/>
    <col min="15871" max="15871" width="34.375" style="122" customWidth="1"/>
    <col min="15872" max="15875" width="23.875" style="122" customWidth="1"/>
    <col min="15876" max="16125" width="9.125" style="122"/>
    <col min="16126" max="16126" width="5.875" style="122" customWidth="1"/>
    <col min="16127" max="16127" width="34.375" style="122" customWidth="1"/>
    <col min="16128" max="16131" width="23.875" style="122" customWidth="1"/>
    <col min="16132" max="16381" width="9.125" style="122"/>
    <col min="16382" max="16384" width="9.125" style="122" customWidth="1"/>
  </cols>
  <sheetData>
    <row r="1" spans="1:9" ht="21" customHeight="1">
      <c r="A1" s="532" t="s">
        <v>1098</v>
      </c>
      <c r="B1" s="532"/>
      <c r="C1" s="532"/>
      <c r="D1" s="532"/>
      <c r="E1" s="532"/>
      <c r="F1" s="532"/>
      <c r="G1" s="532"/>
    </row>
    <row r="2" spans="1:9" ht="12.75" hidden="1" customHeight="1">
      <c r="A2" s="248"/>
      <c r="B2" s="248"/>
      <c r="C2" s="121"/>
      <c r="D2" s="121"/>
      <c r="E2" s="121"/>
      <c r="F2" s="121"/>
      <c r="G2" s="121"/>
    </row>
    <row r="3" spans="1:9" ht="17.25" customHeight="1">
      <c r="A3" s="532" t="s">
        <v>207</v>
      </c>
      <c r="B3" s="532"/>
      <c r="C3" s="532"/>
      <c r="D3" s="532"/>
      <c r="E3" s="532"/>
      <c r="F3" s="532"/>
      <c r="G3" s="532"/>
    </row>
    <row r="4" spans="1:9" ht="17.25" customHeight="1">
      <c r="A4" s="532" t="s">
        <v>381</v>
      </c>
      <c r="B4" s="532"/>
      <c r="C4" s="532"/>
      <c r="D4" s="532"/>
      <c r="E4" s="532"/>
      <c r="F4" s="532"/>
      <c r="G4" s="532"/>
    </row>
    <row r="5" spans="1:9" ht="21" customHeight="1">
      <c r="A5" s="531" t="str">
        <f>'15'!A3:K3</f>
        <v>(Kèm theo Nghị quyết số           /NQ-HĐND ngày        tháng      năm 2025)</v>
      </c>
      <c r="B5" s="531"/>
      <c r="C5" s="531"/>
      <c r="D5" s="531"/>
      <c r="E5" s="531"/>
      <c r="F5" s="531"/>
      <c r="G5" s="531"/>
    </row>
    <row r="6" spans="1:9" ht="18" hidden="1" customHeight="1">
      <c r="A6" s="162"/>
      <c r="B6" s="249"/>
      <c r="C6" s="121"/>
      <c r="D6" s="121"/>
      <c r="E6" s="121"/>
      <c r="F6" s="121"/>
      <c r="G6" s="121"/>
    </row>
    <row r="7" spans="1:9" ht="14.25" hidden="1" customHeight="1">
      <c r="A7" s="249"/>
      <c r="B7" s="249"/>
      <c r="C7" s="121"/>
      <c r="D7" s="121"/>
      <c r="E7" s="121"/>
      <c r="F7" s="121"/>
      <c r="G7" s="121"/>
    </row>
    <row r="8" spans="1:9" ht="19.5" customHeight="1">
      <c r="A8" s="250"/>
      <c r="B8" s="250"/>
      <c r="E8" s="537" t="s">
        <v>0</v>
      </c>
      <c r="F8" s="537"/>
      <c r="G8" s="537"/>
    </row>
    <row r="9" spans="1:9" s="314" customFormat="1" ht="102" customHeight="1">
      <c r="A9" s="309" t="s">
        <v>224</v>
      </c>
      <c r="B9" s="251" t="s">
        <v>163</v>
      </c>
      <c r="C9" s="309" t="s">
        <v>180</v>
      </c>
      <c r="D9" s="309" t="s">
        <v>203</v>
      </c>
      <c r="E9" s="309" t="s">
        <v>1032</v>
      </c>
      <c r="F9" s="309" t="s">
        <v>932</v>
      </c>
      <c r="G9" s="309" t="s">
        <v>204</v>
      </c>
      <c r="H9" s="313"/>
      <c r="I9" s="313"/>
    </row>
    <row r="10" spans="1:9" s="252" customFormat="1" ht="17.25" customHeight="1">
      <c r="A10" s="308" t="s">
        <v>5</v>
      </c>
      <c r="B10" s="308" t="s">
        <v>6</v>
      </c>
      <c r="C10" s="308" t="s">
        <v>397</v>
      </c>
      <c r="D10" s="308">
        <v>2</v>
      </c>
      <c r="E10" s="308">
        <f>D10+1</f>
        <v>3</v>
      </c>
      <c r="F10" s="308">
        <v>3</v>
      </c>
      <c r="G10" s="308">
        <f>F10+1</f>
        <v>4</v>
      </c>
      <c r="H10" s="367"/>
      <c r="I10" s="367"/>
    </row>
    <row r="11" spans="1:9" s="256" customFormat="1">
      <c r="A11" s="319"/>
      <c r="B11" s="320" t="s">
        <v>164</v>
      </c>
      <c r="C11" s="126">
        <v>1341189.1616839999</v>
      </c>
      <c r="D11" s="126">
        <v>0</v>
      </c>
      <c r="E11" s="126">
        <v>902477.99072700005</v>
      </c>
      <c r="F11" s="126">
        <v>0</v>
      </c>
      <c r="G11" s="126">
        <v>438711.17095699994</v>
      </c>
      <c r="H11" s="321"/>
      <c r="I11" s="321"/>
    </row>
    <row r="12" spans="1:9" s="256" customFormat="1">
      <c r="A12" s="319"/>
      <c r="B12" s="320" t="s">
        <v>211</v>
      </c>
      <c r="C12" s="126">
        <v>670653.85554999986</v>
      </c>
      <c r="D12" s="126">
        <v>0</v>
      </c>
      <c r="E12" s="126">
        <v>459524.85555000004</v>
      </c>
      <c r="F12" s="126">
        <v>0</v>
      </c>
      <c r="G12" s="126">
        <v>211129</v>
      </c>
      <c r="H12" s="321"/>
      <c r="I12" s="321"/>
    </row>
    <row r="13" spans="1:9">
      <c r="A13" s="133">
        <v>1</v>
      </c>
      <c r="B13" s="78" t="s">
        <v>267</v>
      </c>
      <c r="C13" s="120">
        <v>31650.648000000001</v>
      </c>
      <c r="D13" s="120"/>
      <c r="E13" s="209">
        <v>28492.648000000001</v>
      </c>
      <c r="F13" s="120"/>
      <c r="G13" s="120">
        <v>3158</v>
      </c>
    </row>
    <row r="14" spans="1:9">
      <c r="A14" s="133">
        <v>2</v>
      </c>
      <c r="B14" s="78" t="s">
        <v>238</v>
      </c>
      <c r="C14" s="120">
        <v>51794.261200000001</v>
      </c>
      <c r="D14" s="120"/>
      <c r="E14" s="209">
        <v>16093.261200000001</v>
      </c>
      <c r="F14" s="120"/>
      <c r="G14" s="120">
        <v>35701</v>
      </c>
    </row>
    <row r="15" spans="1:9">
      <c r="A15" s="133">
        <v>3</v>
      </c>
      <c r="B15" s="78" t="s">
        <v>268</v>
      </c>
      <c r="C15" s="120">
        <v>7474.0228000000006</v>
      </c>
      <c r="D15" s="120"/>
      <c r="E15" s="209">
        <v>4053.0228000000002</v>
      </c>
      <c r="F15" s="120"/>
      <c r="G15" s="120">
        <v>3421</v>
      </c>
    </row>
    <row r="16" spans="1:9">
      <c r="A16" s="133">
        <v>4</v>
      </c>
      <c r="B16" s="78" t="s">
        <v>269</v>
      </c>
      <c r="C16" s="120">
        <v>22159.826399999998</v>
      </c>
      <c r="D16" s="120"/>
      <c r="E16" s="209">
        <v>11277.8264</v>
      </c>
      <c r="F16" s="120"/>
      <c r="G16" s="120">
        <v>10882</v>
      </c>
    </row>
    <row r="17" spans="1:7">
      <c r="A17" s="133">
        <v>5</v>
      </c>
      <c r="B17" s="78" t="s">
        <v>239</v>
      </c>
      <c r="C17" s="120">
        <v>45058.478149999995</v>
      </c>
      <c r="D17" s="120"/>
      <c r="E17" s="209">
        <v>28089.478149999999</v>
      </c>
      <c r="F17" s="120"/>
      <c r="G17" s="120">
        <v>16969</v>
      </c>
    </row>
    <row r="18" spans="1:7">
      <c r="A18" s="133">
        <v>6</v>
      </c>
      <c r="B18" s="78" t="s">
        <v>270</v>
      </c>
      <c r="C18" s="120">
        <v>6735.2710000000006</v>
      </c>
      <c r="D18" s="120"/>
      <c r="E18" s="120">
        <v>3815.2710000000002</v>
      </c>
      <c r="F18" s="120"/>
      <c r="G18" s="120">
        <v>2920</v>
      </c>
    </row>
    <row r="19" spans="1:7">
      <c r="A19" s="133">
        <v>7</v>
      </c>
      <c r="B19" s="78" t="s">
        <v>271</v>
      </c>
      <c r="C19" s="120">
        <v>3237.8540000000003</v>
      </c>
      <c r="D19" s="120"/>
      <c r="E19" s="120">
        <v>1701.854</v>
      </c>
      <c r="F19" s="120"/>
      <c r="G19" s="120">
        <v>1536</v>
      </c>
    </row>
    <row r="20" spans="1:7">
      <c r="A20" s="133">
        <v>8</v>
      </c>
      <c r="B20" s="78" t="s">
        <v>272</v>
      </c>
      <c r="C20" s="120">
        <v>12766.607</v>
      </c>
      <c r="D20" s="120"/>
      <c r="E20" s="120">
        <v>619.60699999999997</v>
      </c>
      <c r="F20" s="120"/>
      <c r="G20" s="120">
        <v>12147</v>
      </c>
    </row>
    <row r="21" spans="1:7">
      <c r="A21" s="133">
        <v>9</v>
      </c>
      <c r="B21" s="78" t="s">
        <v>273</v>
      </c>
      <c r="C21" s="120">
        <v>2057.9610000000002</v>
      </c>
      <c r="D21" s="120"/>
      <c r="E21" s="120">
        <v>1067.961</v>
      </c>
      <c r="F21" s="120"/>
      <c r="G21" s="120">
        <v>990</v>
      </c>
    </row>
    <row r="22" spans="1:7">
      <c r="A22" s="133">
        <v>10</v>
      </c>
      <c r="B22" s="78" t="s">
        <v>274</v>
      </c>
      <c r="C22" s="120">
        <v>3468.3679999999999</v>
      </c>
      <c r="D22" s="120"/>
      <c r="E22" s="120">
        <v>2005.3679999999999</v>
      </c>
      <c r="F22" s="120"/>
      <c r="G22" s="120">
        <v>1463</v>
      </c>
    </row>
    <row r="23" spans="1:7">
      <c r="A23" s="133">
        <v>11</v>
      </c>
      <c r="B23" s="78" t="s">
        <v>275</v>
      </c>
      <c r="C23" s="120">
        <v>1491.6599999999999</v>
      </c>
      <c r="D23" s="120"/>
      <c r="E23" s="120">
        <v>625.66</v>
      </c>
      <c r="F23" s="120"/>
      <c r="G23" s="120">
        <v>866</v>
      </c>
    </row>
    <row r="24" spans="1:7">
      <c r="A24" s="133">
        <v>12</v>
      </c>
      <c r="B24" s="78" t="s">
        <v>276</v>
      </c>
      <c r="C24" s="120">
        <v>3337</v>
      </c>
      <c r="D24" s="120"/>
      <c r="E24" s="120">
        <v>1818</v>
      </c>
      <c r="F24" s="120"/>
      <c r="G24" s="120">
        <v>1519</v>
      </c>
    </row>
    <row r="25" spans="1:7">
      <c r="A25" s="133">
        <v>13</v>
      </c>
      <c r="B25" s="78" t="s">
        <v>277</v>
      </c>
      <c r="C25" s="120">
        <v>1980</v>
      </c>
      <c r="D25" s="120"/>
      <c r="E25" s="120">
        <v>776</v>
      </c>
      <c r="F25" s="120"/>
      <c r="G25" s="120">
        <v>1204</v>
      </c>
    </row>
    <row r="26" spans="1:7">
      <c r="A26" s="133">
        <v>14</v>
      </c>
      <c r="B26" s="78" t="s">
        <v>278</v>
      </c>
      <c r="C26" s="120">
        <v>1713</v>
      </c>
      <c r="D26" s="120"/>
      <c r="E26" s="120">
        <v>476</v>
      </c>
      <c r="F26" s="120"/>
      <c r="G26" s="120">
        <v>1237</v>
      </c>
    </row>
    <row r="27" spans="1:7">
      <c r="A27" s="133">
        <v>15</v>
      </c>
      <c r="B27" s="78" t="s">
        <v>279</v>
      </c>
      <c r="C27" s="120">
        <v>35150</v>
      </c>
      <c r="D27" s="120"/>
      <c r="E27" s="120">
        <v>33426</v>
      </c>
      <c r="F27" s="120"/>
      <c r="G27" s="120">
        <v>1724</v>
      </c>
    </row>
    <row r="28" spans="1:7">
      <c r="A28" s="133">
        <v>16</v>
      </c>
      <c r="B28" s="78" t="s">
        <v>280</v>
      </c>
      <c r="C28" s="120">
        <v>3228</v>
      </c>
      <c r="D28" s="120"/>
      <c r="E28" s="120">
        <v>2061</v>
      </c>
      <c r="F28" s="120"/>
      <c r="G28" s="120">
        <v>1167</v>
      </c>
    </row>
    <row r="29" spans="1:7">
      <c r="A29" s="133">
        <v>17</v>
      </c>
      <c r="B29" s="78" t="s">
        <v>282</v>
      </c>
      <c r="C29" s="120">
        <v>1350.876</v>
      </c>
      <c r="D29" s="120"/>
      <c r="E29" s="120">
        <v>1350.876</v>
      </c>
      <c r="F29" s="120"/>
      <c r="G29" s="120">
        <v>0</v>
      </c>
    </row>
    <row r="30" spans="1:7">
      <c r="A30" s="133">
        <v>18</v>
      </c>
      <c r="B30" s="78" t="s">
        <v>281</v>
      </c>
      <c r="C30" s="120">
        <v>2643.6320000000001</v>
      </c>
      <c r="D30" s="120"/>
      <c r="E30" s="120">
        <v>1823.6320000000001</v>
      </c>
      <c r="F30" s="120"/>
      <c r="G30" s="120">
        <v>820</v>
      </c>
    </row>
    <row r="31" spans="1:7">
      <c r="A31" s="133">
        <v>19</v>
      </c>
      <c r="B31" s="78" t="s">
        <v>283</v>
      </c>
      <c r="C31" s="120">
        <v>4192.6959999999999</v>
      </c>
      <c r="D31" s="120"/>
      <c r="E31" s="120">
        <v>1705.6960000000001</v>
      </c>
      <c r="F31" s="120"/>
      <c r="G31" s="120">
        <v>2487</v>
      </c>
    </row>
    <row r="32" spans="1:7">
      <c r="A32" s="133">
        <v>20</v>
      </c>
      <c r="B32" s="78" t="s">
        <v>284</v>
      </c>
      <c r="C32" s="120">
        <v>4528.6679999999997</v>
      </c>
      <c r="D32" s="120"/>
      <c r="E32" s="120">
        <v>2043.6680000000001</v>
      </c>
      <c r="F32" s="120"/>
      <c r="G32" s="120">
        <v>2485</v>
      </c>
    </row>
    <row r="33" spans="1:7">
      <c r="A33" s="133">
        <v>21</v>
      </c>
      <c r="B33" s="78" t="s">
        <v>286</v>
      </c>
      <c r="C33" s="120">
        <v>12674</v>
      </c>
      <c r="D33" s="120"/>
      <c r="E33" s="120">
        <v>1370</v>
      </c>
      <c r="F33" s="120"/>
      <c r="G33" s="120">
        <v>11304</v>
      </c>
    </row>
    <row r="34" spans="1:7">
      <c r="A34" s="133">
        <v>22</v>
      </c>
      <c r="B34" s="78" t="s">
        <v>287</v>
      </c>
      <c r="C34" s="120">
        <v>6526</v>
      </c>
      <c r="D34" s="120"/>
      <c r="E34" s="120">
        <v>2350</v>
      </c>
      <c r="F34" s="120"/>
      <c r="G34" s="120">
        <v>4176</v>
      </c>
    </row>
    <row r="35" spans="1:7">
      <c r="A35" s="133">
        <v>23</v>
      </c>
      <c r="B35" s="78" t="s">
        <v>289</v>
      </c>
      <c r="C35" s="120">
        <v>4617</v>
      </c>
      <c r="D35" s="120"/>
      <c r="E35" s="120">
        <v>2150</v>
      </c>
      <c r="F35" s="120"/>
      <c r="G35" s="120">
        <v>2467</v>
      </c>
    </row>
    <row r="36" spans="1:7">
      <c r="A36" s="133">
        <v>24</v>
      </c>
      <c r="B36" s="78" t="s">
        <v>290</v>
      </c>
      <c r="C36" s="120">
        <v>4464</v>
      </c>
      <c r="D36" s="120"/>
      <c r="E36" s="120">
        <v>0</v>
      </c>
      <c r="F36" s="120"/>
      <c r="G36" s="120">
        <v>4464</v>
      </c>
    </row>
    <row r="37" spans="1:7">
      <c r="A37" s="133">
        <v>25</v>
      </c>
      <c r="B37" s="78" t="s">
        <v>285</v>
      </c>
      <c r="C37" s="120">
        <v>3180</v>
      </c>
      <c r="D37" s="120"/>
      <c r="E37" s="120">
        <v>1610</v>
      </c>
      <c r="F37" s="120"/>
      <c r="G37" s="120">
        <v>1570</v>
      </c>
    </row>
    <row r="38" spans="1:7">
      <c r="A38" s="133">
        <v>26</v>
      </c>
      <c r="B38" s="78" t="s">
        <v>288</v>
      </c>
      <c r="C38" s="120">
        <v>2068</v>
      </c>
      <c r="D38" s="120"/>
      <c r="E38" s="120">
        <v>800</v>
      </c>
      <c r="F38" s="120"/>
      <c r="G38" s="120">
        <v>1268</v>
      </c>
    </row>
    <row r="39" spans="1:7">
      <c r="A39" s="133">
        <v>27</v>
      </c>
      <c r="B39" s="78" t="s">
        <v>291</v>
      </c>
      <c r="C39" s="120">
        <v>3413</v>
      </c>
      <c r="D39" s="120"/>
      <c r="E39" s="120">
        <v>400</v>
      </c>
      <c r="F39" s="120"/>
      <c r="G39" s="120">
        <v>3013</v>
      </c>
    </row>
    <row r="40" spans="1:7">
      <c r="A40" s="133">
        <v>28</v>
      </c>
      <c r="B40" s="78" t="s">
        <v>292</v>
      </c>
      <c r="C40" s="120">
        <v>142079.48536600001</v>
      </c>
      <c r="D40" s="120"/>
      <c r="E40" s="120">
        <v>139459.48536600001</v>
      </c>
      <c r="F40" s="120"/>
      <c r="G40" s="120">
        <v>2620</v>
      </c>
    </row>
    <row r="41" spans="1:7">
      <c r="A41" s="133">
        <v>29</v>
      </c>
      <c r="B41" s="78" t="s">
        <v>294</v>
      </c>
      <c r="C41" s="120">
        <v>18739.488544</v>
      </c>
      <c r="D41" s="120"/>
      <c r="E41" s="120">
        <v>17371.488544</v>
      </c>
      <c r="F41" s="120"/>
      <c r="G41" s="120">
        <v>1368</v>
      </c>
    </row>
    <row r="42" spans="1:7">
      <c r="A42" s="133">
        <v>30</v>
      </c>
      <c r="B42" s="78" t="s">
        <v>293</v>
      </c>
      <c r="C42" s="120">
        <v>19213.052090000001</v>
      </c>
      <c r="D42" s="120"/>
      <c r="E42" s="120">
        <v>17680.052090000001</v>
      </c>
      <c r="F42" s="120"/>
      <c r="G42" s="120">
        <v>1533</v>
      </c>
    </row>
    <row r="43" spans="1:7">
      <c r="A43" s="133">
        <v>31</v>
      </c>
      <c r="B43" s="78" t="s">
        <v>295</v>
      </c>
      <c r="C43" s="120">
        <v>5509</v>
      </c>
      <c r="D43" s="120"/>
      <c r="E43" s="120">
        <v>2025</v>
      </c>
      <c r="F43" s="120"/>
      <c r="G43" s="120">
        <v>3484</v>
      </c>
    </row>
    <row r="44" spans="1:7">
      <c r="A44" s="133">
        <v>32</v>
      </c>
      <c r="B44" s="78" t="s">
        <v>296</v>
      </c>
      <c r="C44" s="120">
        <v>4514.1000000000004</v>
      </c>
      <c r="D44" s="120"/>
      <c r="E44" s="120">
        <v>2459.1</v>
      </c>
      <c r="F44" s="120"/>
      <c r="G44" s="120">
        <v>2055</v>
      </c>
    </row>
    <row r="45" spans="1:7">
      <c r="A45" s="133">
        <v>33</v>
      </c>
      <c r="B45" s="78" t="s">
        <v>297</v>
      </c>
      <c r="C45" s="120">
        <v>4762.3999999999996</v>
      </c>
      <c r="D45" s="120"/>
      <c r="E45" s="120">
        <v>1229.4000000000001</v>
      </c>
      <c r="F45" s="120"/>
      <c r="G45" s="120">
        <v>3533</v>
      </c>
    </row>
    <row r="46" spans="1:7">
      <c r="A46" s="133">
        <v>34</v>
      </c>
      <c r="B46" s="78" t="s">
        <v>298</v>
      </c>
      <c r="C46" s="120">
        <v>16468.5</v>
      </c>
      <c r="D46" s="120"/>
      <c r="E46" s="120">
        <v>770.5</v>
      </c>
      <c r="F46" s="120"/>
      <c r="G46" s="120">
        <v>15698</v>
      </c>
    </row>
    <row r="47" spans="1:7">
      <c r="A47" s="133">
        <v>35</v>
      </c>
      <c r="B47" s="82" t="s">
        <v>299</v>
      </c>
      <c r="C47" s="120">
        <v>53999.799999999996</v>
      </c>
      <c r="D47" s="120"/>
      <c r="E47" s="120">
        <v>49534.799999999996</v>
      </c>
      <c r="F47" s="120"/>
      <c r="G47" s="120">
        <v>4465</v>
      </c>
    </row>
    <row r="48" spans="1:7">
      <c r="A48" s="133">
        <v>36</v>
      </c>
      <c r="B48" s="82" t="s">
        <v>304</v>
      </c>
      <c r="C48" s="120">
        <v>16542.7</v>
      </c>
      <c r="D48" s="120"/>
      <c r="E48" s="120">
        <v>14137.7</v>
      </c>
      <c r="F48" s="120"/>
      <c r="G48" s="120">
        <v>2405</v>
      </c>
    </row>
    <row r="49" spans="1:9">
      <c r="A49" s="133">
        <v>37</v>
      </c>
      <c r="B49" s="82" t="s">
        <v>305</v>
      </c>
      <c r="C49" s="120">
        <v>14288.6</v>
      </c>
      <c r="D49" s="120"/>
      <c r="E49" s="120">
        <v>12564.6</v>
      </c>
      <c r="F49" s="120"/>
      <c r="G49" s="120">
        <v>1724</v>
      </c>
    </row>
    <row r="50" spans="1:9">
      <c r="A50" s="133">
        <v>38</v>
      </c>
      <c r="B50" s="82" t="s">
        <v>302</v>
      </c>
      <c r="C50" s="120">
        <v>15843.7</v>
      </c>
      <c r="D50" s="120"/>
      <c r="E50" s="120">
        <v>13943.7</v>
      </c>
      <c r="F50" s="120"/>
      <c r="G50" s="120">
        <v>1900</v>
      </c>
    </row>
    <row r="51" spans="1:9">
      <c r="A51" s="133">
        <v>39</v>
      </c>
      <c r="B51" s="82" t="s">
        <v>303</v>
      </c>
      <c r="C51" s="120">
        <v>15470.6</v>
      </c>
      <c r="D51" s="120"/>
      <c r="E51" s="120">
        <v>13485.6</v>
      </c>
      <c r="F51" s="120"/>
      <c r="G51" s="120">
        <v>1985</v>
      </c>
    </row>
    <row r="52" spans="1:9">
      <c r="A52" s="133">
        <v>40</v>
      </c>
      <c r="B52" s="82" t="s">
        <v>301</v>
      </c>
      <c r="C52" s="120">
        <v>44410.9</v>
      </c>
      <c r="D52" s="120"/>
      <c r="E52" s="120">
        <v>8409.9</v>
      </c>
      <c r="F52" s="120"/>
      <c r="G52" s="120">
        <v>36001</v>
      </c>
    </row>
    <row r="53" spans="1:9">
      <c r="A53" s="133">
        <v>41</v>
      </c>
      <c r="B53" s="82" t="s">
        <v>300</v>
      </c>
      <c r="C53" s="120">
        <v>15850.7</v>
      </c>
      <c r="D53" s="120"/>
      <c r="E53" s="120">
        <v>14450.7</v>
      </c>
      <c r="F53" s="120"/>
      <c r="G53" s="120">
        <v>1400</v>
      </c>
    </row>
    <row r="54" spans="1:9" s="256" customFormat="1">
      <c r="A54" s="259"/>
      <c r="B54" s="111" t="s">
        <v>212</v>
      </c>
      <c r="C54" s="303">
        <v>670535.30613400007</v>
      </c>
      <c r="D54" s="303">
        <v>0</v>
      </c>
      <c r="E54" s="303">
        <v>442953.13517700002</v>
      </c>
      <c r="F54" s="303">
        <v>0</v>
      </c>
      <c r="G54" s="303">
        <v>227582.17095699994</v>
      </c>
      <c r="H54" s="321"/>
      <c r="I54" s="321"/>
    </row>
    <row r="55" spans="1:9">
      <c r="A55" s="133">
        <v>42</v>
      </c>
      <c r="B55" s="78" t="s">
        <v>306</v>
      </c>
      <c r="C55" s="120">
        <v>19191.320512755101</v>
      </c>
      <c r="D55" s="120"/>
      <c r="E55" s="120">
        <v>17245.779912755101</v>
      </c>
      <c r="F55" s="120"/>
      <c r="G55" s="120">
        <v>1945.5406</v>
      </c>
      <c r="H55" s="212">
        <f>'[1]BIỂU CHI TIẾT'!$F$22</f>
        <v>374705100</v>
      </c>
      <c r="I55" s="212">
        <f>H55/1000000</f>
        <v>374.70510000000002</v>
      </c>
    </row>
    <row r="56" spans="1:9">
      <c r="A56" s="133">
        <v>43</v>
      </c>
      <c r="B56" s="78" t="s">
        <v>307</v>
      </c>
      <c r="C56" s="120">
        <v>13859.935938775507</v>
      </c>
      <c r="D56" s="120"/>
      <c r="E56" s="120">
        <v>11910.135938775507</v>
      </c>
      <c r="F56" s="120"/>
      <c r="G56" s="120">
        <v>1949.8</v>
      </c>
      <c r="H56" s="212">
        <f>'[1]BIỂU CHI TIẾT'!$S$22</f>
        <v>444336800</v>
      </c>
      <c r="I56" s="212">
        <f>H56/1000000</f>
        <v>444.33679999999998</v>
      </c>
    </row>
    <row r="57" spans="1:9">
      <c r="A57" s="133">
        <v>44</v>
      </c>
      <c r="B57" s="78" t="s">
        <v>308</v>
      </c>
      <c r="C57" s="120">
        <v>9635.5043647755083</v>
      </c>
      <c r="D57" s="120"/>
      <c r="E57" s="120">
        <v>7826.7449647755093</v>
      </c>
      <c r="F57" s="120"/>
      <c r="G57" s="120">
        <v>1808.7593999999999</v>
      </c>
      <c r="H57" s="212">
        <f>'[1]BIỂU CHI TIẾT'!$J$22</f>
        <v>195400000</v>
      </c>
      <c r="I57" s="212">
        <f>H57/1000000</f>
        <v>195.4</v>
      </c>
    </row>
    <row r="58" spans="1:9">
      <c r="A58" s="133">
        <v>45</v>
      </c>
      <c r="B58" s="78" t="s">
        <v>309</v>
      </c>
      <c r="C58" s="120">
        <v>8579.4117918571428</v>
      </c>
      <c r="D58" s="120"/>
      <c r="E58" s="120">
        <v>7039.3117918571425</v>
      </c>
      <c r="F58" s="120"/>
      <c r="G58" s="120">
        <v>1540.1</v>
      </c>
      <c r="H58" s="212">
        <f>'[1]BIỂU CHI TIẾT'!$O$22</f>
        <v>212560000</v>
      </c>
      <c r="I58" s="212">
        <f>H58/1000000</f>
        <v>212.56</v>
      </c>
    </row>
    <row r="59" spans="1:9">
      <c r="A59" s="133">
        <v>46</v>
      </c>
      <c r="B59" s="78" t="s">
        <v>310</v>
      </c>
      <c r="C59" s="120">
        <v>13458.146991836733</v>
      </c>
      <c r="D59" s="120"/>
      <c r="E59" s="120">
        <v>5562.446991836734</v>
      </c>
      <c r="F59" s="120"/>
      <c r="G59" s="120">
        <v>7895.7</v>
      </c>
      <c r="H59" s="212">
        <f>'[1]BIỂU CHI TIẾT'!$X$22</f>
        <v>311422500</v>
      </c>
      <c r="I59" s="212">
        <f>H59/1000000</f>
        <v>311.42250000000001</v>
      </c>
    </row>
    <row r="60" spans="1:9">
      <c r="A60" s="133">
        <v>47</v>
      </c>
      <c r="B60" s="78" t="s">
        <v>311</v>
      </c>
      <c r="C60" s="120">
        <v>19571.481</v>
      </c>
      <c r="D60" s="120"/>
      <c r="E60" s="120">
        <v>13349.681</v>
      </c>
      <c r="F60" s="120"/>
      <c r="G60" s="120">
        <v>6221.8</v>
      </c>
      <c r="H60" s="212">
        <f>[2]Sheet1!$U$34</f>
        <v>2286861000</v>
      </c>
      <c r="I60" s="212">
        <f t="shared" ref="I60:I65" si="0">H60/1000000</f>
        <v>2286.8609999999999</v>
      </c>
    </row>
    <row r="61" spans="1:9">
      <c r="A61" s="133">
        <v>48</v>
      </c>
      <c r="B61" s="78" t="s">
        <v>312</v>
      </c>
      <c r="C61" s="120">
        <v>14853.17</v>
      </c>
      <c r="D61" s="120"/>
      <c r="E61" s="120">
        <v>13050.17</v>
      </c>
      <c r="F61" s="120"/>
      <c r="G61" s="120">
        <v>1803</v>
      </c>
      <c r="H61" s="212">
        <f>[2]Sheet1!$V$34</f>
        <v>101700000</v>
      </c>
      <c r="I61" s="212">
        <f t="shared" si="0"/>
        <v>101.7</v>
      </c>
    </row>
    <row r="62" spans="1:9">
      <c r="A62" s="133">
        <v>49</v>
      </c>
      <c r="B62" s="78" t="s">
        <v>313</v>
      </c>
      <c r="C62" s="120">
        <v>22299.258699999998</v>
      </c>
      <c r="D62" s="120"/>
      <c r="E62" s="120">
        <v>19086.7762</v>
      </c>
      <c r="F62" s="120"/>
      <c r="G62" s="120">
        <v>3212.4825000000001</v>
      </c>
      <c r="H62" s="212">
        <f>[2]Sheet1!$T$34</f>
        <v>185000000</v>
      </c>
      <c r="I62" s="212">
        <f t="shared" si="0"/>
        <v>185</v>
      </c>
    </row>
    <row r="63" spans="1:9">
      <c r="A63" s="133">
        <v>50</v>
      </c>
      <c r="B63" s="78" t="s">
        <v>314</v>
      </c>
      <c r="C63" s="120">
        <v>9901.7250000000004</v>
      </c>
      <c r="D63" s="120"/>
      <c r="E63" s="120">
        <v>8287.7250000000004</v>
      </c>
      <c r="F63" s="120"/>
      <c r="G63" s="120">
        <v>1614</v>
      </c>
      <c r="H63" s="212">
        <f>[2]Sheet1!$S$34</f>
        <v>160000000</v>
      </c>
      <c r="I63" s="212">
        <f t="shared" si="0"/>
        <v>160</v>
      </c>
    </row>
    <row r="64" spans="1:9">
      <c r="A64" s="133">
        <v>51</v>
      </c>
      <c r="B64" s="78" t="s">
        <v>315</v>
      </c>
      <c r="C64" s="120">
        <v>22409.735138</v>
      </c>
      <c r="D64" s="120"/>
      <c r="E64" s="120">
        <v>19804.235138</v>
      </c>
      <c r="F64" s="120"/>
      <c r="G64" s="120">
        <v>2605.5</v>
      </c>
      <c r="H64" s="212">
        <f>[3]Sheet1!$N$41</f>
        <v>1970262000</v>
      </c>
      <c r="I64" s="212">
        <f t="shared" si="0"/>
        <v>1970.2619999999999</v>
      </c>
    </row>
    <row r="65" spans="1:9">
      <c r="A65" s="133">
        <v>52</v>
      </c>
      <c r="B65" s="78" t="s">
        <v>316</v>
      </c>
      <c r="C65" s="120">
        <v>17386.467862000001</v>
      </c>
      <c r="D65" s="120"/>
      <c r="E65" s="120">
        <v>14873.967862000001</v>
      </c>
      <c r="F65" s="120"/>
      <c r="G65" s="120">
        <v>2512.5</v>
      </c>
      <c r="H65" s="212">
        <f>[3]Sheet1!$M$41</f>
        <v>2345941000</v>
      </c>
      <c r="I65" s="212">
        <f t="shared" si="0"/>
        <v>2345.9409999999998</v>
      </c>
    </row>
    <row r="66" spans="1:9">
      <c r="A66" s="133">
        <v>53</v>
      </c>
      <c r="B66" s="78" t="s">
        <v>317</v>
      </c>
      <c r="C66" s="120">
        <v>22864.310154000003</v>
      </c>
      <c r="D66" s="120"/>
      <c r="E66" s="120">
        <v>6956.4101540000001</v>
      </c>
      <c r="F66" s="120"/>
      <c r="G66" s="120">
        <v>15907.900000000001</v>
      </c>
    </row>
    <row r="67" spans="1:9">
      <c r="A67" s="133">
        <v>54</v>
      </c>
      <c r="B67" s="78" t="s">
        <v>318</v>
      </c>
      <c r="C67" s="120">
        <v>28642.338845999999</v>
      </c>
      <c r="D67" s="120"/>
      <c r="E67" s="120">
        <v>9326.0388459999995</v>
      </c>
      <c r="F67" s="120"/>
      <c r="G67" s="120">
        <v>19316.3</v>
      </c>
    </row>
    <row r="68" spans="1:9">
      <c r="A68" s="133">
        <v>55</v>
      </c>
      <c r="B68" s="78" t="s">
        <v>319</v>
      </c>
      <c r="C68" s="120">
        <v>40171.836200000005</v>
      </c>
      <c r="D68" s="120"/>
      <c r="E68" s="120">
        <v>13380.636200000001</v>
      </c>
      <c r="F68" s="120"/>
      <c r="G68" s="120">
        <v>26791.200000000001</v>
      </c>
    </row>
    <row r="69" spans="1:9">
      <c r="A69" s="133">
        <v>56</v>
      </c>
      <c r="B69" s="78" t="s">
        <v>320</v>
      </c>
      <c r="C69" s="120">
        <v>6769.9811000000009</v>
      </c>
      <c r="D69" s="120"/>
      <c r="E69" s="120">
        <v>2401.8531000000003</v>
      </c>
      <c r="F69" s="120"/>
      <c r="G69" s="120">
        <v>4368.1280000000006</v>
      </c>
    </row>
    <row r="70" spans="1:9">
      <c r="A70" s="133">
        <v>57</v>
      </c>
      <c r="B70" s="78" t="s">
        <v>321</v>
      </c>
      <c r="C70" s="120">
        <v>37521.061966000001</v>
      </c>
      <c r="D70" s="120"/>
      <c r="E70" s="120">
        <v>17104.526026</v>
      </c>
      <c r="F70" s="120"/>
      <c r="G70" s="120">
        <v>20416.535940000002</v>
      </c>
    </row>
    <row r="71" spans="1:9">
      <c r="A71" s="133">
        <v>58</v>
      </c>
      <c r="B71" s="78" t="s">
        <v>322</v>
      </c>
      <c r="C71" s="120">
        <v>13394.314338</v>
      </c>
      <c r="D71" s="120"/>
      <c r="E71" s="120">
        <v>4462.1849999999995</v>
      </c>
      <c r="F71" s="120"/>
      <c r="G71" s="120">
        <v>8932.1293380000006</v>
      </c>
      <c r="H71" s="212">
        <f>[4]Sheet1!$AF$8</f>
        <v>335922000</v>
      </c>
      <c r="I71" s="212">
        <f t="shared" ref="I71:I77" si="1">H71/1000000</f>
        <v>335.92200000000003</v>
      </c>
    </row>
    <row r="72" spans="1:9">
      <c r="A72" s="133">
        <v>59</v>
      </c>
      <c r="B72" s="78" t="s">
        <v>323</v>
      </c>
      <c r="C72" s="120">
        <v>25341.536999999997</v>
      </c>
      <c r="D72" s="120"/>
      <c r="E72" s="120">
        <v>11540.536999999998</v>
      </c>
      <c r="F72" s="120"/>
      <c r="G72" s="120">
        <v>13801</v>
      </c>
      <c r="H72" s="212">
        <f>'[5]4bTH'!$AO$20</f>
        <v>1404845000</v>
      </c>
      <c r="I72" s="212">
        <f t="shared" si="1"/>
        <v>1404.845</v>
      </c>
    </row>
    <row r="73" spans="1:9">
      <c r="A73" s="133">
        <v>60</v>
      </c>
      <c r="B73" s="78" t="s">
        <v>324</v>
      </c>
      <c r="C73" s="120">
        <v>28266.888142</v>
      </c>
      <c r="D73" s="120"/>
      <c r="E73" s="120">
        <v>15672.565162999999</v>
      </c>
      <c r="F73" s="120"/>
      <c r="G73" s="120">
        <v>12594.322979</v>
      </c>
      <c r="H73" s="212">
        <f>'[5]4bTH'!$AP$20</f>
        <v>1677530345</v>
      </c>
      <c r="I73" s="212">
        <f t="shared" si="1"/>
        <v>1677.5303449999999</v>
      </c>
    </row>
    <row r="74" spans="1:9">
      <c r="A74" s="133">
        <v>61</v>
      </c>
      <c r="B74" s="78" t="s">
        <v>325</v>
      </c>
      <c r="C74" s="120">
        <v>15354.31</v>
      </c>
      <c r="D74" s="120"/>
      <c r="E74" s="120">
        <v>7443.3099999999995</v>
      </c>
      <c r="F74" s="120"/>
      <c r="G74" s="120">
        <v>7911</v>
      </c>
      <c r="H74" s="212">
        <f>'[5]4bTH'!$AQ$20</f>
        <v>1011008000</v>
      </c>
      <c r="I74" s="212">
        <f t="shared" si="1"/>
        <v>1011.008</v>
      </c>
    </row>
    <row r="75" spans="1:9">
      <c r="A75" s="133">
        <v>62</v>
      </c>
      <c r="B75" s="78" t="s">
        <v>326</v>
      </c>
      <c r="C75" s="120">
        <v>15736.760431999999</v>
      </c>
      <c r="D75" s="120"/>
      <c r="E75" s="120">
        <v>11742.760431999999</v>
      </c>
      <c r="F75" s="120"/>
      <c r="G75" s="120">
        <v>3994</v>
      </c>
      <c r="H75" s="212">
        <f>'[5]4bTH'!$AR$20</f>
        <v>1587475250</v>
      </c>
      <c r="I75" s="212">
        <f t="shared" si="1"/>
        <v>1587.47525</v>
      </c>
    </row>
    <row r="76" spans="1:9">
      <c r="A76" s="133">
        <v>63</v>
      </c>
      <c r="B76" s="78" t="s">
        <v>327</v>
      </c>
      <c r="C76" s="120">
        <v>31482.993999999999</v>
      </c>
      <c r="D76" s="120"/>
      <c r="E76" s="120">
        <v>13984.993999999999</v>
      </c>
      <c r="F76" s="120"/>
      <c r="G76" s="120">
        <v>17498</v>
      </c>
      <c r="H76" s="212">
        <f>[4]Sheet1!$AC$8</f>
        <v>736380000</v>
      </c>
      <c r="I76" s="212">
        <f t="shared" si="1"/>
        <v>736.38</v>
      </c>
    </row>
    <row r="77" spans="1:9">
      <c r="A77" s="133">
        <v>64</v>
      </c>
      <c r="B77" s="78" t="s">
        <v>328</v>
      </c>
      <c r="C77" s="120">
        <v>27022.349000000002</v>
      </c>
      <c r="D77" s="120"/>
      <c r="E77" s="120">
        <v>11378.349</v>
      </c>
      <c r="F77" s="120"/>
      <c r="G77" s="120">
        <v>15644</v>
      </c>
      <c r="H77" s="212">
        <f>[4]Sheet1!$AD$8</f>
        <v>724160000</v>
      </c>
      <c r="I77" s="212">
        <f t="shared" si="1"/>
        <v>724.16</v>
      </c>
    </row>
    <row r="78" spans="1:9" s="178" customFormat="1">
      <c r="A78" s="213">
        <v>65</v>
      </c>
      <c r="B78" s="78" t="s">
        <v>329</v>
      </c>
      <c r="C78" s="163">
        <v>20653.526159999998</v>
      </c>
      <c r="D78" s="163"/>
      <c r="E78" s="163">
        <v>18230.028999999999</v>
      </c>
      <c r="F78" s="163"/>
      <c r="G78" s="120">
        <v>2423.4971599999999</v>
      </c>
      <c r="H78" s="179"/>
      <c r="I78" s="179">
        <f>'[6]4bTH (tỷd)'!$AG$29</f>
        <v>1335.6950000000002</v>
      </c>
    </row>
    <row r="79" spans="1:9" s="178" customFormat="1">
      <c r="A79" s="213">
        <v>66</v>
      </c>
      <c r="B79" s="78" t="s">
        <v>330</v>
      </c>
      <c r="C79" s="163">
        <v>9725.3956600000001</v>
      </c>
      <c r="D79" s="163"/>
      <c r="E79" s="163">
        <v>8332.4611999999997</v>
      </c>
      <c r="F79" s="163"/>
      <c r="G79" s="120">
        <v>1392.9344599999999</v>
      </c>
      <c r="H79" s="179"/>
      <c r="I79" s="179">
        <f>'[6]4bTH (tỷd)'!$AH$29</f>
        <v>1261.6172000000001</v>
      </c>
    </row>
    <row r="80" spans="1:9" s="178" customFormat="1">
      <c r="A80" s="213">
        <v>67</v>
      </c>
      <c r="B80" s="78" t="s">
        <v>331</v>
      </c>
      <c r="C80" s="163">
        <v>12824.055259999999</v>
      </c>
      <c r="D80" s="163"/>
      <c r="E80" s="163">
        <v>10934.041799999999</v>
      </c>
      <c r="F80" s="163"/>
      <c r="G80" s="120">
        <v>1890.0134599999999</v>
      </c>
      <c r="H80" s="179"/>
      <c r="I80" s="179">
        <f>'[6]4bTH (tỷd)'!$AI$29</f>
        <v>1703.5268000000001</v>
      </c>
    </row>
    <row r="81" spans="1:10" s="178" customFormat="1">
      <c r="A81" s="213">
        <v>68</v>
      </c>
      <c r="B81" s="78" t="s">
        <v>332</v>
      </c>
      <c r="C81" s="163">
        <v>11514.855060000002</v>
      </c>
      <c r="D81" s="163"/>
      <c r="E81" s="163">
        <v>10099.723600000001</v>
      </c>
      <c r="F81" s="163"/>
      <c r="G81" s="120">
        <v>1415.1314600000001</v>
      </c>
      <c r="H81" s="179"/>
      <c r="I81" s="179">
        <f>'[6]4bTH (tỷd)'!$AJ$29</f>
        <v>1665.4246000000003</v>
      </c>
    </row>
    <row r="82" spans="1:10" s="178" customFormat="1">
      <c r="A82" s="213">
        <v>69</v>
      </c>
      <c r="B82" s="78" t="s">
        <v>333</v>
      </c>
      <c r="C82" s="163">
        <v>13343.77166</v>
      </c>
      <c r="D82" s="163"/>
      <c r="E82" s="163">
        <v>11856.5602</v>
      </c>
      <c r="F82" s="163"/>
      <c r="G82" s="120">
        <v>1487.2114600000002</v>
      </c>
      <c r="H82" s="179"/>
      <c r="I82" s="179">
        <f>'[6]4bTH (tỷd)'!$AK$29</f>
        <v>1507.5522000000001</v>
      </c>
    </row>
    <row r="83" spans="1:10">
      <c r="A83" s="133">
        <v>70</v>
      </c>
      <c r="B83" s="78" t="s">
        <v>334</v>
      </c>
      <c r="C83" s="120">
        <v>45688.022455999999</v>
      </c>
      <c r="D83" s="120"/>
      <c r="E83" s="120">
        <v>43377.938256000001</v>
      </c>
      <c r="F83" s="120"/>
      <c r="G83" s="120">
        <v>2310.0842000000002</v>
      </c>
      <c r="H83" s="212">
        <f>'[7]BSCMT HUYEN CHO NSX'!$E$12</f>
        <v>273918000</v>
      </c>
      <c r="I83" s="212">
        <f>H83/1000000</f>
        <v>273.91800000000001</v>
      </c>
    </row>
    <row r="84" spans="1:10">
      <c r="A84" s="133">
        <v>71</v>
      </c>
      <c r="B84" s="78" t="s">
        <v>335</v>
      </c>
      <c r="C84" s="120">
        <v>4587.9766</v>
      </c>
      <c r="D84" s="120"/>
      <c r="E84" s="120">
        <v>3233.5766000000003</v>
      </c>
      <c r="F84" s="120"/>
      <c r="G84" s="120">
        <v>1354.4</v>
      </c>
      <c r="H84" s="212">
        <f>'[7]BSCMT HUYEN CHO NSX'!$I$12</f>
        <v>363514000</v>
      </c>
      <c r="I84" s="212">
        <f t="shared" ref="I84:I90" si="2">H84/1000000</f>
        <v>363.51400000000001</v>
      </c>
    </row>
    <row r="85" spans="1:10">
      <c r="A85" s="133">
        <v>72</v>
      </c>
      <c r="B85" s="78" t="s">
        <v>336</v>
      </c>
      <c r="C85" s="120">
        <v>2577.8476000000001</v>
      </c>
      <c r="D85" s="120"/>
      <c r="E85" s="120">
        <v>1348.4476</v>
      </c>
      <c r="F85" s="120"/>
      <c r="G85" s="120">
        <v>1229.4000000000001</v>
      </c>
      <c r="H85" s="212">
        <f>'[7]BSCMT HUYEN CHO NSX'!$Q$12</f>
        <v>453898000</v>
      </c>
      <c r="I85" s="212">
        <f t="shared" si="2"/>
        <v>453.89800000000002</v>
      </c>
    </row>
    <row r="86" spans="1:10">
      <c r="A86" s="133">
        <v>73</v>
      </c>
      <c r="B86" s="78" t="s">
        <v>337</v>
      </c>
      <c r="C86" s="120">
        <v>4609.8786</v>
      </c>
      <c r="D86" s="120"/>
      <c r="E86" s="120">
        <v>2148.4785999999999</v>
      </c>
      <c r="F86" s="120"/>
      <c r="G86" s="120">
        <v>2461.4</v>
      </c>
      <c r="H86" s="212">
        <f>'[7]BSCMT HUYEN CHO NSX'!$U$12</f>
        <v>625434000</v>
      </c>
      <c r="I86" s="212">
        <f t="shared" si="2"/>
        <v>625.43399999999997</v>
      </c>
    </row>
    <row r="87" spans="1:10">
      <c r="A87" s="133">
        <v>74</v>
      </c>
      <c r="B87" s="78" t="s">
        <v>338</v>
      </c>
      <c r="C87" s="120">
        <v>5476.5295999999998</v>
      </c>
      <c r="D87" s="120"/>
      <c r="E87" s="120">
        <v>2075.1296000000002</v>
      </c>
      <c r="F87" s="120"/>
      <c r="G87" s="120">
        <v>3401.4</v>
      </c>
      <c r="H87" s="212">
        <f>'[7]BSCMT HUYEN CHO NSX'!$M$12</f>
        <v>658136000</v>
      </c>
      <c r="I87" s="212">
        <f t="shared" si="2"/>
        <v>658.13599999999997</v>
      </c>
    </row>
    <row r="88" spans="1:10">
      <c r="A88" s="133">
        <v>75</v>
      </c>
      <c r="B88" s="78" t="s">
        <v>339</v>
      </c>
      <c r="C88" s="120">
        <v>33392.832406000001</v>
      </c>
      <c r="D88" s="120"/>
      <c r="E88" s="120">
        <v>32281.332406000001</v>
      </c>
      <c r="F88" s="120"/>
      <c r="G88" s="120">
        <v>1111.5</v>
      </c>
      <c r="H88" s="212">
        <f>[8]Sheet1!$O$23</f>
        <v>345143000</v>
      </c>
      <c r="I88" s="212">
        <f t="shared" si="2"/>
        <v>345.14299999999997</v>
      </c>
      <c r="J88" s="122">
        <f>'[9]4bTH'!$W$23/1000000</f>
        <v>5064.6859999999997</v>
      </c>
    </row>
    <row r="89" spans="1:10">
      <c r="A89" s="133">
        <v>76</v>
      </c>
      <c r="B89" s="78" t="s">
        <v>340</v>
      </c>
      <c r="C89" s="120">
        <v>19171.276593999999</v>
      </c>
      <c r="D89" s="120"/>
      <c r="E89" s="120">
        <v>18059.776593999999</v>
      </c>
      <c r="F89" s="120"/>
      <c r="G89" s="120">
        <v>1111.5</v>
      </c>
      <c r="H89" s="212">
        <v>350869000</v>
      </c>
      <c r="I89" s="212">
        <f t="shared" si="2"/>
        <v>350.86900000000003</v>
      </c>
      <c r="J89" s="122">
        <f>'[9]4bTH'!$X$23/1000000</f>
        <v>1685.3140000000001</v>
      </c>
    </row>
    <row r="90" spans="1:10">
      <c r="A90" s="133">
        <v>77</v>
      </c>
      <c r="B90" s="78" t="s">
        <v>212</v>
      </c>
      <c r="C90" s="120">
        <v>18432.5</v>
      </c>
      <c r="D90" s="120"/>
      <c r="E90" s="120">
        <v>15373.5</v>
      </c>
      <c r="F90" s="120"/>
      <c r="G90" s="120">
        <v>3059</v>
      </c>
      <c r="H90" s="212">
        <f>'[10]Tính lại'!$J$21</f>
        <v>506500000</v>
      </c>
      <c r="I90" s="212">
        <f t="shared" si="2"/>
        <v>506.5</v>
      </c>
    </row>
    <row r="91" spans="1:10">
      <c r="A91" s="133">
        <v>78</v>
      </c>
      <c r="B91" s="78" t="s">
        <v>341</v>
      </c>
      <c r="C91" s="120">
        <v>4822</v>
      </c>
      <c r="D91" s="120"/>
      <c r="E91" s="120">
        <v>2171</v>
      </c>
      <c r="F91" s="120"/>
      <c r="G91" s="120">
        <v>2651</v>
      </c>
    </row>
    <row r="92" spans="1:10" ht="32.25" customHeight="1">
      <c r="A92" s="536" t="s">
        <v>1031</v>
      </c>
      <c r="B92" s="536"/>
      <c r="C92" s="536"/>
      <c r="D92" s="536"/>
      <c r="E92" s="536"/>
      <c r="F92" s="536"/>
      <c r="G92" s="536"/>
    </row>
    <row r="101" ht="22.5" customHeight="1"/>
  </sheetData>
  <mergeCells count="6">
    <mergeCell ref="A92:G92"/>
    <mergeCell ref="A1:G1"/>
    <mergeCell ref="E8:G8"/>
    <mergeCell ref="A3:G3"/>
    <mergeCell ref="A4:G4"/>
    <mergeCell ref="A5:G5"/>
  </mergeCells>
  <pageMargins left="1.0629921259842521" right="0.47244094488188981" top="0.51181102362204722" bottom="0.23622047244094491" header="0.31496062992125984" footer="0.19685039370078741"/>
  <pageSetup paperSize="9" orientation="portrait" r:id="rId1"/>
  <headerFooter differentFirst="1">
    <oddHeader>&amp;C&amp;"Times New Roman,Regular"&amp;P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0"/>
  <sheetViews>
    <sheetView workbookViewId="0">
      <pane xSplit="2" ySplit="9" topLeftCell="C67" activePane="bottomRight" state="frozen"/>
      <selection pane="topRight" activeCell="C1" sqref="C1"/>
      <selection pane="bottomLeft" activeCell="A10" sqref="A10"/>
      <selection pane="bottomRight" activeCell="C10" sqref="C10:X76"/>
    </sheetView>
  </sheetViews>
  <sheetFormatPr defaultRowHeight="15.75"/>
  <cols>
    <col min="1" max="1" width="5.875" style="33" customWidth="1"/>
    <col min="2" max="2" width="27.5" style="33" customWidth="1"/>
    <col min="3" max="6" width="9.875" style="33" customWidth="1"/>
    <col min="7" max="10" width="9.875" style="33" hidden="1" customWidth="1"/>
    <col min="11" max="11" width="11" style="33" hidden="1" customWidth="1"/>
    <col min="12" max="12" width="10.875" style="33" hidden="1" customWidth="1"/>
    <col min="13" max="14" width="10.25" style="33" customWidth="1"/>
    <col min="15" max="16" width="10.25" style="33" hidden="1" customWidth="1"/>
    <col min="17" max="17" width="10.25" style="81" customWidth="1"/>
    <col min="18" max="18" width="10.25" style="33" customWidth="1"/>
    <col min="19" max="20" width="10.25" style="33" hidden="1" customWidth="1"/>
    <col min="21" max="22" width="10.25" style="81" customWidth="1"/>
    <col min="23" max="24" width="9.125" style="141" customWidth="1"/>
    <col min="25" max="28" width="0" style="33" hidden="1" customWidth="1"/>
    <col min="29" max="29" width="9.875" style="33" bestFit="1" customWidth="1"/>
    <col min="30" max="270" width="9.125" style="33"/>
    <col min="271" max="271" width="5.875" style="33" customWidth="1"/>
    <col min="272" max="272" width="85.75" style="33" customWidth="1"/>
    <col min="273" max="278" width="12.75" style="33" customWidth="1"/>
    <col min="279" max="280" width="0" style="33" hidden="1" customWidth="1"/>
    <col min="281" max="526" width="9.125" style="33"/>
    <col min="527" max="527" width="5.875" style="33" customWidth="1"/>
    <col min="528" max="528" width="85.75" style="33" customWidth="1"/>
    <col min="529" max="534" width="12.75" style="33" customWidth="1"/>
    <col min="535" max="536" width="0" style="33" hidden="1" customWidth="1"/>
    <col min="537" max="782" width="9.125" style="33"/>
    <col min="783" max="783" width="5.875" style="33" customWidth="1"/>
    <col min="784" max="784" width="85.75" style="33" customWidth="1"/>
    <col min="785" max="790" width="12.75" style="33" customWidth="1"/>
    <col min="791" max="792" width="0" style="33" hidden="1" customWidth="1"/>
    <col min="793" max="1038" width="9.125" style="33"/>
    <col min="1039" max="1039" width="5.875" style="33" customWidth="1"/>
    <col min="1040" max="1040" width="85.75" style="33" customWidth="1"/>
    <col min="1041" max="1046" width="12.75" style="33" customWidth="1"/>
    <col min="1047" max="1048" width="0" style="33" hidden="1" customWidth="1"/>
    <col min="1049" max="1294" width="9.125" style="33"/>
    <col min="1295" max="1295" width="5.875" style="33" customWidth="1"/>
    <col min="1296" max="1296" width="85.75" style="33" customWidth="1"/>
    <col min="1297" max="1302" width="12.75" style="33" customWidth="1"/>
    <col min="1303" max="1304" width="0" style="33" hidden="1" customWidth="1"/>
    <col min="1305" max="1550" width="9.125" style="33"/>
    <col min="1551" max="1551" width="5.875" style="33" customWidth="1"/>
    <col min="1552" max="1552" width="85.75" style="33" customWidth="1"/>
    <col min="1553" max="1558" width="12.75" style="33" customWidth="1"/>
    <col min="1559" max="1560" width="0" style="33" hidden="1" customWidth="1"/>
    <col min="1561" max="1806" width="9.125" style="33"/>
    <col min="1807" max="1807" width="5.875" style="33" customWidth="1"/>
    <col min="1808" max="1808" width="85.75" style="33" customWidth="1"/>
    <col min="1809" max="1814" width="12.75" style="33" customWidth="1"/>
    <col min="1815" max="1816" width="0" style="33" hidden="1" customWidth="1"/>
    <col min="1817" max="2062" width="9.125" style="33"/>
    <col min="2063" max="2063" width="5.875" style="33" customWidth="1"/>
    <col min="2064" max="2064" width="85.75" style="33" customWidth="1"/>
    <col min="2065" max="2070" width="12.75" style="33" customWidth="1"/>
    <col min="2071" max="2072" width="0" style="33" hidden="1" customWidth="1"/>
    <col min="2073" max="2318" width="9.125" style="33"/>
    <col min="2319" max="2319" width="5.875" style="33" customWidth="1"/>
    <col min="2320" max="2320" width="85.75" style="33" customWidth="1"/>
    <col min="2321" max="2326" width="12.75" style="33" customWidth="1"/>
    <col min="2327" max="2328" width="0" style="33" hidden="1" customWidth="1"/>
    <col min="2329" max="2574" width="9.125" style="33"/>
    <col min="2575" max="2575" width="5.875" style="33" customWidth="1"/>
    <col min="2576" max="2576" width="85.75" style="33" customWidth="1"/>
    <col min="2577" max="2582" width="12.75" style="33" customWidth="1"/>
    <col min="2583" max="2584" width="0" style="33" hidden="1" customWidth="1"/>
    <col min="2585" max="2830" width="9.125" style="33"/>
    <col min="2831" max="2831" width="5.875" style="33" customWidth="1"/>
    <col min="2832" max="2832" width="85.75" style="33" customWidth="1"/>
    <col min="2833" max="2838" width="12.75" style="33" customWidth="1"/>
    <col min="2839" max="2840" width="0" style="33" hidden="1" customWidth="1"/>
    <col min="2841" max="3086" width="9.125" style="33"/>
    <col min="3087" max="3087" width="5.875" style="33" customWidth="1"/>
    <col min="3088" max="3088" width="85.75" style="33" customWidth="1"/>
    <col min="3089" max="3094" width="12.75" style="33" customWidth="1"/>
    <col min="3095" max="3096" width="0" style="33" hidden="1" customWidth="1"/>
    <col min="3097" max="3342" width="9.125" style="33"/>
    <col min="3343" max="3343" width="5.875" style="33" customWidth="1"/>
    <col min="3344" max="3344" width="85.75" style="33" customWidth="1"/>
    <col min="3345" max="3350" width="12.75" style="33" customWidth="1"/>
    <col min="3351" max="3352" width="0" style="33" hidden="1" customWidth="1"/>
    <col min="3353" max="3598" width="9.125" style="33"/>
    <col min="3599" max="3599" width="5.875" style="33" customWidth="1"/>
    <col min="3600" max="3600" width="85.75" style="33" customWidth="1"/>
    <col min="3601" max="3606" width="12.75" style="33" customWidth="1"/>
    <col min="3607" max="3608" width="0" style="33" hidden="1" customWidth="1"/>
    <col min="3609" max="3854" width="9.125" style="33"/>
    <col min="3855" max="3855" width="5.875" style="33" customWidth="1"/>
    <col min="3856" max="3856" width="85.75" style="33" customWidth="1"/>
    <col min="3857" max="3862" width="12.75" style="33" customWidth="1"/>
    <col min="3863" max="3864" width="0" style="33" hidden="1" customWidth="1"/>
    <col min="3865" max="4110" width="9.125" style="33"/>
    <col min="4111" max="4111" width="5.875" style="33" customWidth="1"/>
    <col min="4112" max="4112" width="85.75" style="33" customWidth="1"/>
    <col min="4113" max="4118" width="12.75" style="33" customWidth="1"/>
    <col min="4119" max="4120" width="0" style="33" hidden="1" customWidth="1"/>
    <col min="4121" max="4366" width="9.125" style="33"/>
    <col min="4367" max="4367" width="5.875" style="33" customWidth="1"/>
    <col min="4368" max="4368" width="85.75" style="33" customWidth="1"/>
    <col min="4369" max="4374" width="12.75" style="33" customWidth="1"/>
    <col min="4375" max="4376" width="0" style="33" hidden="1" customWidth="1"/>
    <col min="4377" max="4622" width="9.125" style="33"/>
    <col min="4623" max="4623" width="5.875" style="33" customWidth="1"/>
    <col min="4624" max="4624" width="85.75" style="33" customWidth="1"/>
    <col min="4625" max="4630" width="12.75" style="33" customWidth="1"/>
    <col min="4631" max="4632" width="0" style="33" hidden="1" customWidth="1"/>
    <col min="4633" max="4878" width="9.125" style="33"/>
    <col min="4879" max="4879" width="5.875" style="33" customWidth="1"/>
    <col min="4880" max="4880" width="85.75" style="33" customWidth="1"/>
    <col min="4881" max="4886" width="12.75" style="33" customWidth="1"/>
    <col min="4887" max="4888" width="0" style="33" hidden="1" customWidth="1"/>
    <col min="4889" max="5134" width="9.125" style="33"/>
    <col min="5135" max="5135" width="5.875" style="33" customWidth="1"/>
    <col min="5136" max="5136" width="85.75" style="33" customWidth="1"/>
    <col min="5137" max="5142" width="12.75" style="33" customWidth="1"/>
    <col min="5143" max="5144" width="0" style="33" hidden="1" customWidth="1"/>
    <col min="5145" max="5390" width="9.125" style="33"/>
    <col min="5391" max="5391" width="5.875" style="33" customWidth="1"/>
    <col min="5392" max="5392" width="85.75" style="33" customWidth="1"/>
    <col min="5393" max="5398" width="12.75" style="33" customWidth="1"/>
    <col min="5399" max="5400" width="0" style="33" hidden="1" customWidth="1"/>
    <col min="5401" max="5646" width="9.125" style="33"/>
    <col min="5647" max="5647" width="5.875" style="33" customWidth="1"/>
    <col min="5648" max="5648" width="85.75" style="33" customWidth="1"/>
    <col min="5649" max="5654" width="12.75" style="33" customWidth="1"/>
    <col min="5655" max="5656" width="0" style="33" hidden="1" customWidth="1"/>
    <col min="5657" max="5902" width="9.125" style="33"/>
    <col min="5903" max="5903" width="5.875" style="33" customWidth="1"/>
    <col min="5904" max="5904" width="85.75" style="33" customWidth="1"/>
    <col min="5905" max="5910" width="12.75" style="33" customWidth="1"/>
    <col min="5911" max="5912" width="0" style="33" hidden="1" customWidth="1"/>
    <col min="5913" max="6158" width="9.125" style="33"/>
    <col min="6159" max="6159" width="5.875" style="33" customWidth="1"/>
    <col min="6160" max="6160" width="85.75" style="33" customWidth="1"/>
    <col min="6161" max="6166" width="12.75" style="33" customWidth="1"/>
    <col min="6167" max="6168" width="0" style="33" hidden="1" customWidth="1"/>
    <col min="6169" max="6414" width="9.125" style="33"/>
    <col min="6415" max="6415" width="5.875" style="33" customWidth="1"/>
    <col min="6416" max="6416" width="85.75" style="33" customWidth="1"/>
    <col min="6417" max="6422" width="12.75" style="33" customWidth="1"/>
    <col min="6423" max="6424" width="0" style="33" hidden="1" customWidth="1"/>
    <col min="6425" max="6670" width="9.125" style="33"/>
    <col min="6671" max="6671" width="5.875" style="33" customWidth="1"/>
    <col min="6672" max="6672" width="85.75" style="33" customWidth="1"/>
    <col min="6673" max="6678" width="12.75" style="33" customWidth="1"/>
    <col min="6679" max="6680" width="0" style="33" hidden="1" customWidth="1"/>
    <col min="6681" max="6926" width="9.125" style="33"/>
    <col min="6927" max="6927" width="5.875" style="33" customWidth="1"/>
    <col min="6928" max="6928" width="85.75" style="33" customWidth="1"/>
    <col min="6929" max="6934" width="12.75" style="33" customWidth="1"/>
    <col min="6935" max="6936" width="0" style="33" hidden="1" customWidth="1"/>
    <col min="6937" max="7182" width="9.125" style="33"/>
    <col min="7183" max="7183" width="5.875" style="33" customWidth="1"/>
    <col min="7184" max="7184" width="85.75" style="33" customWidth="1"/>
    <col min="7185" max="7190" width="12.75" style="33" customWidth="1"/>
    <col min="7191" max="7192" width="0" style="33" hidden="1" customWidth="1"/>
    <col min="7193" max="7438" width="9.125" style="33"/>
    <col min="7439" max="7439" width="5.875" style="33" customWidth="1"/>
    <col min="7440" max="7440" width="85.75" style="33" customWidth="1"/>
    <col min="7441" max="7446" width="12.75" style="33" customWidth="1"/>
    <col min="7447" max="7448" width="0" style="33" hidden="1" customWidth="1"/>
    <col min="7449" max="7694" width="9.125" style="33"/>
    <col min="7695" max="7695" width="5.875" style="33" customWidth="1"/>
    <col min="7696" max="7696" width="85.75" style="33" customWidth="1"/>
    <col min="7697" max="7702" width="12.75" style="33" customWidth="1"/>
    <col min="7703" max="7704" width="0" style="33" hidden="1" customWidth="1"/>
    <col min="7705" max="7950" width="9.125" style="33"/>
    <col min="7951" max="7951" width="5.875" style="33" customWidth="1"/>
    <col min="7952" max="7952" width="85.75" style="33" customWidth="1"/>
    <col min="7953" max="7958" width="12.75" style="33" customWidth="1"/>
    <col min="7959" max="7960" width="0" style="33" hidden="1" customWidth="1"/>
    <col min="7961" max="8206" width="9.125" style="33"/>
    <col min="8207" max="8207" width="5.875" style="33" customWidth="1"/>
    <col min="8208" max="8208" width="85.75" style="33" customWidth="1"/>
    <col min="8209" max="8214" width="12.75" style="33" customWidth="1"/>
    <col min="8215" max="8216" width="0" style="33" hidden="1" customWidth="1"/>
    <col min="8217" max="8462" width="9.125" style="33"/>
    <col min="8463" max="8463" width="5.875" style="33" customWidth="1"/>
    <col min="8464" max="8464" width="85.75" style="33" customWidth="1"/>
    <col min="8465" max="8470" width="12.75" style="33" customWidth="1"/>
    <col min="8471" max="8472" width="0" style="33" hidden="1" customWidth="1"/>
    <col min="8473" max="8718" width="9.125" style="33"/>
    <col min="8719" max="8719" width="5.875" style="33" customWidth="1"/>
    <col min="8720" max="8720" width="85.75" style="33" customWidth="1"/>
    <col min="8721" max="8726" width="12.75" style="33" customWidth="1"/>
    <col min="8727" max="8728" width="0" style="33" hidden="1" customWidth="1"/>
    <col min="8729" max="8974" width="9.125" style="33"/>
    <col min="8975" max="8975" width="5.875" style="33" customWidth="1"/>
    <col min="8976" max="8976" width="85.75" style="33" customWidth="1"/>
    <col min="8977" max="8982" width="12.75" style="33" customWidth="1"/>
    <col min="8983" max="8984" width="0" style="33" hidden="1" customWidth="1"/>
    <col min="8985" max="9230" width="9.125" style="33"/>
    <col min="9231" max="9231" width="5.875" style="33" customWidth="1"/>
    <col min="9232" max="9232" width="85.75" style="33" customWidth="1"/>
    <col min="9233" max="9238" width="12.75" style="33" customWidth="1"/>
    <col min="9239" max="9240" width="0" style="33" hidden="1" customWidth="1"/>
    <col min="9241" max="9486" width="9.125" style="33"/>
    <col min="9487" max="9487" width="5.875" style="33" customWidth="1"/>
    <col min="9488" max="9488" width="85.75" style="33" customWidth="1"/>
    <col min="9489" max="9494" width="12.75" style="33" customWidth="1"/>
    <col min="9495" max="9496" width="0" style="33" hidden="1" customWidth="1"/>
    <col min="9497" max="9742" width="9.125" style="33"/>
    <col min="9743" max="9743" width="5.875" style="33" customWidth="1"/>
    <col min="9744" max="9744" width="85.75" style="33" customWidth="1"/>
    <col min="9745" max="9750" width="12.75" style="33" customWidth="1"/>
    <col min="9751" max="9752" width="0" style="33" hidden="1" customWidth="1"/>
    <col min="9753" max="9998" width="9.125" style="33"/>
    <col min="9999" max="9999" width="5.875" style="33" customWidth="1"/>
    <col min="10000" max="10000" width="85.75" style="33" customWidth="1"/>
    <col min="10001" max="10006" width="12.75" style="33" customWidth="1"/>
    <col min="10007" max="10008" width="0" style="33" hidden="1" customWidth="1"/>
    <col min="10009" max="10254" width="9.125" style="33"/>
    <col min="10255" max="10255" width="5.875" style="33" customWidth="1"/>
    <col min="10256" max="10256" width="85.75" style="33" customWidth="1"/>
    <col min="10257" max="10262" width="12.75" style="33" customWidth="1"/>
    <col min="10263" max="10264" width="0" style="33" hidden="1" customWidth="1"/>
    <col min="10265" max="10510" width="9.125" style="33"/>
    <col min="10511" max="10511" width="5.875" style="33" customWidth="1"/>
    <col min="10512" max="10512" width="85.75" style="33" customWidth="1"/>
    <col min="10513" max="10518" width="12.75" style="33" customWidth="1"/>
    <col min="10519" max="10520" width="0" style="33" hidden="1" customWidth="1"/>
    <col min="10521" max="10766" width="9.125" style="33"/>
    <col min="10767" max="10767" width="5.875" style="33" customWidth="1"/>
    <col min="10768" max="10768" width="85.75" style="33" customWidth="1"/>
    <col min="10769" max="10774" width="12.75" style="33" customWidth="1"/>
    <col min="10775" max="10776" width="0" style="33" hidden="1" customWidth="1"/>
    <col min="10777" max="11022" width="9.125" style="33"/>
    <col min="11023" max="11023" width="5.875" style="33" customWidth="1"/>
    <col min="11024" max="11024" width="85.75" style="33" customWidth="1"/>
    <col min="11025" max="11030" width="12.75" style="33" customWidth="1"/>
    <col min="11031" max="11032" width="0" style="33" hidden="1" customWidth="1"/>
    <col min="11033" max="11278" width="9.125" style="33"/>
    <col min="11279" max="11279" width="5.875" style="33" customWidth="1"/>
    <col min="11280" max="11280" width="85.75" style="33" customWidth="1"/>
    <col min="11281" max="11286" width="12.75" style="33" customWidth="1"/>
    <col min="11287" max="11288" width="0" style="33" hidden="1" customWidth="1"/>
    <col min="11289" max="11534" width="9.125" style="33"/>
    <col min="11535" max="11535" width="5.875" style="33" customWidth="1"/>
    <col min="11536" max="11536" width="85.75" style="33" customWidth="1"/>
    <col min="11537" max="11542" width="12.75" style="33" customWidth="1"/>
    <col min="11543" max="11544" width="0" style="33" hidden="1" customWidth="1"/>
    <col min="11545" max="11790" width="9.125" style="33"/>
    <col min="11791" max="11791" width="5.875" style="33" customWidth="1"/>
    <col min="11792" max="11792" width="85.75" style="33" customWidth="1"/>
    <col min="11793" max="11798" width="12.75" style="33" customWidth="1"/>
    <col min="11799" max="11800" width="0" style="33" hidden="1" customWidth="1"/>
    <col min="11801" max="12046" width="9.125" style="33"/>
    <col min="12047" max="12047" width="5.875" style="33" customWidth="1"/>
    <col min="12048" max="12048" width="85.75" style="33" customWidth="1"/>
    <col min="12049" max="12054" width="12.75" style="33" customWidth="1"/>
    <col min="12055" max="12056" width="0" style="33" hidden="1" customWidth="1"/>
    <col min="12057" max="12302" width="9.125" style="33"/>
    <col min="12303" max="12303" width="5.875" style="33" customWidth="1"/>
    <col min="12304" max="12304" width="85.75" style="33" customWidth="1"/>
    <col min="12305" max="12310" width="12.75" style="33" customWidth="1"/>
    <col min="12311" max="12312" width="0" style="33" hidden="1" customWidth="1"/>
    <col min="12313" max="12558" width="9.125" style="33"/>
    <col min="12559" max="12559" width="5.875" style="33" customWidth="1"/>
    <col min="12560" max="12560" width="85.75" style="33" customWidth="1"/>
    <col min="12561" max="12566" width="12.75" style="33" customWidth="1"/>
    <col min="12567" max="12568" width="0" style="33" hidden="1" customWidth="1"/>
    <col min="12569" max="12814" width="9.125" style="33"/>
    <col min="12815" max="12815" width="5.875" style="33" customWidth="1"/>
    <col min="12816" max="12816" width="85.75" style="33" customWidth="1"/>
    <col min="12817" max="12822" width="12.75" style="33" customWidth="1"/>
    <col min="12823" max="12824" width="0" style="33" hidden="1" customWidth="1"/>
    <col min="12825" max="13070" width="9.125" style="33"/>
    <col min="13071" max="13071" width="5.875" style="33" customWidth="1"/>
    <col min="13072" max="13072" width="85.75" style="33" customWidth="1"/>
    <col min="13073" max="13078" width="12.75" style="33" customWidth="1"/>
    <col min="13079" max="13080" width="0" style="33" hidden="1" customWidth="1"/>
    <col min="13081" max="13326" width="9.125" style="33"/>
    <col min="13327" max="13327" width="5.875" style="33" customWidth="1"/>
    <col min="13328" max="13328" width="85.75" style="33" customWidth="1"/>
    <col min="13329" max="13334" width="12.75" style="33" customWidth="1"/>
    <col min="13335" max="13336" width="0" style="33" hidden="1" customWidth="1"/>
    <col min="13337" max="13582" width="9.125" style="33"/>
    <col min="13583" max="13583" width="5.875" style="33" customWidth="1"/>
    <col min="13584" max="13584" width="85.75" style="33" customWidth="1"/>
    <col min="13585" max="13590" width="12.75" style="33" customWidth="1"/>
    <col min="13591" max="13592" width="0" style="33" hidden="1" customWidth="1"/>
    <col min="13593" max="13838" width="9.125" style="33"/>
    <col min="13839" max="13839" width="5.875" style="33" customWidth="1"/>
    <col min="13840" max="13840" width="85.75" style="33" customWidth="1"/>
    <col min="13841" max="13846" width="12.75" style="33" customWidth="1"/>
    <col min="13847" max="13848" width="0" style="33" hidden="1" customWidth="1"/>
    <col min="13849" max="14094" width="9.125" style="33"/>
    <col min="14095" max="14095" width="5.875" style="33" customWidth="1"/>
    <col min="14096" max="14096" width="85.75" style="33" customWidth="1"/>
    <col min="14097" max="14102" width="12.75" style="33" customWidth="1"/>
    <col min="14103" max="14104" width="0" style="33" hidden="1" customWidth="1"/>
    <col min="14105" max="14350" width="9.125" style="33"/>
    <col min="14351" max="14351" width="5.875" style="33" customWidth="1"/>
    <col min="14352" max="14352" width="85.75" style="33" customWidth="1"/>
    <col min="14353" max="14358" width="12.75" style="33" customWidth="1"/>
    <col min="14359" max="14360" width="0" style="33" hidden="1" customWidth="1"/>
    <col min="14361" max="14606" width="9.125" style="33"/>
    <col min="14607" max="14607" width="5.875" style="33" customWidth="1"/>
    <col min="14608" max="14608" width="85.75" style="33" customWidth="1"/>
    <col min="14609" max="14614" width="12.75" style="33" customWidth="1"/>
    <col min="14615" max="14616" width="0" style="33" hidden="1" customWidth="1"/>
    <col min="14617" max="14862" width="9.125" style="33"/>
    <col min="14863" max="14863" width="5.875" style="33" customWidth="1"/>
    <col min="14864" max="14864" width="85.75" style="33" customWidth="1"/>
    <col min="14865" max="14870" width="12.75" style="33" customWidth="1"/>
    <col min="14871" max="14872" width="0" style="33" hidden="1" customWidth="1"/>
    <col min="14873" max="15118" width="9.125" style="33"/>
    <col min="15119" max="15119" width="5.875" style="33" customWidth="1"/>
    <col min="15120" max="15120" width="85.75" style="33" customWidth="1"/>
    <col min="15121" max="15126" width="12.75" style="33" customWidth="1"/>
    <col min="15127" max="15128" width="0" style="33" hidden="1" customWidth="1"/>
    <col min="15129" max="15374" width="9.125" style="33"/>
    <col min="15375" max="15375" width="5.875" style="33" customWidth="1"/>
    <col min="15376" max="15376" width="85.75" style="33" customWidth="1"/>
    <col min="15377" max="15382" width="12.75" style="33" customWidth="1"/>
    <col min="15383" max="15384" width="0" style="33" hidden="1" customWidth="1"/>
    <col min="15385" max="15630" width="9.125" style="33"/>
    <col min="15631" max="15631" width="5.875" style="33" customWidth="1"/>
    <col min="15632" max="15632" width="85.75" style="33" customWidth="1"/>
    <col min="15633" max="15638" width="12.75" style="33" customWidth="1"/>
    <col min="15639" max="15640" width="0" style="33" hidden="1" customWidth="1"/>
    <col min="15641" max="15886" width="9.125" style="33"/>
    <col min="15887" max="15887" width="5.875" style="33" customWidth="1"/>
    <col min="15888" max="15888" width="85.75" style="33" customWidth="1"/>
    <col min="15889" max="15894" width="12.75" style="33" customWidth="1"/>
    <col min="15895" max="15896" width="0" style="33" hidden="1" customWidth="1"/>
    <col min="15897" max="16142" width="9.125" style="33"/>
    <col min="16143" max="16143" width="5.875" style="33" customWidth="1"/>
    <col min="16144" max="16144" width="85.75" style="33" customWidth="1"/>
    <col min="16145" max="16150" width="12.75" style="33" customWidth="1"/>
    <col min="16151" max="16152" width="0" style="33" hidden="1" customWidth="1"/>
    <col min="16153" max="16384" width="9.125" style="33"/>
  </cols>
  <sheetData>
    <row r="1" spans="1:29" ht="16.5">
      <c r="A1" s="457" t="s">
        <v>1037</v>
      </c>
      <c r="B1" s="457"/>
      <c r="C1" s="457"/>
      <c r="D1" s="457"/>
      <c r="E1" s="457"/>
      <c r="F1" s="457"/>
      <c r="G1" s="457"/>
      <c r="H1" s="457"/>
      <c r="I1" s="457"/>
      <c r="J1" s="457"/>
      <c r="K1" s="457"/>
      <c r="L1" s="457"/>
      <c r="M1" s="457"/>
      <c r="N1" s="457"/>
      <c r="O1" s="457"/>
      <c r="P1" s="457"/>
      <c r="Q1" s="457"/>
      <c r="R1" s="457"/>
      <c r="S1" s="457"/>
      <c r="T1" s="457"/>
      <c r="U1" s="457"/>
      <c r="V1" s="457"/>
      <c r="W1" s="457"/>
      <c r="X1" s="457"/>
    </row>
    <row r="2" spans="1:29" ht="21" customHeight="1">
      <c r="A2" s="452" t="s">
        <v>214</v>
      </c>
      <c r="B2" s="452"/>
      <c r="C2" s="452"/>
      <c r="D2" s="452"/>
      <c r="E2" s="452"/>
      <c r="F2" s="452"/>
      <c r="G2" s="452"/>
      <c r="H2" s="452"/>
      <c r="I2" s="452"/>
      <c r="J2" s="452"/>
      <c r="K2" s="452"/>
      <c r="L2" s="452"/>
      <c r="M2" s="452"/>
      <c r="N2" s="452"/>
      <c r="O2" s="452"/>
      <c r="P2" s="452"/>
      <c r="Q2" s="452"/>
      <c r="R2" s="452"/>
      <c r="S2" s="452"/>
      <c r="T2" s="452"/>
      <c r="U2" s="452"/>
      <c r="V2" s="452"/>
      <c r="W2" s="452"/>
      <c r="X2" s="452"/>
    </row>
    <row r="3" spans="1:29" ht="21" customHeight="1">
      <c r="A3" s="453" t="str">
        <f>'15'!A3:K3</f>
        <v>(Kèm theo Nghị quyết số           /NQ-HĐND ngày        tháng      năm 2025)</v>
      </c>
      <c r="B3" s="453"/>
      <c r="C3" s="453"/>
      <c r="D3" s="453"/>
      <c r="E3" s="453"/>
      <c r="F3" s="453"/>
      <c r="G3" s="453"/>
      <c r="H3" s="453"/>
      <c r="I3" s="453"/>
      <c r="J3" s="453"/>
      <c r="K3" s="453"/>
      <c r="L3" s="453"/>
      <c r="M3" s="453"/>
      <c r="N3" s="453"/>
      <c r="O3" s="453"/>
      <c r="P3" s="453"/>
      <c r="Q3" s="453"/>
      <c r="R3" s="453"/>
      <c r="S3" s="453"/>
      <c r="T3" s="453"/>
      <c r="U3" s="453"/>
      <c r="V3" s="453"/>
      <c r="W3" s="453"/>
      <c r="X3" s="453"/>
    </row>
    <row r="4" spans="1:29" ht="14.25" hidden="1" customHeight="1">
      <c r="A4" s="36"/>
      <c r="B4" s="36"/>
      <c r="C4" s="32"/>
      <c r="D4" s="32"/>
      <c r="E4" s="32"/>
      <c r="F4" s="32"/>
      <c r="G4" s="32"/>
      <c r="H4" s="32"/>
      <c r="I4" s="32"/>
      <c r="J4" s="32"/>
      <c r="K4" s="32"/>
      <c r="L4" s="32"/>
      <c r="M4" s="32"/>
      <c r="N4" s="32"/>
      <c r="O4" s="32"/>
      <c r="P4" s="32"/>
      <c r="Q4" s="96"/>
      <c r="R4" s="32"/>
      <c r="S4" s="32"/>
      <c r="T4" s="32"/>
      <c r="U4" s="96"/>
      <c r="V4" s="96"/>
      <c r="W4" s="135"/>
      <c r="X4" s="135"/>
    </row>
    <row r="5" spans="1:29" ht="19.5" customHeight="1">
      <c r="A5" s="37"/>
      <c r="B5" s="37"/>
      <c r="C5" s="134"/>
      <c r="D5" s="59"/>
      <c r="E5" s="134"/>
      <c r="F5" s="59"/>
      <c r="G5" s="134"/>
      <c r="H5" s="59"/>
      <c r="W5" s="136"/>
      <c r="X5" s="137" t="s">
        <v>0</v>
      </c>
    </row>
    <row r="6" spans="1:29" s="7" customFormat="1" ht="39.75" customHeight="1">
      <c r="A6" s="461" t="s">
        <v>224</v>
      </c>
      <c r="B6" s="461" t="s">
        <v>2</v>
      </c>
      <c r="C6" s="454" t="s">
        <v>1026</v>
      </c>
      <c r="D6" s="454"/>
      <c r="E6" s="454" t="s">
        <v>1027</v>
      </c>
      <c r="F6" s="454"/>
      <c r="G6" s="454" t="s">
        <v>216</v>
      </c>
      <c r="H6" s="454"/>
      <c r="I6" s="454" t="s">
        <v>217</v>
      </c>
      <c r="J6" s="454"/>
      <c r="K6" s="464" t="s">
        <v>970</v>
      </c>
      <c r="L6" s="465"/>
      <c r="M6" s="454" t="s">
        <v>974</v>
      </c>
      <c r="N6" s="458"/>
      <c r="O6" s="464" t="s">
        <v>971</v>
      </c>
      <c r="P6" s="465"/>
      <c r="Q6" s="454" t="s">
        <v>975</v>
      </c>
      <c r="R6" s="458"/>
      <c r="S6" s="464" t="s">
        <v>972</v>
      </c>
      <c r="T6" s="465"/>
      <c r="U6" s="449" t="s">
        <v>976</v>
      </c>
      <c r="V6" s="460"/>
      <c r="W6" s="459" t="s">
        <v>44</v>
      </c>
      <c r="X6" s="459"/>
      <c r="Y6" s="7" t="s">
        <v>352</v>
      </c>
      <c r="Z6" s="7" t="s">
        <v>353</v>
      </c>
    </row>
    <row r="7" spans="1:29" s="7" customFormat="1" ht="18.75" customHeight="1">
      <c r="A7" s="462"/>
      <c r="B7" s="462"/>
      <c r="C7" s="422" t="s">
        <v>45</v>
      </c>
      <c r="D7" s="422" t="s">
        <v>46</v>
      </c>
      <c r="E7" s="422" t="s">
        <v>45</v>
      </c>
      <c r="F7" s="422" t="s">
        <v>46</v>
      </c>
      <c r="G7" s="29" t="s">
        <v>45</v>
      </c>
      <c r="H7" s="29" t="s">
        <v>46</v>
      </c>
      <c r="I7" s="29" t="s">
        <v>45</v>
      </c>
      <c r="J7" s="29" t="s">
        <v>46</v>
      </c>
      <c r="K7" s="292" t="s">
        <v>45</v>
      </c>
      <c r="L7" s="292" t="s">
        <v>46</v>
      </c>
      <c r="M7" s="29" t="s">
        <v>45</v>
      </c>
      <c r="N7" s="29" t="s">
        <v>46</v>
      </c>
      <c r="O7" s="292" t="s">
        <v>45</v>
      </c>
      <c r="P7" s="292" t="s">
        <v>46</v>
      </c>
      <c r="Q7" s="425" t="s">
        <v>45</v>
      </c>
      <c r="R7" s="29" t="s">
        <v>46</v>
      </c>
      <c r="S7" s="292" t="s">
        <v>45</v>
      </c>
      <c r="T7" s="292" t="s">
        <v>46</v>
      </c>
      <c r="U7" s="423" t="s">
        <v>45</v>
      </c>
      <c r="V7" s="423" t="s">
        <v>46</v>
      </c>
      <c r="W7" s="138" t="s">
        <v>45</v>
      </c>
      <c r="X7" s="138" t="s">
        <v>46</v>
      </c>
    </row>
    <row r="8" spans="1:29" s="7" customFormat="1" ht="18.75" customHeight="1">
      <c r="A8" s="463"/>
      <c r="B8" s="463"/>
      <c r="C8" s="422" t="s">
        <v>47</v>
      </c>
      <c r="D8" s="422" t="s">
        <v>48</v>
      </c>
      <c r="E8" s="422" t="s">
        <v>47</v>
      </c>
      <c r="F8" s="422" t="s">
        <v>48</v>
      </c>
      <c r="G8" s="29" t="s">
        <v>47</v>
      </c>
      <c r="H8" s="29" t="s">
        <v>48</v>
      </c>
      <c r="I8" s="29" t="s">
        <v>47</v>
      </c>
      <c r="J8" s="29" t="s">
        <v>48</v>
      </c>
      <c r="K8" s="292" t="s">
        <v>47</v>
      </c>
      <c r="L8" s="292" t="s">
        <v>48</v>
      </c>
      <c r="M8" s="29" t="s">
        <v>47</v>
      </c>
      <c r="N8" s="29" t="s">
        <v>48</v>
      </c>
      <c r="O8" s="292" t="s">
        <v>47</v>
      </c>
      <c r="P8" s="292" t="s">
        <v>48</v>
      </c>
      <c r="Q8" s="425" t="s">
        <v>47</v>
      </c>
      <c r="R8" s="29" t="s">
        <v>48</v>
      </c>
      <c r="S8" s="292" t="s">
        <v>47</v>
      </c>
      <c r="T8" s="292" t="s">
        <v>48</v>
      </c>
      <c r="U8" s="423" t="s">
        <v>47</v>
      </c>
      <c r="V8" s="423" t="s">
        <v>48</v>
      </c>
      <c r="W8" s="138" t="s">
        <v>47</v>
      </c>
      <c r="X8" s="138" t="s">
        <v>48</v>
      </c>
    </row>
    <row r="9" spans="1:29" s="34" customFormat="1" ht="17.25" customHeight="1">
      <c r="A9" s="40" t="s">
        <v>5</v>
      </c>
      <c r="B9" s="40" t="s">
        <v>6</v>
      </c>
      <c r="C9" s="40">
        <v>1</v>
      </c>
      <c r="D9" s="40">
        <f>C9+1</f>
        <v>2</v>
      </c>
      <c r="E9" s="40">
        <v>1</v>
      </c>
      <c r="F9" s="40">
        <f>E9+1</f>
        <v>2</v>
      </c>
      <c r="G9" s="40">
        <v>1</v>
      </c>
      <c r="H9" s="40">
        <f>G9+1</f>
        <v>2</v>
      </c>
      <c r="I9" s="40">
        <v>1</v>
      </c>
      <c r="J9" s="40">
        <f>I9+1</f>
        <v>2</v>
      </c>
      <c r="K9" s="40"/>
      <c r="L9" s="40"/>
      <c r="M9" s="40">
        <f>H9+1</f>
        <v>3</v>
      </c>
      <c r="N9" s="40">
        <f>M9+1</f>
        <v>4</v>
      </c>
      <c r="O9" s="40"/>
      <c r="P9" s="40"/>
      <c r="Q9" s="426">
        <f>J9+1</f>
        <v>3</v>
      </c>
      <c r="R9" s="40">
        <f>Q9+1</f>
        <v>4</v>
      </c>
      <c r="S9" s="40"/>
      <c r="T9" s="40"/>
      <c r="U9" s="426">
        <f>N9+1</f>
        <v>5</v>
      </c>
      <c r="V9" s="426">
        <f>U9+1</f>
        <v>6</v>
      </c>
      <c r="W9" s="139" t="s">
        <v>49</v>
      </c>
      <c r="X9" s="139" t="s">
        <v>50</v>
      </c>
    </row>
    <row r="10" spans="1:29" s="61" customFormat="1">
      <c r="A10" s="12"/>
      <c r="B10" s="13" t="s">
        <v>51</v>
      </c>
      <c r="C10" s="62">
        <v>5068700</v>
      </c>
      <c r="D10" s="62">
        <v>4139780</v>
      </c>
      <c r="E10" s="62">
        <v>3901000</v>
      </c>
      <c r="F10" s="62">
        <v>2765900</v>
      </c>
      <c r="G10" s="62">
        <v>7383086.1550660003</v>
      </c>
      <c r="H10" s="62">
        <v>5456522.0506530004</v>
      </c>
      <c r="I10" s="62">
        <v>4750799.2749999994</v>
      </c>
      <c r="J10" s="62">
        <v>3454719.8649999998</v>
      </c>
      <c r="K10" s="62">
        <v>6505000</v>
      </c>
      <c r="L10" s="62">
        <v>4750550</v>
      </c>
      <c r="M10" s="62">
        <v>6937000</v>
      </c>
      <c r="N10" s="62">
        <v>5182550</v>
      </c>
      <c r="O10" s="62">
        <v>4651000</v>
      </c>
      <c r="P10" s="62">
        <v>3115400</v>
      </c>
      <c r="Q10" s="427">
        <v>4965255</v>
      </c>
      <c r="R10" s="62">
        <v>3602655</v>
      </c>
      <c r="S10" s="62">
        <v>11156000</v>
      </c>
      <c r="T10" s="62">
        <v>8025950</v>
      </c>
      <c r="U10" s="427">
        <v>11902255</v>
      </c>
      <c r="V10" s="427">
        <v>8785205</v>
      </c>
      <c r="W10" s="102">
        <v>0.98091044856150911</v>
      </c>
      <c r="X10" s="102">
        <v>0.98585641408392133</v>
      </c>
      <c r="Y10" s="62">
        <f>Y11+Y69+Y76</f>
        <v>3074300</v>
      </c>
      <c r="Z10" s="62">
        <f>Z11+Z69+Z76</f>
        <v>2108250</v>
      </c>
      <c r="AA10" s="63">
        <f>Z10+Y10</f>
        <v>5182550</v>
      </c>
      <c r="AC10" s="63"/>
    </row>
    <row r="11" spans="1:29" s="7" customFormat="1">
      <c r="A11" s="14" t="s">
        <v>8</v>
      </c>
      <c r="B11" s="15" t="s">
        <v>52</v>
      </c>
      <c r="C11" s="60">
        <v>4448700</v>
      </c>
      <c r="D11" s="60">
        <v>4139780</v>
      </c>
      <c r="E11" s="60">
        <v>2951000</v>
      </c>
      <c r="F11" s="60">
        <v>2765900</v>
      </c>
      <c r="G11" s="60">
        <v>5703592.3436139999</v>
      </c>
      <c r="H11" s="60">
        <v>5455856.6236530002</v>
      </c>
      <c r="I11" s="60">
        <v>3691491.5649999995</v>
      </c>
      <c r="J11" s="60">
        <v>3450869.4349999996</v>
      </c>
      <c r="K11" s="60">
        <v>5055000</v>
      </c>
      <c r="L11" s="60">
        <v>4750550</v>
      </c>
      <c r="M11" s="60">
        <v>5487000</v>
      </c>
      <c r="N11" s="60">
        <v>5182550</v>
      </c>
      <c r="O11" s="60">
        <v>3551000</v>
      </c>
      <c r="P11" s="60">
        <v>3115400</v>
      </c>
      <c r="Q11" s="101">
        <v>3851000</v>
      </c>
      <c r="R11" s="60">
        <v>3588400</v>
      </c>
      <c r="S11" s="60">
        <v>8606000</v>
      </c>
      <c r="T11" s="60">
        <v>8025950</v>
      </c>
      <c r="U11" s="101">
        <v>9338000</v>
      </c>
      <c r="V11" s="101">
        <v>8770950</v>
      </c>
      <c r="W11" s="102">
        <v>0.99392406612125517</v>
      </c>
      <c r="X11" s="102">
        <v>0.98475578368988992</v>
      </c>
      <c r="Y11" s="60">
        <f>Y12+Y18+Y24+Y30+Y36+Y37+Y40+Y41+Y51+Y52+Y53+Y54+Y55+Y56+Y60+Y64+Y65+Y59</f>
        <v>3074300</v>
      </c>
      <c r="Z11" s="60">
        <f>Z12+Z18+Z24+Z30+Z36+Z37+Z40+Z41+Z51+Z52+Z53+Z54+Z55+Z56+Z60+Z64+Z65+Z59</f>
        <v>2108250</v>
      </c>
    </row>
    <row r="12" spans="1:29" s="61" customFormat="1" ht="31.5">
      <c r="A12" s="14">
        <v>1</v>
      </c>
      <c r="B12" s="15" t="s">
        <v>53</v>
      </c>
      <c r="C12" s="60">
        <v>165000</v>
      </c>
      <c r="D12" s="60">
        <v>165000</v>
      </c>
      <c r="E12" s="60">
        <v>230000</v>
      </c>
      <c r="F12" s="60">
        <v>230000</v>
      </c>
      <c r="G12" s="60">
        <v>173488.126731</v>
      </c>
      <c r="H12" s="60">
        <v>173488.126731</v>
      </c>
      <c r="I12" s="60">
        <v>194054.93</v>
      </c>
      <c r="J12" s="60">
        <v>194054.93</v>
      </c>
      <c r="K12" s="60">
        <v>170000</v>
      </c>
      <c r="L12" s="60">
        <v>170000</v>
      </c>
      <c r="M12" s="60">
        <v>170000</v>
      </c>
      <c r="N12" s="60">
        <v>170000</v>
      </c>
      <c r="O12" s="60">
        <v>165000</v>
      </c>
      <c r="P12" s="60">
        <v>165000</v>
      </c>
      <c r="Q12" s="101">
        <v>165000</v>
      </c>
      <c r="R12" s="60">
        <v>165000</v>
      </c>
      <c r="S12" s="60">
        <v>335000</v>
      </c>
      <c r="T12" s="60">
        <v>335000</v>
      </c>
      <c r="U12" s="101">
        <v>335000</v>
      </c>
      <c r="V12" s="101">
        <v>335000</v>
      </c>
      <c r="W12" s="102">
        <v>0.91145783838104766</v>
      </c>
      <c r="X12" s="102">
        <v>0.91145783838104766</v>
      </c>
      <c r="Z12" s="63">
        <f>N12</f>
        <v>170000</v>
      </c>
    </row>
    <row r="13" spans="1:29" s="7" customFormat="1">
      <c r="A13" s="16"/>
      <c r="B13" s="8" t="s">
        <v>219</v>
      </c>
      <c r="C13" s="18">
        <v>151000</v>
      </c>
      <c r="D13" s="18">
        <v>151000</v>
      </c>
      <c r="E13" s="18">
        <v>185000</v>
      </c>
      <c r="F13" s="18">
        <v>185000</v>
      </c>
      <c r="G13" s="18">
        <v>163190.79641000001</v>
      </c>
      <c r="H13" s="18">
        <v>163190.79641000001</v>
      </c>
      <c r="I13" s="18">
        <v>153565.72</v>
      </c>
      <c r="J13" s="18">
        <v>153565.72</v>
      </c>
      <c r="K13" s="18">
        <v>161000</v>
      </c>
      <c r="L13" s="18">
        <v>161000</v>
      </c>
      <c r="M13" s="18">
        <v>161000</v>
      </c>
      <c r="N13" s="18">
        <v>161000</v>
      </c>
      <c r="O13" s="18">
        <v>137000</v>
      </c>
      <c r="P13" s="18">
        <v>137000</v>
      </c>
      <c r="Q13" s="142">
        <v>137000</v>
      </c>
      <c r="R13" s="18">
        <v>137000</v>
      </c>
      <c r="S13" s="18">
        <v>298000</v>
      </c>
      <c r="T13" s="18">
        <v>298000</v>
      </c>
      <c r="U13" s="142">
        <v>298000</v>
      </c>
      <c r="V13" s="142">
        <v>298000</v>
      </c>
      <c r="W13" s="105">
        <v>0.94078569677877699</v>
      </c>
      <c r="X13" s="105">
        <v>0.94078569677877699</v>
      </c>
      <c r="Z13" s="64">
        <f>N13</f>
        <v>161000</v>
      </c>
    </row>
    <row r="14" spans="1:29" s="7" customFormat="1">
      <c r="A14" s="16"/>
      <c r="B14" s="8" t="s">
        <v>220</v>
      </c>
      <c r="C14" s="18">
        <v>9700</v>
      </c>
      <c r="D14" s="18">
        <v>9700</v>
      </c>
      <c r="E14" s="18">
        <v>25000</v>
      </c>
      <c r="F14" s="18">
        <v>25000</v>
      </c>
      <c r="G14" s="18">
        <v>10067.041018</v>
      </c>
      <c r="H14" s="18">
        <v>10067.041018</v>
      </c>
      <c r="I14" s="18">
        <v>10740.33</v>
      </c>
      <c r="J14" s="18">
        <v>10740.33</v>
      </c>
      <c r="K14" s="18">
        <v>8000</v>
      </c>
      <c r="L14" s="18">
        <v>8000</v>
      </c>
      <c r="M14" s="18">
        <v>8000</v>
      </c>
      <c r="N14" s="18">
        <v>8000</v>
      </c>
      <c r="O14" s="18">
        <v>7500</v>
      </c>
      <c r="P14" s="18">
        <v>7500</v>
      </c>
      <c r="Q14" s="142">
        <v>7500</v>
      </c>
      <c r="R14" s="18">
        <v>7500</v>
      </c>
      <c r="S14" s="18">
        <v>15500</v>
      </c>
      <c r="T14" s="18">
        <v>15500</v>
      </c>
      <c r="U14" s="142">
        <v>15500</v>
      </c>
      <c r="V14" s="142">
        <v>15500</v>
      </c>
      <c r="W14" s="105">
        <v>0.74492832307316925</v>
      </c>
      <c r="X14" s="105">
        <v>0.74492832307316925</v>
      </c>
      <c r="Z14" s="64">
        <f>N14</f>
        <v>8000</v>
      </c>
    </row>
    <row r="15" spans="1:29" s="7" customFormat="1">
      <c r="A15" s="16"/>
      <c r="B15" s="8" t="s">
        <v>221</v>
      </c>
      <c r="D15" s="18">
        <v>0</v>
      </c>
      <c r="E15" s="18"/>
      <c r="F15" s="18">
        <v>0</v>
      </c>
      <c r="G15" s="18"/>
      <c r="H15" s="18">
        <v>0</v>
      </c>
      <c r="I15" s="18"/>
      <c r="J15" s="18">
        <v>0</v>
      </c>
      <c r="K15" s="18"/>
      <c r="L15" s="18">
        <v>0</v>
      </c>
      <c r="M15" s="18"/>
      <c r="N15" s="18"/>
      <c r="O15" s="18"/>
      <c r="P15" s="18"/>
      <c r="Q15" s="142">
        <v>20500</v>
      </c>
      <c r="R15" s="18">
        <v>20500</v>
      </c>
      <c r="S15" s="18">
        <v>0</v>
      </c>
      <c r="T15" s="18">
        <v>0</v>
      </c>
      <c r="U15" s="142">
        <v>20500</v>
      </c>
      <c r="V15" s="142">
        <v>20500</v>
      </c>
      <c r="W15" s="105"/>
      <c r="X15" s="105"/>
      <c r="Z15" s="64">
        <f>N15</f>
        <v>0</v>
      </c>
    </row>
    <row r="16" spans="1:29" s="7" customFormat="1">
      <c r="A16" s="16"/>
      <c r="B16" s="8" t="s">
        <v>222</v>
      </c>
      <c r="C16" s="18">
        <v>4300</v>
      </c>
      <c r="D16" s="18">
        <v>4300</v>
      </c>
      <c r="E16" s="18">
        <v>20000</v>
      </c>
      <c r="F16" s="18">
        <v>20000</v>
      </c>
      <c r="G16" s="18">
        <v>230.28930299999999</v>
      </c>
      <c r="H16" s="18">
        <v>230.28930299999999</v>
      </c>
      <c r="I16" s="18">
        <v>29748.880000000001</v>
      </c>
      <c r="J16" s="18">
        <v>29748.880000000001</v>
      </c>
      <c r="K16" s="18">
        <v>1000</v>
      </c>
      <c r="L16" s="18">
        <v>1000</v>
      </c>
      <c r="M16" s="18">
        <v>1000</v>
      </c>
      <c r="N16" s="18">
        <v>1000</v>
      </c>
      <c r="O16" s="18">
        <v>20500</v>
      </c>
      <c r="P16" s="18">
        <v>20500</v>
      </c>
      <c r="Q16" s="142"/>
      <c r="R16" s="18">
        <v>0</v>
      </c>
      <c r="S16" s="18">
        <v>21500</v>
      </c>
      <c r="T16" s="18">
        <v>21500</v>
      </c>
      <c r="U16" s="142">
        <v>1000</v>
      </c>
      <c r="V16" s="142">
        <v>1000</v>
      </c>
      <c r="W16" s="105">
        <v>3.3356494634423722E-2</v>
      </c>
      <c r="X16" s="105">
        <v>3.3356494634423722E-2</v>
      </c>
      <c r="Y16" s="64">
        <f>N16</f>
        <v>1000</v>
      </c>
    </row>
    <row r="17" spans="1:26" s="7" customFormat="1">
      <c r="A17" s="16"/>
      <c r="B17" s="9" t="s">
        <v>223</v>
      </c>
      <c r="C17" s="18"/>
      <c r="D17" s="18"/>
      <c r="E17" s="18"/>
      <c r="F17" s="18"/>
      <c r="G17" s="18"/>
      <c r="H17" s="18"/>
      <c r="I17" s="18"/>
      <c r="J17" s="18"/>
      <c r="K17" s="18"/>
      <c r="L17" s="18"/>
      <c r="M17" s="18"/>
      <c r="N17" s="18"/>
      <c r="O17" s="18"/>
      <c r="P17" s="18"/>
      <c r="Q17" s="142"/>
      <c r="R17" s="18">
        <v>0</v>
      </c>
      <c r="S17" s="18">
        <v>0</v>
      </c>
      <c r="T17" s="18">
        <v>0</v>
      </c>
      <c r="U17" s="142">
        <v>0</v>
      </c>
      <c r="V17" s="142">
        <v>0</v>
      </c>
      <c r="W17" s="105"/>
      <c r="X17" s="105"/>
      <c r="Z17" s="64">
        <f>N17</f>
        <v>0</v>
      </c>
    </row>
    <row r="18" spans="1:26" s="61" customFormat="1" ht="31.5">
      <c r="A18" s="14">
        <f>A12+1</f>
        <v>2</v>
      </c>
      <c r="B18" s="15" t="s">
        <v>54</v>
      </c>
      <c r="C18" s="60">
        <v>82000</v>
      </c>
      <c r="D18" s="60">
        <v>82000</v>
      </c>
      <c r="E18" s="60">
        <v>45000</v>
      </c>
      <c r="F18" s="60">
        <v>45000</v>
      </c>
      <c r="G18" s="60">
        <v>136051.66055</v>
      </c>
      <c r="H18" s="60">
        <v>136051.66055</v>
      </c>
      <c r="I18" s="60">
        <v>55187.7</v>
      </c>
      <c r="J18" s="60">
        <v>55187.7</v>
      </c>
      <c r="K18" s="60">
        <v>112000</v>
      </c>
      <c r="L18" s="60">
        <v>112000</v>
      </c>
      <c r="M18" s="60">
        <v>112000</v>
      </c>
      <c r="N18" s="60">
        <v>112000</v>
      </c>
      <c r="O18" s="60">
        <v>55000</v>
      </c>
      <c r="P18" s="60">
        <v>55000</v>
      </c>
      <c r="Q18" s="101">
        <v>55000</v>
      </c>
      <c r="R18" s="60">
        <v>55000</v>
      </c>
      <c r="S18" s="60">
        <v>167000</v>
      </c>
      <c r="T18" s="60">
        <v>167000</v>
      </c>
      <c r="U18" s="101">
        <v>167000</v>
      </c>
      <c r="V18" s="101">
        <v>167000</v>
      </c>
      <c r="W18" s="102">
        <v>0.87325119431330378</v>
      </c>
      <c r="X18" s="102">
        <v>0.87325119431330378</v>
      </c>
      <c r="Y18" s="60">
        <f t="shared" ref="Y18:Z18" si="0">SUM(Y19:Y23)</f>
        <v>1000</v>
      </c>
      <c r="Z18" s="60">
        <f t="shared" si="0"/>
        <v>111000</v>
      </c>
    </row>
    <row r="19" spans="1:26" s="7" customFormat="1">
      <c r="A19" s="16"/>
      <c r="B19" s="8" t="s">
        <v>219</v>
      </c>
      <c r="C19" s="18">
        <v>48200</v>
      </c>
      <c r="D19" s="18">
        <v>48200</v>
      </c>
      <c r="E19" s="18">
        <v>22300</v>
      </c>
      <c r="F19" s="18">
        <v>22300</v>
      </c>
      <c r="G19" s="18">
        <v>62499.721710999998</v>
      </c>
      <c r="H19" s="18">
        <v>62499.721710999998</v>
      </c>
      <c r="I19" s="18">
        <v>28586.84</v>
      </c>
      <c r="J19" s="18">
        <v>28586.84</v>
      </c>
      <c r="K19" s="18">
        <v>58500</v>
      </c>
      <c r="L19" s="18">
        <v>58500</v>
      </c>
      <c r="M19" s="18">
        <v>58500</v>
      </c>
      <c r="N19" s="18">
        <v>58500</v>
      </c>
      <c r="O19" s="18">
        <v>30800</v>
      </c>
      <c r="P19" s="18">
        <v>30800</v>
      </c>
      <c r="Q19" s="142">
        <v>30800</v>
      </c>
      <c r="R19" s="18">
        <v>30800</v>
      </c>
      <c r="S19" s="18">
        <v>89300</v>
      </c>
      <c r="T19" s="18">
        <v>89300</v>
      </c>
      <c r="U19" s="142">
        <v>89300</v>
      </c>
      <c r="V19" s="142">
        <v>89300</v>
      </c>
      <c r="W19" s="105">
        <v>0.98038611099770767</v>
      </c>
      <c r="X19" s="105">
        <v>0.98038611099770767</v>
      </c>
      <c r="Z19" s="64">
        <f>N19</f>
        <v>58500</v>
      </c>
    </row>
    <row r="20" spans="1:26" s="7" customFormat="1">
      <c r="A20" s="16"/>
      <c r="B20" s="8" t="s">
        <v>220</v>
      </c>
      <c r="C20" s="18">
        <v>18000</v>
      </c>
      <c r="D20" s="18">
        <v>18000</v>
      </c>
      <c r="E20" s="18">
        <v>21000</v>
      </c>
      <c r="F20" s="18">
        <v>21000</v>
      </c>
      <c r="G20" s="18">
        <v>23195.061317</v>
      </c>
      <c r="H20" s="18">
        <v>23195.061317</v>
      </c>
      <c r="I20" s="18">
        <v>23400.25</v>
      </c>
      <c r="J20" s="18">
        <v>23400.25</v>
      </c>
      <c r="K20" s="18">
        <v>20000</v>
      </c>
      <c r="L20" s="18">
        <v>20000</v>
      </c>
      <c r="M20" s="18">
        <v>20000</v>
      </c>
      <c r="N20" s="18">
        <v>20000</v>
      </c>
      <c r="O20" s="18">
        <v>22600</v>
      </c>
      <c r="P20" s="18">
        <v>22600</v>
      </c>
      <c r="Q20" s="142">
        <v>22600</v>
      </c>
      <c r="R20" s="18">
        <v>22600</v>
      </c>
      <c r="S20" s="18">
        <v>42600</v>
      </c>
      <c r="T20" s="18">
        <v>42600</v>
      </c>
      <c r="U20" s="142">
        <v>42600</v>
      </c>
      <c r="V20" s="142">
        <v>42600</v>
      </c>
      <c r="W20" s="105">
        <v>0.91425507837432696</v>
      </c>
      <c r="X20" s="105">
        <v>0.91425507837432696</v>
      </c>
      <c r="Z20" s="64">
        <f>N20</f>
        <v>20000</v>
      </c>
    </row>
    <row r="21" spans="1:26" s="7" customFormat="1">
      <c r="A21" s="16"/>
      <c r="B21" s="8" t="s">
        <v>221</v>
      </c>
      <c r="C21" s="18">
        <v>15000</v>
      </c>
      <c r="D21" s="18">
        <v>15000</v>
      </c>
      <c r="E21" s="18">
        <v>100</v>
      </c>
      <c r="F21" s="18">
        <v>100</v>
      </c>
      <c r="G21" s="18">
        <v>45214.323713999998</v>
      </c>
      <c r="H21" s="18">
        <v>45214.323713999998</v>
      </c>
      <c r="I21" s="18">
        <v>2360.1799999999998</v>
      </c>
      <c r="J21" s="18">
        <v>2360.1799999999998</v>
      </c>
      <c r="K21" s="18">
        <v>32500</v>
      </c>
      <c r="L21" s="18">
        <v>32500</v>
      </c>
      <c r="M21" s="18">
        <v>32500</v>
      </c>
      <c r="N21" s="18">
        <v>32500</v>
      </c>
      <c r="O21" s="18">
        <v>600</v>
      </c>
      <c r="P21" s="18">
        <v>600</v>
      </c>
      <c r="Q21" s="142">
        <v>600</v>
      </c>
      <c r="R21" s="18">
        <v>600</v>
      </c>
      <c r="S21" s="18">
        <v>33100</v>
      </c>
      <c r="T21" s="18">
        <v>33100</v>
      </c>
      <c r="U21" s="142">
        <v>33100</v>
      </c>
      <c r="V21" s="142">
        <v>33100</v>
      </c>
      <c r="W21" s="105">
        <v>0.69575082062830829</v>
      </c>
      <c r="X21" s="105">
        <v>0.69575082062830829</v>
      </c>
      <c r="Z21" s="64">
        <f>N21</f>
        <v>32500</v>
      </c>
    </row>
    <row r="22" spans="1:26" s="7" customFormat="1">
      <c r="A22" s="16"/>
      <c r="B22" s="8" t="s">
        <v>222</v>
      </c>
      <c r="C22" s="18">
        <v>800</v>
      </c>
      <c r="D22" s="18">
        <v>800</v>
      </c>
      <c r="E22" s="18">
        <v>1600</v>
      </c>
      <c r="F22" s="18">
        <v>1600</v>
      </c>
      <c r="G22" s="18">
        <v>5142.5538079999997</v>
      </c>
      <c r="H22" s="18">
        <v>5142.5538079999997</v>
      </c>
      <c r="I22" s="18">
        <v>840.43</v>
      </c>
      <c r="J22" s="18">
        <v>840.43</v>
      </c>
      <c r="K22" s="18">
        <v>1000</v>
      </c>
      <c r="L22" s="18">
        <v>1000</v>
      </c>
      <c r="M22" s="18">
        <v>1000</v>
      </c>
      <c r="N22" s="18">
        <v>1000</v>
      </c>
      <c r="O22" s="18">
        <v>1000</v>
      </c>
      <c r="P22" s="18">
        <v>1000</v>
      </c>
      <c r="Q22" s="142">
        <v>1000</v>
      </c>
      <c r="R22" s="18">
        <v>1000</v>
      </c>
      <c r="S22" s="18">
        <v>2000</v>
      </c>
      <c r="T22" s="18">
        <v>2000</v>
      </c>
      <c r="U22" s="142">
        <v>2000</v>
      </c>
      <c r="V22" s="142">
        <v>2000</v>
      </c>
      <c r="W22" s="105">
        <v>0.33428136598426844</v>
      </c>
      <c r="X22" s="105">
        <v>0.33428136598426844</v>
      </c>
      <c r="Y22" s="64">
        <f>N22</f>
        <v>1000</v>
      </c>
    </row>
    <row r="23" spans="1:26" s="7" customFormat="1">
      <c r="A23" s="16"/>
      <c r="B23" s="9" t="s">
        <v>223</v>
      </c>
      <c r="C23" s="18"/>
      <c r="D23" s="18"/>
      <c r="E23" s="18"/>
      <c r="F23" s="18"/>
      <c r="G23" s="18"/>
      <c r="H23" s="18">
        <v>0</v>
      </c>
      <c r="I23" s="18"/>
      <c r="J23" s="18"/>
      <c r="K23" s="18"/>
      <c r="L23" s="18"/>
      <c r="M23" s="18"/>
      <c r="N23" s="18"/>
      <c r="O23" s="18"/>
      <c r="P23" s="18"/>
      <c r="Q23" s="142"/>
      <c r="R23" s="18">
        <v>0</v>
      </c>
      <c r="S23" s="18">
        <v>0</v>
      </c>
      <c r="T23" s="18">
        <v>0</v>
      </c>
      <c r="U23" s="142">
        <v>0</v>
      </c>
      <c r="V23" s="142">
        <v>0</v>
      </c>
      <c r="W23" s="105"/>
      <c r="X23" s="105"/>
      <c r="Z23" s="64">
        <f>N23</f>
        <v>0</v>
      </c>
    </row>
    <row r="24" spans="1:26" s="61" customFormat="1" ht="31.5">
      <c r="A24" s="14">
        <f>A18+1</f>
        <v>3</v>
      </c>
      <c r="B24" s="15" t="s">
        <v>55</v>
      </c>
      <c r="C24" s="60">
        <v>140000</v>
      </c>
      <c r="D24" s="60">
        <v>140000</v>
      </c>
      <c r="E24" s="60">
        <v>45000</v>
      </c>
      <c r="F24" s="60">
        <v>45000</v>
      </c>
      <c r="G24" s="60">
        <v>118833.449501</v>
      </c>
      <c r="H24" s="60">
        <v>118833.449501</v>
      </c>
      <c r="I24" s="60">
        <v>42144.979999999996</v>
      </c>
      <c r="J24" s="60">
        <v>42144.979999999996</v>
      </c>
      <c r="K24" s="60">
        <v>130000</v>
      </c>
      <c r="L24" s="60">
        <v>130000</v>
      </c>
      <c r="M24" s="60">
        <v>130000</v>
      </c>
      <c r="N24" s="60">
        <v>130000</v>
      </c>
      <c r="O24" s="60">
        <v>34000</v>
      </c>
      <c r="P24" s="60">
        <v>34000</v>
      </c>
      <c r="Q24" s="101">
        <v>34000</v>
      </c>
      <c r="R24" s="60">
        <v>34000</v>
      </c>
      <c r="S24" s="60">
        <v>164000</v>
      </c>
      <c r="T24" s="60">
        <v>164000</v>
      </c>
      <c r="U24" s="101">
        <v>164000</v>
      </c>
      <c r="V24" s="101">
        <v>164000</v>
      </c>
      <c r="W24" s="102">
        <v>1.0187700334036447</v>
      </c>
      <c r="X24" s="102">
        <v>1.0187700334036447</v>
      </c>
      <c r="Y24" s="60">
        <f t="shared" ref="Y24:Z24" si="1">SUM(Y25:Y29)</f>
        <v>2000</v>
      </c>
      <c r="Z24" s="60">
        <f t="shared" si="1"/>
        <v>128000</v>
      </c>
    </row>
    <row r="25" spans="1:26" s="7" customFormat="1">
      <c r="A25" s="16"/>
      <c r="B25" s="8" t="s">
        <v>219</v>
      </c>
      <c r="C25" s="18">
        <v>38400</v>
      </c>
      <c r="D25" s="18">
        <v>38400</v>
      </c>
      <c r="E25" s="18">
        <v>24900</v>
      </c>
      <c r="F25" s="18">
        <v>24900</v>
      </c>
      <c r="G25" s="18">
        <v>40800.705919</v>
      </c>
      <c r="H25" s="18">
        <v>40800.705919</v>
      </c>
      <c r="I25" s="18">
        <v>6960.99</v>
      </c>
      <c r="J25" s="18">
        <v>6960.99</v>
      </c>
      <c r="K25" s="18">
        <v>39000</v>
      </c>
      <c r="L25" s="18">
        <v>39000</v>
      </c>
      <c r="M25" s="18">
        <v>39000</v>
      </c>
      <c r="N25" s="18">
        <v>39000</v>
      </c>
      <c r="O25" s="18">
        <v>9500</v>
      </c>
      <c r="P25" s="18">
        <v>9500</v>
      </c>
      <c r="Q25" s="142">
        <v>9500</v>
      </c>
      <c r="R25" s="18">
        <v>9500</v>
      </c>
      <c r="S25" s="18">
        <v>48500</v>
      </c>
      <c r="T25" s="18">
        <v>48500</v>
      </c>
      <c r="U25" s="142">
        <v>48500</v>
      </c>
      <c r="V25" s="142">
        <v>48500</v>
      </c>
      <c r="W25" s="105">
        <v>1.0154580792577406</v>
      </c>
      <c r="X25" s="105">
        <v>1.0154580792577406</v>
      </c>
      <c r="Z25" s="64">
        <f>N25</f>
        <v>39000</v>
      </c>
    </row>
    <row r="26" spans="1:26" s="7" customFormat="1">
      <c r="A26" s="16"/>
      <c r="B26" s="8" t="s">
        <v>220</v>
      </c>
      <c r="C26" s="18">
        <v>87400</v>
      </c>
      <c r="D26" s="18">
        <v>87400</v>
      </c>
      <c r="E26" s="18">
        <v>20000</v>
      </c>
      <c r="F26" s="18">
        <v>20000</v>
      </c>
      <c r="G26" s="18">
        <v>74685.617937999996</v>
      </c>
      <c r="H26" s="18">
        <v>74685.617937999996</v>
      </c>
      <c r="I26" s="18">
        <v>35140.49</v>
      </c>
      <c r="J26" s="18">
        <v>35140.49</v>
      </c>
      <c r="K26" s="18">
        <v>89000</v>
      </c>
      <c r="L26" s="18">
        <v>89000</v>
      </c>
      <c r="M26" s="18">
        <v>89000</v>
      </c>
      <c r="N26" s="18">
        <v>89000</v>
      </c>
      <c r="O26" s="18">
        <v>24400</v>
      </c>
      <c r="P26" s="18">
        <v>24400</v>
      </c>
      <c r="Q26" s="142">
        <v>24400</v>
      </c>
      <c r="R26" s="18">
        <v>24400</v>
      </c>
      <c r="S26" s="18">
        <v>113400</v>
      </c>
      <c r="T26" s="18">
        <v>113400</v>
      </c>
      <c r="U26" s="142">
        <v>113400</v>
      </c>
      <c r="V26" s="142">
        <v>113400</v>
      </c>
      <c r="W26" s="105">
        <v>1.0325413704364135</v>
      </c>
      <c r="X26" s="105">
        <v>1.0325413704364135</v>
      </c>
      <c r="Z26" s="64">
        <f>N26</f>
        <v>89000</v>
      </c>
    </row>
    <row r="27" spans="1:26" s="7" customFormat="1">
      <c r="A27" s="16"/>
      <c r="B27" s="8" t="s">
        <v>221</v>
      </c>
      <c r="D27" s="18">
        <v>0</v>
      </c>
      <c r="E27" s="18">
        <v>100</v>
      </c>
      <c r="F27" s="18">
        <v>100</v>
      </c>
      <c r="G27" s="18"/>
      <c r="H27" s="18">
        <v>0</v>
      </c>
      <c r="I27" s="18"/>
      <c r="J27" s="18">
        <v>0</v>
      </c>
      <c r="K27" s="18"/>
      <c r="L27" s="18">
        <v>0</v>
      </c>
      <c r="M27" s="18"/>
      <c r="N27" s="18"/>
      <c r="O27" s="18"/>
      <c r="P27" s="18">
        <v>0</v>
      </c>
      <c r="Q27" s="142"/>
      <c r="R27" s="18">
        <v>0</v>
      </c>
      <c r="S27" s="18">
        <v>0</v>
      </c>
      <c r="T27" s="18">
        <v>0</v>
      </c>
      <c r="U27" s="142">
        <v>0</v>
      </c>
      <c r="V27" s="142">
        <v>0</v>
      </c>
      <c r="W27" s="105"/>
      <c r="X27" s="105"/>
      <c r="Z27" s="64">
        <f>N27</f>
        <v>0</v>
      </c>
    </row>
    <row r="28" spans="1:26" s="7" customFormat="1">
      <c r="A28" s="16"/>
      <c r="B28" s="8" t="s">
        <v>222</v>
      </c>
      <c r="C28" s="18">
        <v>14200</v>
      </c>
      <c r="D28" s="18">
        <v>14200</v>
      </c>
      <c r="E28" s="18"/>
      <c r="F28" s="18"/>
      <c r="G28" s="18">
        <v>3347.1256440000002</v>
      </c>
      <c r="H28" s="18">
        <v>3347.1256440000002</v>
      </c>
      <c r="I28" s="18">
        <v>43.5</v>
      </c>
      <c r="J28" s="18">
        <v>43.5</v>
      </c>
      <c r="K28" s="18">
        <v>2000</v>
      </c>
      <c r="L28" s="18">
        <v>2000</v>
      </c>
      <c r="M28" s="18">
        <v>2000</v>
      </c>
      <c r="N28" s="18">
        <v>2000</v>
      </c>
      <c r="O28" s="18">
        <v>100</v>
      </c>
      <c r="P28" s="18">
        <v>100</v>
      </c>
      <c r="Q28" s="142">
        <v>100</v>
      </c>
      <c r="R28" s="18">
        <v>100</v>
      </c>
      <c r="S28" s="18">
        <v>2100</v>
      </c>
      <c r="T28" s="18">
        <v>2100</v>
      </c>
      <c r="U28" s="142">
        <v>2100</v>
      </c>
      <c r="V28" s="142">
        <v>2100</v>
      </c>
      <c r="W28" s="105">
        <v>0.61935472107223877</v>
      </c>
      <c r="X28" s="105">
        <v>0.61935472107223877</v>
      </c>
      <c r="Y28" s="64">
        <f>N28</f>
        <v>2000</v>
      </c>
    </row>
    <row r="29" spans="1:26" s="7" customFormat="1">
      <c r="A29" s="16"/>
      <c r="B29" s="9" t="s">
        <v>223</v>
      </c>
      <c r="C29" s="18"/>
      <c r="D29" s="18">
        <v>0</v>
      </c>
      <c r="E29" s="18"/>
      <c r="F29" s="18">
        <v>0</v>
      </c>
      <c r="G29" s="18"/>
      <c r="H29" s="18">
        <v>0</v>
      </c>
      <c r="I29" s="18"/>
      <c r="J29" s="18"/>
      <c r="K29" s="18"/>
      <c r="L29" s="18"/>
      <c r="M29" s="18"/>
      <c r="N29" s="18"/>
      <c r="O29" s="18"/>
      <c r="P29" s="18"/>
      <c r="Q29" s="142"/>
      <c r="R29" s="18">
        <v>0</v>
      </c>
      <c r="S29" s="18">
        <v>0</v>
      </c>
      <c r="T29" s="18">
        <v>0</v>
      </c>
      <c r="U29" s="142">
        <v>0</v>
      </c>
      <c r="V29" s="142">
        <v>0</v>
      </c>
      <c r="W29" s="105"/>
      <c r="X29" s="105"/>
      <c r="Z29" s="64">
        <f>N29</f>
        <v>0</v>
      </c>
    </row>
    <row r="30" spans="1:26" s="61" customFormat="1" ht="31.5">
      <c r="A30" s="14">
        <f>A24+1</f>
        <v>4</v>
      </c>
      <c r="B30" s="15" t="s">
        <v>56</v>
      </c>
      <c r="C30" s="60">
        <v>860000</v>
      </c>
      <c r="D30" s="60">
        <v>860000</v>
      </c>
      <c r="E30" s="60">
        <v>1019000</v>
      </c>
      <c r="F30" s="60">
        <v>1019000</v>
      </c>
      <c r="G30" s="60">
        <v>970953.90667000005</v>
      </c>
      <c r="H30" s="60">
        <v>970952.86995299987</v>
      </c>
      <c r="I30" s="60">
        <v>1271254.93</v>
      </c>
      <c r="J30" s="60">
        <v>1271254.93</v>
      </c>
      <c r="K30" s="60">
        <v>920000</v>
      </c>
      <c r="L30" s="60">
        <v>920000</v>
      </c>
      <c r="M30" s="60">
        <v>920000</v>
      </c>
      <c r="N30" s="60">
        <v>920000</v>
      </c>
      <c r="O30" s="60">
        <v>1327000</v>
      </c>
      <c r="P30" s="60">
        <v>1327000</v>
      </c>
      <c r="Q30" s="101">
        <v>1327000</v>
      </c>
      <c r="R30" s="60">
        <v>1327000</v>
      </c>
      <c r="S30" s="60">
        <v>2247000</v>
      </c>
      <c r="T30" s="60">
        <v>2247000</v>
      </c>
      <c r="U30" s="101">
        <v>2247000</v>
      </c>
      <c r="V30" s="101">
        <v>2247000</v>
      </c>
      <c r="W30" s="102">
        <v>1.0021368051234316</v>
      </c>
      <c r="X30" s="102">
        <v>1.0021372684757857</v>
      </c>
      <c r="Y30" s="60">
        <f t="shared" ref="Y30:Z30" si="2">SUM(Y31:Y35)</f>
        <v>101300</v>
      </c>
      <c r="Z30" s="60">
        <f t="shared" si="2"/>
        <v>818700</v>
      </c>
    </row>
    <row r="31" spans="1:26" s="7" customFormat="1">
      <c r="A31" s="16"/>
      <c r="B31" s="8" t="s">
        <v>219</v>
      </c>
      <c r="C31" s="18">
        <v>625500</v>
      </c>
      <c r="D31" s="18">
        <v>625500</v>
      </c>
      <c r="E31" s="18">
        <v>794000</v>
      </c>
      <c r="F31" s="18">
        <v>794000</v>
      </c>
      <c r="G31" s="18">
        <v>702919.04360800004</v>
      </c>
      <c r="H31" s="18">
        <v>702919.04360800004</v>
      </c>
      <c r="I31" s="18">
        <v>944148.27</v>
      </c>
      <c r="J31" s="18">
        <v>944148.27</v>
      </c>
      <c r="K31" s="18">
        <v>685400</v>
      </c>
      <c r="L31" s="18">
        <v>685400</v>
      </c>
      <c r="M31" s="18">
        <v>685400</v>
      </c>
      <c r="N31" s="18">
        <v>685400</v>
      </c>
      <c r="O31" s="18">
        <v>1057000</v>
      </c>
      <c r="P31" s="18">
        <v>1057000</v>
      </c>
      <c r="Q31" s="142">
        <v>1057000</v>
      </c>
      <c r="R31" s="18">
        <v>1057000</v>
      </c>
      <c r="S31" s="18">
        <v>1742400</v>
      </c>
      <c r="T31" s="18">
        <v>1742400</v>
      </c>
      <c r="U31" s="142">
        <v>1742400</v>
      </c>
      <c r="V31" s="142">
        <v>1742400</v>
      </c>
      <c r="W31" s="105">
        <v>1.057880261240306</v>
      </c>
      <c r="X31" s="105">
        <v>1.057880261240306</v>
      </c>
      <c r="Z31" s="64">
        <f>N31</f>
        <v>685400</v>
      </c>
    </row>
    <row r="32" spans="1:26" s="7" customFormat="1">
      <c r="A32" s="16"/>
      <c r="B32" s="8" t="s">
        <v>220</v>
      </c>
      <c r="C32" s="18">
        <v>132000</v>
      </c>
      <c r="D32" s="18">
        <v>132000</v>
      </c>
      <c r="E32" s="18">
        <v>60000</v>
      </c>
      <c r="F32" s="18">
        <v>60000</v>
      </c>
      <c r="G32" s="18">
        <v>155691.78067199999</v>
      </c>
      <c r="H32" s="18">
        <v>155690.74769799999</v>
      </c>
      <c r="I32" s="18">
        <v>116166.15</v>
      </c>
      <c r="J32" s="18">
        <v>116166.15</v>
      </c>
      <c r="K32" s="18">
        <v>124200</v>
      </c>
      <c r="L32" s="18">
        <v>124200</v>
      </c>
      <c r="M32" s="18">
        <v>124200</v>
      </c>
      <c r="N32" s="18">
        <v>124200</v>
      </c>
      <c r="O32" s="18">
        <v>95000</v>
      </c>
      <c r="P32" s="18">
        <v>95000</v>
      </c>
      <c r="Q32" s="142">
        <v>95000</v>
      </c>
      <c r="R32" s="18">
        <v>95000</v>
      </c>
      <c r="S32" s="18">
        <v>219200</v>
      </c>
      <c r="T32" s="18">
        <v>219200</v>
      </c>
      <c r="U32" s="142">
        <v>219200</v>
      </c>
      <c r="V32" s="142">
        <v>219200</v>
      </c>
      <c r="W32" s="105">
        <v>0.80630349630839926</v>
      </c>
      <c r="X32" s="105">
        <v>0.80630656001785406</v>
      </c>
      <c r="Z32" s="64">
        <f>N32</f>
        <v>124200</v>
      </c>
    </row>
    <row r="33" spans="1:26" s="7" customFormat="1">
      <c r="A33" s="16"/>
      <c r="B33" s="8" t="s">
        <v>221</v>
      </c>
      <c r="C33" s="18">
        <v>9900</v>
      </c>
      <c r="D33" s="18">
        <v>9900</v>
      </c>
      <c r="E33" s="18">
        <v>105000</v>
      </c>
      <c r="F33" s="18">
        <v>105000</v>
      </c>
      <c r="G33" s="18">
        <v>7699.1487639999996</v>
      </c>
      <c r="H33" s="18">
        <v>7699.1450209999994</v>
      </c>
      <c r="I33" s="18">
        <v>153481.15</v>
      </c>
      <c r="J33" s="18">
        <v>153481.15</v>
      </c>
      <c r="K33" s="18">
        <v>9100</v>
      </c>
      <c r="L33" s="18">
        <v>9100</v>
      </c>
      <c r="M33" s="18">
        <v>9100</v>
      </c>
      <c r="N33" s="18">
        <v>9100</v>
      </c>
      <c r="O33" s="18">
        <v>128000</v>
      </c>
      <c r="P33" s="18">
        <v>128000</v>
      </c>
      <c r="Q33" s="142">
        <v>128000</v>
      </c>
      <c r="R33" s="18">
        <v>128000</v>
      </c>
      <c r="S33" s="18">
        <v>137100</v>
      </c>
      <c r="T33" s="18">
        <v>137100</v>
      </c>
      <c r="U33" s="142">
        <v>137100</v>
      </c>
      <c r="V33" s="142">
        <v>137100</v>
      </c>
      <c r="W33" s="105">
        <v>0.85060023496259707</v>
      </c>
      <c r="X33" s="105">
        <v>0.85060025471561151</v>
      </c>
      <c r="Z33" s="64">
        <f>N33</f>
        <v>9100</v>
      </c>
    </row>
    <row r="34" spans="1:26" s="7" customFormat="1">
      <c r="A34" s="16"/>
      <c r="B34" s="8" t="s">
        <v>222</v>
      </c>
      <c r="C34" s="18">
        <v>92600</v>
      </c>
      <c r="D34" s="18">
        <v>92600</v>
      </c>
      <c r="E34" s="18">
        <v>60000</v>
      </c>
      <c r="F34" s="18">
        <v>60000</v>
      </c>
      <c r="G34" s="18">
        <v>104643.933626</v>
      </c>
      <c r="H34" s="18">
        <v>104643.933626</v>
      </c>
      <c r="I34" s="18">
        <v>57459.360000000001</v>
      </c>
      <c r="J34" s="18">
        <v>57459.360000000001</v>
      </c>
      <c r="K34" s="18">
        <v>101300</v>
      </c>
      <c r="L34" s="18">
        <v>101300</v>
      </c>
      <c r="M34" s="18">
        <v>101300</v>
      </c>
      <c r="N34" s="18">
        <v>101300</v>
      </c>
      <c r="O34" s="18">
        <v>47000</v>
      </c>
      <c r="P34" s="18">
        <v>47000</v>
      </c>
      <c r="Q34" s="142">
        <v>47000</v>
      </c>
      <c r="R34" s="18">
        <v>47000</v>
      </c>
      <c r="S34" s="18">
        <v>148300</v>
      </c>
      <c r="T34" s="18">
        <v>148300</v>
      </c>
      <c r="U34" s="142">
        <v>148300</v>
      </c>
      <c r="V34" s="142">
        <v>148300</v>
      </c>
      <c r="W34" s="105">
        <v>0.91484877748476501</v>
      </c>
      <c r="X34" s="105">
        <v>0.91484877748476501</v>
      </c>
      <c r="Y34" s="64">
        <f>N34</f>
        <v>101300</v>
      </c>
    </row>
    <row r="35" spans="1:26" s="7" customFormat="1">
      <c r="A35" s="16"/>
      <c r="B35" s="9" t="s">
        <v>223</v>
      </c>
      <c r="C35" s="18"/>
      <c r="D35" s="18"/>
      <c r="E35" s="18"/>
      <c r="F35" s="18"/>
      <c r="G35" s="18"/>
      <c r="H35" s="18"/>
      <c r="I35" s="18"/>
      <c r="J35" s="18">
        <v>0</v>
      </c>
      <c r="K35" s="18"/>
      <c r="L35" s="18"/>
      <c r="M35" s="18"/>
      <c r="N35" s="18"/>
      <c r="O35" s="18"/>
      <c r="P35" s="18"/>
      <c r="Q35" s="142"/>
      <c r="R35" s="18">
        <v>0</v>
      </c>
      <c r="S35" s="18">
        <v>0</v>
      </c>
      <c r="T35" s="18">
        <v>0</v>
      </c>
      <c r="U35" s="142">
        <v>0</v>
      </c>
      <c r="V35" s="142">
        <v>0</v>
      </c>
      <c r="W35" s="105"/>
      <c r="X35" s="105"/>
      <c r="Z35" s="64">
        <f>N35</f>
        <v>0</v>
      </c>
    </row>
    <row r="36" spans="1:26" s="61" customFormat="1">
      <c r="A36" s="14">
        <f>A30+1</f>
        <v>5</v>
      </c>
      <c r="B36" s="15" t="s">
        <v>57</v>
      </c>
      <c r="C36" s="60">
        <v>230000</v>
      </c>
      <c r="D36" s="60">
        <v>230000</v>
      </c>
      <c r="E36" s="60">
        <v>155000</v>
      </c>
      <c r="F36" s="60">
        <v>155000</v>
      </c>
      <c r="G36" s="60">
        <v>245135.22870099999</v>
      </c>
      <c r="H36" s="60">
        <v>245135.22870099999</v>
      </c>
      <c r="I36" s="60">
        <v>159238.72</v>
      </c>
      <c r="J36" s="60">
        <v>159238.72</v>
      </c>
      <c r="K36" s="60">
        <v>240000</v>
      </c>
      <c r="L36" s="18">
        <v>240000</v>
      </c>
      <c r="M36" s="60">
        <v>240000</v>
      </c>
      <c r="N36" s="60">
        <v>240000</v>
      </c>
      <c r="O36" s="60">
        <v>150000</v>
      </c>
      <c r="P36" s="18">
        <v>150000</v>
      </c>
      <c r="Q36" s="101">
        <v>150000</v>
      </c>
      <c r="R36" s="60">
        <v>150000</v>
      </c>
      <c r="S36" s="60">
        <v>390000</v>
      </c>
      <c r="T36" s="60">
        <v>390000</v>
      </c>
      <c r="U36" s="101">
        <v>390000</v>
      </c>
      <c r="V36" s="101">
        <v>390000</v>
      </c>
      <c r="W36" s="102">
        <v>0.96445382115446743</v>
      </c>
      <c r="X36" s="102">
        <v>0.96445382115446743</v>
      </c>
      <c r="Z36" s="63">
        <f>N36</f>
        <v>240000</v>
      </c>
    </row>
    <row r="37" spans="1:26" s="61" customFormat="1">
      <c r="A37" s="14">
        <f>A36+1</f>
        <v>6</v>
      </c>
      <c r="B37" s="15" t="s">
        <v>58</v>
      </c>
      <c r="C37" s="60">
        <v>450000</v>
      </c>
      <c r="D37" s="60">
        <v>270000</v>
      </c>
      <c r="E37" s="60">
        <v>192000</v>
      </c>
      <c r="F37" s="60">
        <v>115200</v>
      </c>
      <c r="G37" s="60">
        <v>254651.50685599999</v>
      </c>
      <c r="H37" s="60">
        <v>157306.86294399999</v>
      </c>
      <c r="I37" s="60">
        <v>249452.7</v>
      </c>
      <c r="J37" s="60">
        <v>149775.24</v>
      </c>
      <c r="K37" s="60">
        <v>465000</v>
      </c>
      <c r="L37" s="60">
        <v>279000</v>
      </c>
      <c r="M37" s="60">
        <v>465000</v>
      </c>
      <c r="N37" s="60">
        <v>279000</v>
      </c>
      <c r="O37" s="60">
        <v>365000</v>
      </c>
      <c r="P37" s="60">
        <v>219000</v>
      </c>
      <c r="Q37" s="101">
        <v>365000</v>
      </c>
      <c r="R37" s="60">
        <v>219000</v>
      </c>
      <c r="S37" s="60">
        <v>830000</v>
      </c>
      <c r="T37" s="60">
        <v>498000</v>
      </c>
      <c r="U37" s="101">
        <v>830000</v>
      </c>
      <c r="V37" s="101">
        <v>498000</v>
      </c>
      <c r="W37" s="102">
        <v>1.6464849701940572</v>
      </c>
      <c r="X37" s="102">
        <v>1.6217161313722543</v>
      </c>
      <c r="Z37" s="63">
        <f>N37</f>
        <v>279000</v>
      </c>
    </row>
    <row r="38" spans="1:26" s="6" customFormat="1" ht="47.25">
      <c r="A38" s="19" t="s">
        <v>10</v>
      </c>
      <c r="B38" s="20" t="s">
        <v>59</v>
      </c>
      <c r="C38" s="25">
        <v>270000</v>
      </c>
      <c r="D38" s="25">
        <v>270000</v>
      </c>
      <c r="E38" s="25">
        <v>115200</v>
      </c>
      <c r="F38" s="25">
        <v>115200</v>
      </c>
      <c r="G38" s="25"/>
      <c r="H38" s="25"/>
      <c r="I38" s="25">
        <v>149775.24</v>
      </c>
      <c r="J38" s="18">
        <v>149775.24</v>
      </c>
      <c r="K38" s="18">
        <v>279000</v>
      </c>
      <c r="L38" s="18">
        <v>279000</v>
      </c>
      <c r="M38" s="25">
        <v>279000</v>
      </c>
      <c r="N38" s="25">
        <v>279000</v>
      </c>
      <c r="O38" s="25">
        <v>219000</v>
      </c>
      <c r="P38" s="18">
        <v>219000</v>
      </c>
      <c r="Q38" s="144">
        <v>219000</v>
      </c>
      <c r="R38" s="25">
        <v>219000</v>
      </c>
      <c r="S38" s="18">
        <v>498000</v>
      </c>
      <c r="T38" s="18">
        <v>498000</v>
      </c>
      <c r="U38" s="144">
        <v>498000</v>
      </c>
      <c r="V38" s="144">
        <v>498000</v>
      </c>
      <c r="W38" s="105"/>
      <c r="X38" s="105"/>
      <c r="Z38" s="6">
        <f>N38</f>
        <v>279000</v>
      </c>
    </row>
    <row r="39" spans="1:26" s="6" customFormat="1" ht="31.5">
      <c r="A39" s="19" t="s">
        <v>10</v>
      </c>
      <c r="B39" s="20" t="s">
        <v>60</v>
      </c>
      <c r="C39" s="25">
        <v>180000</v>
      </c>
      <c r="D39" s="25"/>
      <c r="E39" s="25">
        <v>76800</v>
      </c>
      <c r="F39" s="25"/>
      <c r="G39" s="25"/>
      <c r="H39" s="25"/>
      <c r="I39" s="25">
        <v>99677.46</v>
      </c>
      <c r="J39" s="25"/>
      <c r="K39" s="25">
        <v>186000</v>
      </c>
      <c r="L39" s="18"/>
      <c r="M39" s="25">
        <v>186000</v>
      </c>
      <c r="N39" s="25"/>
      <c r="O39" s="25">
        <v>146000</v>
      </c>
      <c r="P39" s="25"/>
      <c r="Q39" s="144">
        <v>146000</v>
      </c>
      <c r="R39" s="25"/>
      <c r="S39" s="18">
        <v>332000</v>
      </c>
      <c r="T39" s="18">
        <v>0</v>
      </c>
      <c r="U39" s="144">
        <v>332000</v>
      </c>
      <c r="V39" s="144"/>
      <c r="W39" s="105"/>
      <c r="X39" s="105"/>
    </row>
    <row r="40" spans="1:26" s="61" customFormat="1">
      <c r="A40" s="14">
        <f>A37+1</f>
        <v>7</v>
      </c>
      <c r="B40" s="15" t="s">
        <v>61</v>
      </c>
      <c r="C40" s="60">
        <v>246000</v>
      </c>
      <c r="D40" s="60">
        <v>246000</v>
      </c>
      <c r="E40" s="60">
        <v>140000</v>
      </c>
      <c r="F40" s="60">
        <v>140000</v>
      </c>
      <c r="G40" s="60">
        <v>278778.85598499997</v>
      </c>
      <c r="H40" s="60">
        <v>278778.85598499997</v>
      </c>
      <c r="I40" s="60">
        <v>208410.33199999999</v>
      </c>
      <c r="J40" s="60">
        <v>208410.33199999999</v>
      </c>
      <c r="K40" s="60">
        <v>245000</v>
      </c>
      <c r="L40" s="18">
        <v>245000</v>
      </c>
      <c r="M40" s="60">
        <v>245000</v>
      </c>
      <c r="N40" s="60">
        <v>245000</v>
      </c>
      <c r="O40" s="60">
        <v>160000</v>
      </c>
      <c r="P40" s="60"/>
      <c r="Q40" s="101">
        <v>160000</v>
      </c>
      <c r="R40" s="60">
        <v>160000</v>
      </c>
      <c r="S40" s="60">
        <v>405000</v>
      </c>
      <c r="T40" s="60">
        <v>405000</v>
      </c>
      <c r="U40" s="101">
        <v>405000</v>
      </c>
      <c r="V40" s="101">
        <v>405000</v>
      </c>
      <c r="W40" s="102">
        <v>0.83129923649387205</v>
      </c>
      <c r="X40" s="102">
        <v>0.83129923649387205</v>
      </c>
      <c r="Y40" s="63">
        <f>N40</f>
        <v>245000</v>
      </c>
    </row>
    <row r="41" spans="1:26" s="61" customFormat="1">
      <c r="A41" s="14">
        <f>A40+1</f>
        <v>8</v>
      </c>
      <c r="B41" s="15" t="s">
        <v>62</v>
      </c>
      <c r="C41" s="60">
        <v>235000</v>
      </c>
      <c r="D41" s="60">
        <v>201600</v>
      </c>
      <c r="E41" s="60">
        <v>80000</v>
      </c>
      <c r="F41" s="60">
        <v>58000</v>
      </c>
      <c r="G41" s="60">
        <v>295415</v>
      </c>
      <c r="H41" s="60">
        <v>265323.07126</v>
      </c>
      <c r="I41" s="60">
        <v>134658.07999999999</v>
      </c>
      <c r="J41" s="60">
        <v>110615.19</v>
      </c>
      <c r="K41" s="60">
        <v>255000</v>
      </c>
      <c r="L41" s="60">
        <v>226000</v>
      </c>
      <c r="M41" s="60">
        <v>255000</v>
      </c>
      <c r="N41" s="60">
        <v>226000</v>
      </c>
      <c r="O41" s="60">
        <v>125000</v>
      </c>
      <c r="P41" s="60">
        <v>98000</v>
      </c>
      <c r="Q41" s="101">
        <v>125000</v>
      </c>
      <c r="R41" s="60">
        <v>98000</v>
      </c>
      <c r="S41" s="60">
        <v>380000</v>
      </c>
      <c r="T41" s="60">
        <v>324000</v>
      </c>
      <c r="U41" s="101">
        <v>380000</v>
      </c>
      <c r="V41" s="101">
        <v>324000</v>
      </c>
      <c r="W41" s="102">
        <v>0.88357076429894199</v>
      </c>
      <c r="X41" s="102">
        <v>0.86184364133109781</v>
      </c>
      <c r="Y41" s="63"/>
      <c r="Z41" s="63">
        <f>N41</f>
        <v>226000</v>
      </c>
    </row>
    <row r="42" spans="1:26" s="6" customFormat="1">
      <c r="A42" s="19" t="s">
        <v>10</v>
      </c>
      <c r="B42" s="20" t="s">
        <v>63</v>
      </c>
      <c r="C42" s="25">
        <v>33400</v>
      </c>
      <c r="D42" s="25"/>
      <c r="E42" s="25">
        <v>22000</v>
      </c>
      <c r="F42" s="25"/>
      <c r="G42" s="25">
        <v>34828</v>
      </c>
      <c r="H42" s="25">
        <v>4736.0712600000006</v>
      </c>
      <c r="I42" s="25">
        <v>24042.89</v>
      </c>
      <c r="J42" s="25"/>
      <c r="K42" s="25">
        <v>29000</v>
      </c>
      <c r="L42" s="25"/>
      <c r="M42" s="25">
        <v>29000</v>
      </c>
      <c r="N42" s="25"/>
      <c r="O42" s="25">
        <v>27000</v>
      </c>
      <c r="P42" s="25"/>
      <c r="Q42" s="144">
        <v>27000</v>
      </c>
      <c r="R42" s="25"/>
      <c r="S42" s="18">
        <v>56000</v>
      </c>
      <c r="T42" s="18">
        <v>0</v>
      </c>
      <c r="U42" s="142">
        <v>56000</v>
      </c>
      <c r="V42" s="142">
        <v>0</v>
      </c>
      <c r="W42" s="105">
        <v>0.95123413286260838</v>
      </c>
      <c r="X42" s="105">
        <v>0</v>
      </c>
      <c r="Y42" s="64">
        <f>N42</f>
        <v>0</v>
      </c>
    </row>
    <row r="43" spans="1:26" s="6" customFormat="1">
      <c r="A43" s="19" t="s">
        <v>10</v>
      </c>
      <c r="B43" s="20" t="s">
        <v>64</v>
      </c>
      <c r="C43" s="25">
        <v>201600</v>
      </c>
      <c r="D43" s="25">
        <v>201600</v>
      </c>
      <c r="E43" s="25">
        <v>58000</v>
      </c>
      <c r="F43" s="25">
        <v>58000</v>
      </c>
      <c r="G43" s="25">
        <v>217286</v>
      </c>
      <c r="H43" s="25">
        <v>217286</v>
      </c>
      <c r="I43" s="25">
        <v>92229.89</v>
      </c>
      <c r="J43" s="18">
        <v>92229.89</v>
      </c>
      <c r="K43" s="18">
        <v>226000</v>
      </c>
      <c r="L43" s="18">
        <v>226000</v>
      </c>
      <c r="M43" s="25">
        <v>226000</v>
      </c>
      <c r="N43" s="25">
        <v>226000</v>
      </c>
      <c r="O43" s="25">
        <v>98000</v>
      </c>
      <c r="P43" s="18">
        <v>98000</v>
      </c>
      <c r="Q43" s="144">
        <v>73385</v>
      </c>
      <c r="R43" s="25">
        <v>73385</v>
      </c>
      <c r="S43" s="18">
        <v>324000</v>
      </c>
      <c r="T43" s="18">
        <v>324000</v>
      </c>
      <c r="U43" s="142">
        <v>299385</v>
      </c>
      <c r="V43" s="142">
        <v>299385</v>
      </c>
      <c r="W43" s="105">
        <v>0.96726859483692418</v>
      </c>
      <c r="X43" s="105">
        <v>0.96726859483692418</v>
      </c>
      <c r="Y43" s="64">
        <f>N43</f>
        <v>226000</v>
      </c>
    </row>
    <row r="44" spans="1:26" s="6" customFormat="1">
      <c r="A44" s="19" t="s">
        <v>10</v>
      </c>
      <c r="B44" s="20" t="s">
        <v>65</v>
      </c>
      <c r="C44" s="25"/>
      <c r="D44" s="25">
        <v>0</v>
      </c>
      <c r="E44" s="25"/>
      <c r="F44" s="25">
        <v>0</v>
      </c>
      <c r="G44" s="25">
        <v>36634</v>
      </c>
      <c r="H44" s="25">
        <v>36634</v>
      </c>
      <c r="I44" s="25">
        <v>18385.3</v>
      </c>
      <c r="J44" s="18">
        <v>18385.3</v>
      </c>
      <c r="K44" s="18"/>
      <c r="L44" s="18"/>
      <c r="M44" s="25"/>
      <c r="N44" s="25"/>
      <c r="O44" s="25"/>
      <c r="P44" s="25"/>
      <c r="Q44" s="144">
        <v>24615</v>
      </c>
      <c r="R44" s="25">
        <v>24615</v>
      </c>
      <c r="S44" s="18">
        <v>0</v>
      </c>
      <c r="T44" s="18">
        <v>0</v>
      </c>
      <c r="U44" s="142">
        <v>24615</v>
      </c>
      <c r="V44" s="142">
        <v>24615</v>
      </c>
      <c r="W44" s="105">
        <v>0.44738846186701753</v>
      </c>
      <c r="X44" s="105">
        <v>0.44738846186701753</v>
      </c>
      <c r="Y44" s="64">
        <f>N44</f>
        <v>0</v>
      </c>
    </row>
    <row r="45" spans="1:26" s="6" customFormat="1">
      <c r="A45" s="19" t="s">
        <v>10</v>
      </c>
      <c r="B45" s="20" t="s">
        <v>66</v>
      </c>
      <c r="C45" s="25"/>
      <c r="D45" s="25">
        <v>0</v>
      </c>
      <c r="E45" s="25"/>
      <c r="F45" s="25">
        <v>0</v>
      </c>
      <c r="G45" s="25">
        <v>6667</v>
      </c>
      <c r="H45" s="25">
        <v>6667</v>
      </c>
      <c r="I45" s="25">
        <v>4727.2299999999996</v>
      </c>
      <c r="J45" s="18">
        <v>4727.2299999999996</v>
      </c>
      <c r="K45" s="18"/>
      <c r="L45" s="18"/>
      <c r="M45" s="25"/>
      <c r="N45" s="25"/>
      <c r="O45" s="25"/>
      <c r="P45" s="25"/>
      <c r="Q45" s="144"/>
      <c r="R45" s="25"/>
      <c r="S45" s="18">
        <v>0</v>
      </c>
      <c r="T45" s="18">
        <v>0</v>
      </c>
      <c r="U45" s="142">
        <v>0</v>
      </c>
      <c r="V45" s="142">
        <v>0</v>
      </c>
      <c r="W45" s="105">
        <v>0</v>
      </c>
      <c r="X45" s="105">
        <v>0</v>
      </c>
      <c r="Y45" s="64">
        <f>N45</f>
        <v>0</v>
      </c>
    </row>
    <row r="46" spans="1:26" s="6" customFormat="1" ht="31.5">
      <c r="A46" s="19"/>
      <c r="B46" s="20" t="s">
        <v>363</v>
      </c>
      <c r="C46" s="25"/>
      <c r="D46" s="25"/>
      <c r="E46" s="25"/>
      <c r="F46" s="25"/>
      <c r="G46" s="25"/>
      <c r="H46" s="25"/>
      <c r="I46" s="25"/>
      <c r="J46" s="25"/>
      <c r="K46" s="25">
        <v>58000</v>
      </c>
      <c r="L46" s="25"/>
      <c r="M46" s="25">
        <v>58000</v>
      </c>
      <c r="N46" s="25">
        <v>58000</v>
      </c>
      <c r="O46" s="25">
        <v>10000</v>
      </c>
      <c r="P46" s="25"/>
      <c r="Q46" s="144">
        <v>10000</v>
      </c>
      <c r="R46" s="25"/>
      <c r="S46" s="18">
        <v>68000</v>
      </c>
      <c r="T46" s="18">
        <v>0</v>
      </c>
      <c r="U46" s="142">
        <v>68000</v>
      </c>
      <c r="V46" s="142">
        <v>58000</v>
      </c>
      <c r="W46" s="105"/>
      <c r="X46" s="105"/>
      <c r="Y46" s="64"/>
    </row>
    <row r="47" spans="1:26" s="6" customFormat="1">
      <c r="A47" s="19"/>
      <c r="B47" s="20" t="s">
        <v>361</v>
      </c>
      <c r="C47" s="25"/>
      <c r="D47" s="25"/>
      <c r="E47" s="25"/>
      <c r="F47" s="25"/>
      <c r="G47" s="25"/>
      <c r="H47" s="25"/>
      <c r="I47" s="25"/>
      <c r="J47" s="25"/>
      <c r="K47" s="25">
        <v>19100</v>
      </c>
      <c r="L47" s="25"/>
      <c r="M47" s="25">
        <v>19100</v>
      </c>
      <c r="N47" s="25">
        <v>19100</v>
      </c>
      <c r="O47" s="25">
        <v>13000</v>
      </c>
      <c r="P47" s="25"/>
      <c r="Q47" s="144">
        <v>13000</v>
      </c>
      <c r="R47" s="25"/>
      <c r="S47" s="18">
        <v>32100</v>
      </c>
      <c r="T47" s="18">
        <v>0</v>
      </c>
      <c r="U47" s="142">
        <v>32100</v>
      </c>
      <c r="V47" s="142">
        <v>19100</v>
      </c>
      <c r="W47" s="105"/>
      <c r="X47" s="105"/>
      <c r="Y47" s="64"/>
    </row>
    <row r="48" spans="1:26" s="6" customFormat="1" ht="31.5">
      <c r="A48" s="19"/>
      <c r="B48" s="20" t="s">
        <v>973</v>
      </c>
      <c r="C48" s="25"/>
      <c r="D48" s="25"/>
      <c r="E48" s="25"/>
      <c r="F48" s="25"/>
      <c r="G48" s="25"/>
      <c r="H48" s="25"/>
      <c r="I48" s="25"/>
      <c r="J48" s="25"/>
      <c r="K48" s="25">
        <v>18500</v>
      </c>
      <c r="L48" s="25"/>
      <c r="M48" s="25">
        <v>18500</v>
      </c>
      <c r="N48" s="25">
        <v>18500</v>
      </c>
      <c r="O48" s="25"/>
      <c r="P48" s="25"/>
      <c r="Q48" s="144"/>
      <c r="R48" s="25"/>
      <c r="S48" s="18">
        <v>18500</v>
      </c>
      <c r="T48" s="18">
        <v>0</v>
      </c>
      <c r="U48" s="142">
        <v>18500</v>
      </c>
      <c r="V48" s="142">
        <v>18500</v>
      </c>
      <c r="W48" s="105"/>
      <c r="X48" s="105"/>
      <c r="Y48" s="64"/>
    </row>
    <row r="49" spans="1:26" s="6" customFormat="1">
      <c r="A49" s="19"/>
      <c r="B49" s="20" t="s">
        <v>362</v>
      </c>
      <c r="C49" s="25"/>
      <c r="D49" s="25"/>
      <c r="E49" s="25"/>
      <c r="F49" s="25"/>
      <c r="G49" s="25"/>
      <c r="H49" s="25"/>
      <c r="I49" s="25"/>
      <c r="J49" s="25"/>
      <c r="K49" s="25">
        <v>92300</v>
      </c>
      <c r="L49" s="25"/>
      <c r="M49" s="25">
        <v>92300</v>
      </c>
      <c r="N49" s="25">
        <v>92300</v>
      </c>
      <c r="O49" s="25">
        <v>45000</v>
      </c>
      <c r="P49" s="25"/>
      <c r="Q49" s="144">
        <v>45000</v>
      </c>
      <c r="R49" s="25"/>
      <c r="S49" s="18">
        <v>137300</v>
      </c>
      <c r="T49" s="18">
        <v>0</v>
      </c>
      <c r="U49" s="142">
        <v>137300</v>
      </c>
      <c r="V49" s="142">
        <v>92300</v>
      </c>
      <c r="W49" s="105"/>
      <c r="X49" s="105"/>
      <c r="Y49" s="64"/>
    </row>
    <row r="50" spans="1:26" s="61" customFormat="1">
      <c r="A50" s="14">
        <f>A41+1</f>
        <v>9</v>
      </c>
      <c r="B50" s="15" t="s">
        <v>67</v>
      </c>
      <c r="C50" s="60"/>
      <c r="D50" s="60"/>
      <c r="E50" s="60">
        <v>500</v>
      </c>
      <c r="F50" s="60">
        <v>500</v>
      </c>
      <c r="G50" s="60"/>
      <c r="H50" s="60"/>
      <c r="I50" s="60">
        <v>714.84</v>
      </c>
      <c r="J50" s="18">
        <v>714.84</v>
      </c>
      <c r="K50" s="18"/>
      <c r="L50" s="18"/>
      <c r="M50" s="60"/>
      <c r="N50" s="60"/>
      <c r="O50" s="60"/>
      <c r="P50" s="60"/>
      <c r="Q50" s="101"/>
      <c r="R50" s="60"/>
      <c r="S50" s="18">
        <v>0</v>
      </c>
      <c r="T50" s="18">
        <v>0</v>
      </c>
      <c r="U50" s="101">
        <v>0</v>
      </c>
      <c r="V50" s="101">
        <v>0</v>
      </c>
      <c r="W50" s="105"/>
      <c r="X50" s="105"/>
      <c r="Z50" s="63">
        <f>N50</f>
        <v>0</v>
      </c>
    </row>
    <row r="51" spans="1:26" s="61" customFormat="1" ht="31.5">
      <c r="A51" s="14">
        <f t="shared" ref="A51:A56" si="3">A50+1</f>
        <v>10</v>
      </c>
      <c r="B51" s="15" t="s">
        <v>68</v>
      </c>
      <c r="C51" s="60">
        <v>10000</v>
      </c>
      <c r="D51" s="60">
        <v>10000</v>
      </c>
      <c r="E51" s="60">
        <v>6000</v>
      </c>
      <c r="F51" s="60">
        <v>6000</v>
      </c>
      <c r="G51" s="60">
        <v>15247.154280999999</v>
      </c>
      <c r="H51" s="60">
        <v>15247.154280999999</v>
      </c>
      <c r="I51" s="60">
        <v>16860.192999999999</v>
      </c>
      <c r="J51" s="60">
        <v>16860.192999999999</v>
      </c>
      <c r="K51" s="60">
        <v>15000</v>
      </c>
      <c r="L51" s="18">
        <v>15000</v>
      </c>
      <c r="M51" s="60">
        <v>15000</v>
      </c>
      <c r="N51" s="60">
        <v>15000</v>
      </c>
      <c r="O51" s="60">
        <v>8000</v>
      </c>
      <c r="P51" s="18">
        <v>8000</v>
      </c>
      <c r="Q51" s="101">
        <v>8000</v>
      </c>
      <c r="R51" s="60">
        <v>8000</v>
      </c>
      <c r="S51" s="60">
        <v>23000</v>
      </c>
      <c r="T51" s="60">
        <v>23000</v>
      </c>
      <c r="U51" s="101">
        <v>23000</v>
      </c>
      <c r="V51" s="101">
        <v>23000</v>
      </c>
      <c r="W51" s="102">
        <v>0.71634694073934269</v>
      </c>
      <c r="X51" s="102"/>
      <c r="Y51" s="63">
        <f>N51</f>
        <v>15000</v>
      </c>
    </row>
    <row r="52" spans="1:26" s="61" customFormat="1" ht="31.5">
      <c r="A52" s="14">
        <f t="shared" si="3"/>
        <v>11</v>
      </c>
      <c r="B52" s="15" t="s">
        <v>69</v>
      </c>
      <c r="C52" s="60">
        <v>130000</v>
      </c>
      <c r="D52" s="60">
        <v>130000</v>
      </c>
      <c r="E52" s="60">
        <v>33000</v>
      </c>
      <c r="F52" s="60">
        <v>33000</v>
      </c>
      <c r="G52" s="60">
        <v>254485.775092</v>
      </c>
      <c r="H52" s="60">
        <v>254485.775092</v>
      </c>
      <c r="I52" s="60">
        <v>121594.65</v>
      </c>
      <c r="J52" s="60">
        <v>121594.65</v>
      </c>
      <c r="K52" s="60">
        <v>130000</v>
      </c>
      <c r="L52" s="18">
        <v>130000</v>
      </c>
      <c r="M52" s="60">
        <v>130000</v>
      </c>
      <c r="N52" s="60">
        <v>130000</v>
      </c>
      <c r="O52" s="60">
        <v>36000</v>
      </c>
      <c r="P52" s="18">
        <v>36000</v>
      </c>
      <c r="Q52" s="101">
        <v>36000</v>
      </c>
      <c r="R52" s="60">
        <v>36000</v>
      </c>
      <c r="S52" s="60">
        <v>166000</v>
      </c>
      <c r="T52" s="60">
        <v>166000</v>
      </c>
      <c r="U52" s="101">
        <v>166000</v>
      </c>
      <c r="V52" s="101">
        <v>166000</v>
      </c>
      <c r="W52" s="102">
        <v>0.44139494885805786</v>
      </c>
      <c r="X52" s="102">
        <v>0.44139494885805786</v>
      </c>
      <c r="Y52" s="63">
        <f>N52</f>
        <v>130000</v>
      </c>
    </row>
    <row r="53" spans="1:26" s="61" customFormat="1">
      <c r="A53" s="14">
        <f t="shared" si="3"/>
        <v>12</v>
      </c>
      <c r="B53" s="15" t="s">
        <v>70</v>
      </c>
      <c r="C53" s="60">
        <v>1600000</v>
      </c>
      <c r="D53" s="60">
        <v>1600000</v>
      </c>
      <c r="E53" s="60">
        <v>800000</v>
      </c>
      <c r="F53" s="60">
        <v>800000</v>
      </c>
      <c r="G53" s="60">
        <v>2575087.2483270001</v>
      </c>
      <c r="H53" s="60">
        <v>2575087.2483270001</v>
      </c>
      <c r="I53" s="60">
        <v>930958.08</v>
      </c>
      <c r="J53" s="60">
        <v>930958.08</v>
      </c>
      <c r="K53" s="60">
        <v>2048000</v>
      </c>
      <c r="L53" s="18">
        <v>2048000</v>
      </c>
      <c r="M53" s="60">
        <v>2480000</v>
      </c>
      <c r="N53" s="60">
        <v>2480000</v>
      </c>
      <c r="O53" s="60">
        <v>900000</v>
      </c>
      <c r="P53" s="18">
        <v>900000</v>
      </c>
      <c r="Q53" s="101">
        <v>1200000</v>
      </c>
      <c r="R53" s="60">
        <v>1200000</v>
      </c>
      <c r="S53" s="60">
        <v>2948000</v>
      </c>
      <c r="T53" s="60">
        <v>2948000</v>
      </c>
      <c r="U53" s="101">
        <v>3680000</v>
      </c>
      <c r="V53" s="101">
        <v>3680000</v>
      </c>
      <c r="W53" s="102">
        <v>1.0496156368166543</v>
      </c>
      <c r="X53" s="102">
        <v>1.0496156368166543</v>
      </c>
      <c r="Y53" s="63">
        <f>N53</f>
        <v>2480000</v>
      </c>
    </row>
    <row r="54" spans="1:26" s="61" customFormat="1" ht="31.5">
      <c r="A54" s="14">
        <f t="shared" si="3"/>
        <v>13</v>
      </c>
      <c r="B54" s="15" t="s">
        <v>71</v>
      </c>
      <c r="C54" s="60"/>
      <c r="D54" s="60"/>
      <c r="E54" s="60">
        <v>500</v>
      </c>
      <c r="F54" s="60">
        <v>500</v>
      </c>
      <c r="G54" s="60">
        <v>621.70600000000002</v>
      </c>
      <c r="H54" s="60">
        <v>621.70600000000002</v>
      </c>
      <c r="I54" s="60">
        <v>926.13</v>
      </c>
      <c r="J54" s="18">
        <v>926.13</v>
      </c>
      <c r="K54" s="18"/>
      <c r="L54" s="18"/>
      <c r="M54" s="60"/>
      <c r="N54" s="60"/>
      <c r="O54" s="60">
        <v>700</v>
      </c>
      <c r="P54" s="60">
        <v>700</v>
      </c>
      <c r="Q54" s="101">
        <v>700</v>
      </c>
      <c r="R54" s="60">
        <v>700</v>
      </c>
      <c r="S54" s="60">
        <v>700</v>
      </c>
      <c r="T54" s="60">
        <v>700</v>
      </c>
      <c r="U54" s="101">
        <v>700</v>
      </c>
      <c r="V54" s="101">
        <v>700</v>
      </c>
      <c r="W54" s="102">
        <v>0.45224429461519178</v>
      </c>
      <c r="X54" s="102">
        <v>0.45224429461519178</v>
      </c>
      <c r="Y54" s="63">
        <f>N54</f>
        <v>0</v>
      </c>
      <c r="Z54" s="63"/>
    </row>
    <row r="55" spans="1:26" s="61" customFormat="1" ht="31.5">
      <c r="A55" s="14">
        <f t="shared" si="3"/>
        <v>14</v>
      </c>
      <c r="B55" s="15" t="s">
        <v>72</v>
      </c>
      <c r="C55" s="60">
        <v>75000</v>
      </c>
      <c r="D55" s="60">
        <v>75000</v>
      </c>
      <c r="E55" s="60">
        <v>45000</v>
      </c>
      <c r="F55" s="60">
        <v>45000</v>
      </c>
      <c r="G55" s="60">
        <v>87395.699179000003</v>
      </c>
      <c r="H55" s="60">
        <v>87395.699179000003</v>
      </c>
      <c r="I55" s="60">
        <v>63602.78</v>
      </c>
      <c r="J55" s="60">
        <v>63602.78</v>
      </c>
      <c r="K55" s="60">
        <v>82000</v>
      </c>
      <c r="L55" s="18">
        <v>82000</v>
      </c>
      <c r="M55" s="60">
        <v>82000</v>
      </c>
      <c r="N55" s="60">
        <v>82000</v>
      </c>
      <c r="O55" s="60">
        <v>45000</v>
      </c>
      <c r="P55" s="18">
        <v>45000</v>
      </c>
      <c r="Q55" s="101">
        <v>58000</v>
      </c>
      <c r="R55" s="60">
        <v>58000</v>
      </c>
      <c r="S55" s="60">
        <v>127000</v>
      </c>
      <c r="T55" s="60">
        <v>127000</v>
      </c>
      <c r="U55" s="101">
        <v>140000</v>
      </c>
      <c r="V55" s="101">
        <v>140000</v>
      </c>
      <c r="W55" s="102">
        <v>0.9271616559398459</v>
      </c>
      <c r="X55" s="102">
        <v>0.9271616559398459</v>
      </c>
      <c r="Y55" s="63">
        <f>N55</f>
        <v>82000</v>
      </c>
    </row>
    <row r="56" spans="1:26" s="61" customFormat="1" ht="31.5">
      <c r="A56" s="14">
        <f t="shared" si="3"/>
        <v>15</v>
      </c>
      <c r="B56" s="15" t="s">
        <v>73</v>
      </c>
      <c r="C56" s="60">
        <v>37000</v>
      </c>
      <c r="D56" s="60">
        <v>27480</v>
      </c>
      <c r="E56" s="60">
        <v>18000</v>
      </c>
      <c r="F56" s="60">
        <v>11700</v>
      </c>
      <c r="G56" s="60">
        <v>48399.166195999998</v>
      </c>
      <c r="H56" s="60">
        <v>36711.732464000001</v>
      </c>
      <c r="I56" s="60">
        <v>49003.61</v>
      </c>
      <c r="J56" s="60">
        <v>36476.21</v>
      </c>
      <c r="K56" s="60">
        <v>37400</v>
      </c>
      <c r="L56" s="60">
        <v>25850</v>
      </c>
      <c r="M56" s="60">
        <v>37400</v>
      </c>
      <c r="N56" s="60">
        <v>25850</v>
      </c>
      <c r="O56" s="60">
        <v>21000</v>
      </c>
      <c r="P56" s="60">
        <v>14700</v>
      </c>
      <c r="Q56" s="101">
        <v>21000</v>
      </c>
      <c r="R56" s="60">
        <v>14700</v>
      </c>
      <c r="S56" s="60">
        <v>58400</v>
      </c>
      <c r="T56" s="60">
        <v>40550</v>
      </c>
      <c r="U56" s="101">
        <v>58400</v>
      </c>
      <c r="V56" s="101">
        <v>40550</v>
      </c>
      <c r="W56" s="102">
        <v>0.59957223275118821</v>
      </c>
      <c r="X56" s="102">
        <v>0.55405301248830585</v>
      </c>
      <c r="Z56" s="63">
        <f>N56</f>
        <v>25850</v>
      </c>
    </row>
    <row r="57" spans="1:26" s="6" customFormat="1">
      <c r="A57" s="26"/>
      <c r="B57" s="20" t="s">
        <v>364</v>
      </c>
      <c r="C57" s="25">
        <v>13600</v>
      </c>
      <c r="D57" s="25">
        <v>4080</v>
      </c>
      <c r="E57" s="25">
        <v>9000</v>
      </c>
      <c r="F57" s="25">
        <v>2700</v>
      </c>
      <c r="G57" s="25"/>
      <c r="H57" s="25"/>
      <c r="I57" s="25">
        <v>12527.4</v>
      </c>
      <c r="J57" s="25"/>
      <c r="K57" s="25">
        <v>16500</v>
      </c>
      <c r="L57" s="25">
        <v>4950</v>
      </c>
      <c r="M57" s="25">
        <v>16500</v>
      </c>
      <c r="N57" s="25">
        <v>4950</v>
      </c>
      <c r="O57" s="25">
        <v>9000</v>
      </c>
      <c r="P57" s="25">
        <v>2700</v>
      </c>
      <c r="Q57" s="144">
        <v>9000</v>
      </c>
      <c r="R57" s="25">
        <v>2700</v>
      </c>
      <c r="S57" s="60">
        <v>25500</v>
      </c>
      <c r="T57" s="60">
        <v>7650</v>
      </c>
      <c r="U57" s="144">
        <v>25500</v>
      </c>
      <c r="V57" s="144">
        <v>7650</v>
      </c>
      <c r="W57" s="105"/>
      <c r="X57" s="105"/>
      <c r="Z57" s="109"/>
    </row>
    <row r="58" spans="1:26" s="6" customFormat="1">
      <c r="A58" s="26"/>
      <c r="B58" s="20" t="s">
        <v>365</v>
      </c>
      <c r="C58" s="25">
        <v>23400</v>
      </c>
      <c r="D58" s="25">
        <v>23400</v>
      </c>
      <c r="E58" s="25">
        <v>9000</v>
      </c>
      <c r="F58" s="25">
        <v>9000</v>
      </c>
      <c r="G58" s="25"/>
      <c r="H58" s="25"/>
      <c r="I58" s="25">
        <v>36476.21</v>
      </c>
      <c r="J58" s="18">
        <v>36476.21</v>
      </c>
      <c r="K58" s="18">
        <v>20900</v>
      </c>
      <c r="L58" s="18">
        <v>20900</v>
      </c>
      <c r="M58" s="25">
        <v>20900</v>
      </c>
      <c r="N58" s="25">
        <v>20900</v>
      </c>
      <c r="O58" s="25">
        <v>12000</v>
      </c>
      <c r="P58" s="18">
        <v>12000</v>
      </c>
      <c r="Q58" s="144">
        <v>12000</v>
      </c>
      <c r="R58" s="25">
        <v>12000</v>
      </c>
      <c r="S58" s="60">
        <v>32900</v>
      </c>
      <c r="T58" s="60">
        <v>32900</v>
      </c>
      <c r="U58" s="144">
        <v>32900</v>
      </c>
      <c r="V58" s="144">
        <v>32900</v>
      </c>
      <c r="W58" s="105"/>
      <c r="X58" s="105"/>
      <c r="Z58" s="109"/>
    </row>
    <row r="59" spans="1:26" s="61" customFormat="1">
      <c r="A59" s="14">
        <v>16</v>
      </c>
      <c r="B59" s="15" t="s">
        <v>342</v>
      </c>
      <c r="C59" s="60">
        <v>2700</v>
      </c>
      <c r="D59" s="60"/>
      <c r="E59" s="60"/>
      <c r="F59" s="60"/>
      <c r="G59" s="60">
        <v>2655.7689999999998</v>
      </c>
      <c r="H59" s="60"/>
      <c r="I59" s="60"/>
      <c r="J59" s="60"/>
      <c r="K59" s="60">
        <v>2600</v>
      </c>
      <c r="L59" s="18"/>
      <c r="M59" s="60">
        <v>2600</v>
      </c>
      <c r="N59" s="60">
        <v>0</v>
      </c>
      <c r="O59" s="60">
        <v>1300</v>
      </c>
      <c r="P59" s="60"/>
      <c r="Q59" s="101">
        <v>1300</v>
      </c>
      <c r="R59" s="60"/>
      <c r="S59" s="60">
        <v>3900</v>
      </c>
      <c r="T59" s="60">
        <v>0</v>
      </c>
      <c r="U59" s="101">
        <v>3900</v>
      </c>
      <c r="V59" s="101">
        <v>0</v>
      </c>
      <c r="W59" s="102">
        <v>1.468501213772734</v>
      </c>
      <c r="X59" s="102"/>
      <c r="Z59" s="63">
        <f>N59</f>
        <v>0</v>
      </c>
    </row>
    <row r="60" spans="1:26" s="61" customFormat="1">
      <c r="A60" s="14">
        <v>17</v>
      </c>
      <c r="B60" s="15" t="s">
        <v>74</v>
      </c>
      <c r="C60" s="60">
        <v>170000</v>
      </c>
      <c r="D60" s="60">
        <v>86700</v>
      </c>
      <c r="E60" s="60">
        <v>130000</v>
      </c>
      <c r="F60" s="60">
        <v>50000</v>
      </c>
      <c r="G60" s="60">
        <v>217296.608874</v>
      </c>
      <c r="H60" s="60">
        <v>111341.70101399999</v>
      </c>
      <c r="I60" s="60">
        <v>170681.06</v>
      </c>
      <c r="J60" s="60">
        <v>66306.679999999993</v>
      </c>
      <c r="K60" s="60">
        <v>185000</v>
      </c>
      <c r="L60" s="60">
        <v>109700</v>
      </c>
      <c r="M60" s="60">
        <v>185000</v>
      </c>
      <c r="N60" s="60">
        <v>109700</v>
      </c>
      <c r="O60" s="60">
        <v>145000</v>
      </c>
      <c r="P60" s="60">
        <v>50000</v>
      </c>
      <c r="Q60" s="101">
        <v>132000</v>
      </c>
      <c r="R60" s="60">
        <v>50000</v>
      </c>
      <c r="S60" s="60">
        <v>330000</v>
      </c>
      <c r="T60" s="60">
        <v>159700</v>
      </c>
      <c r="U60" s="101">
        <v>317000</v>
      </c>
      <c r="V60" s="101">
        <v>159700</v>
      </c>
      <c r="W60" s="102">
        <v>0.81705733456259633</v>
      </c>
      <c r="X60" s="102">
        <v>0.89896681910889176</v>
      </c>
      <c r="Z60" s="63">
        <f>N60</f>
        <v>109700</v>
      </c>
    </row>
    <row r="61" spans="1:26" s="6" customFormat="1">
      <c r="A61" s="26"/>
      <c r="B61" s="20" t="s">
        <v>366</v>
      </c>
      <c r="C61" s="25">
        <v>83300</v>
      </c>
      <c r="D61" s="25"/>
      <c r="E61" s="25">
        <v>80000</v>
      </c>
      <c r="F61" s="25"/>
      <c r="G61" s="25"/>
      <c r="H61" s="25"/>
      <c r="I61" s="25">
        <v>104374.38</v>
      </c>
      <c r="J61" s="25"/>
      <c r="K61" s="25">
        <v>75300</v>
      </c>
      <c r="L61" s="25"/>
      <c r="M61" s="25">
        <v>75300</v>
      </c>
      <c r="N61" s="25"/>
      <c r="O61" s="25">
        <v>95000</v>
      </c>
      <c r="P61" s="25"/>
      <c r="Q61" s="144">
        <v>82000</v>
      </c>
      <c r="R61" s="25"/>
      <c r="S61" s="25">
        <v>170300</v>
      </c>
      <c r="T61" s="25">
        <v>0</v>
      </c>
      <c r="U61" s="144">
        <v>157300</v>
      </c>
      <c r="V61" s="144">
        <v>0</v>
      </c>
      <c r="W61" s="105"/>
      <c r="X61" s="105"/>
      <c r="Z61" s="109"/>
    </row>
    <row r="62" spans="1:26" s="6" customFormat="1">
      <c r="A62" s="26"/>
      <c r="B62" s="20" t="s">
        <v>368</v>
      </c>
      <c r="C62" s="25">
        <v>86700</v>
      </c>
      <c r="D62" s="25">
        <v>86700</v>
      </c>
      <c r="E62" s="25">
        <v>50000</v>
      </c>
      <c r="F62" s="25">
        <v>50000</v>
      </c>
      <c r="G62" s="25"/>
      <c r="H62" s="25"/>
      <c r="I62" s="25">
        <v>66306.679999999993</v>
      </c>
      <c r="J62" s="18">
        <v>66306.679999999993</v>
      </c>
      <c r="K62" s="18">
        <v>109700</v>
      </c>
      <c r="L62" s="18">
        <v>109700</v>
      </c>
      <c r="M62" s="25">
        <v>109700</v>
      </c>
      <c r="N62" s="25">
        <v>109700</v>
      </c>
      <c r="O62" s="25">
        <v>50000</v>
      </c>
      <c r="P62" s="18">
        <v>50000</v>
      </c>
      <c r="Q62" s="144">
        <v>50000</v>
      </c>
      <c r="R62" s="25">
        <v>50000</v>
      </c>
      <c r="S62" s="25">
        <v>159700</v>
      </c>
      <c r="T62" s="25">
        <v>159700</v>
      </c>
      <c r="U62" s="144">
        <v>159700</v>
      </c>
      <c r="V62" s="144">
        <v>159700</v>
      </c>
      <c r="W62" s="105"/>
      <c r="X62" s="105"/>
      <c r="Z62" s="109"/>
    </row>
    <row r="63" spans="1:26" s="6" customFormat="1" ht="31.5">
      <c r="A63" s="26"/>
      <c r="B63" s="20" t="s">
        <v>367</v>
      </c>
      <c r="C63" s="25"/>
      <c r="D63" s="25"/>
      <c r="E63" s="25">
        <v>2000</v>
      </c>
      <c r="F63" s="25"/>
      <c r="G63" s="25"/>
      <c r="H63" s="25"/>
      <c r="I63" s="25"/>
      <c r="J63" s="25"/>
      <c r="K63" s="25">
        <v>19700</v>
      </c>
      <c r="L63" s="25"/>
      <c r="M63" s="25">
        <v>19700</v>
      </c>
      <c r="N63" s="25"/>
      <c r="O63" s="25">
        <v>1000</v>
      </c>
      <c r="P63" s="25"/>
      <c r="Q63" s="144">
        <v>1000</v>
      </c>
      <c r="R63" s="25"/>
      <c r="S63" s="18">
        <v>20700</v>
      </c>
      <c r="T63" s="60">
        <v>0</v>
      </c>
      <c r="U63" s="144">
        <v>20700</v>
      </c>
      <c r="V63" s="144">
        <v>0</v>
      </c>
      <c r="W63" s="105"/>
      <c r="X63" s="105"/>
      <c r="Z63" s="109"/>
    </row>
    <row r="64" spans="1:26" s="61" customFormat="1" ht="31.5">
      <c r="A64" s="14">
        <v>18</v>
      </c>
      <c r="B64" s="15" t="s">
        <v>75</v>
      </c>
      <c r="C64" s="60">
        <v>14000</v>
      </c>
      <c r="D64" s="60">
        <v>14000</v>
      </c>
      <c r="E64" s="60">
        <v>6000</v>
      </c>
      <c r="F64" s="60">
        <v>6000</v>
      </c>
      <c r="G64" s="60">
        <v>24459.788520999999</v>
      </c>
      <c r="H64" s="60">
        <v>24459.788520999999</v>
      </c>
      <c r="I64" s="60">
        <v>11307.39</v>
      </c>
      <c r="J64" s="60">
        <v>11307.39</v>
      </c>
      <c r="K64" s="60">
        <v>14000</v>
      </c>
      <c r="L64" s="18">
        <v>14000</v>
      </c>
      <c r="M64" s="60">
        <v>14000</v>
      </c>
      <c r="N64" s="60">
        <v>14000</v>
      </c>
      <c r="O64" s="60">
        <v>7000</v>
      </c>
      <c r="P64" s="60">
        <v>7000</v>
      </c>
      <c r="Q64" s="101">
        <v>7000</v>
      </c>
      <c r="R64" s="60">
        <v>7000</v>
      </c>
      <c r="S64" s="60">
        <v>21000</v>
      </c>
      <c r="T64" s="60">
        <v>21000</v>
      </c>
      <c r="U64" s="101">
        <v>21000</v>
      </c>
      <c r="V64" s="101">
        <v>21000</v>
      </c>
      <c r="W64" s="102">
        <v>0.5871304606168547</v>
      </c>
      <c r="X64" s="102">
        <v>0.5871304606168547</v>
      </c>
      <c r="Y64" s="63">
        <f>N64</f>
        <v>14000</v>
      </c>
    </row>
    <row r="65" spans="1:26" s="61" customFormat="1">
      <c r="A65" s="14">
        <v>19</v>
      </c>
      <c r="B65" s="15" t="s">
        <v>76</v>
      </c>
      <c r="C65" s="60">
        <v>2000</v>
      </c>
      <c r="D65" s="60">
        <v>2000</v>
      </c>
      <c r="E65" s="60">
        <v>6000</v>
      </c>
      <c r="F65" s="60">
        <v>6000</v>
      </c>
      <c r="G65" s="60">
        <v>4635.6931500000001</v>
      </c>
      <c r="H65" s="60">
        <v>4635.6931500000001</v>
      </c>
      <c r="I65" s="60">
        <v>11440.46</v>
      </c>
      <c r="J65" s="60">
        <v>11440.46</v>
      </c>
      <c r="K65" s="60">
        <v>4000</v>
      </c>
      <c r="L65" s="18">
        <v>4000</v>
      </c>
      <c r="M65" s="60">
        <v>4000</v>
      </c>
      <c r="N65" s="60">
        <v>4000</v>
      </c>
      <c r="O65" s="60">
        <v>6000</v>
      </c>
      <c r="P65" s="60">
        <v>6000</v>
      </c>
      <c r="Q65" s="101">
        <v>6000</v>
      </c>
      <c r="R65" s="60">
        <v>6000</v>
      </c>
      <c r="S65" s="60">
        <v>10000</v>
      </c>
      <c r="T65" s="60">
        <v>10000</v>
      </c>
      <c r="U65" s="101">
        <v>10000</v>
      </c>
      <c r="V65" s="101">
        <v>10000</v>
      </c>
      <c r="W65" s="102">
        <v>0.62203935896194174</v>
      </c>
      <c r="X65" s="102">
        <v>0.62203935896194174</v>
      </c>
      <c r="Y65" s="63">
        <f>N65</f>
        <v>4000</v>
      </c>
    </row>
    <row r="66" spans="1:26" s="7" customFormat="1" ht="63">
      <c r="A66" s="16">
        <v>20</v>
      </c>
      <c r="B66" s="17" t="s">
        <v>77</v>
      </c>
      <c r="C66" s="18"/>
      <c r="D66" s="18"/>
      <c r="E66" s="18"/>
      <c r="F66" s="18"/>
      <c r="G66" s="18"/>
      <c r="H66" s="18"/>
      <c r="I66" s="18"/>
      <c r="J66" s="18"/>
      <c r="K66" s="18"/>
      <c r="L66" s="18"/>
      <c r="M66" s="18"/>
      <c r="N66" s="18"/>
      <c r="O66" s="18"/>
      <c r="P66" s="18"/>
      <c r="Q66" s="142"/>
      <c r="R66" s="18"/>
      <c r="S66" s="18"/>
      <c r="T66" s="18"/>
      <c r="U66" s="142">
        <v>0</v>
      </c>
      <c r="V66" s="142">
        <v>0</v>
      </c>
      <c r="W66" s="105"/>
      <c r="X66" s="105"/>
      <c r="Y66" s="64">
        <f>N66</f>
        <v>0</v>
      </c>
    </row>
    <row r="67" spans="1:26" s="7" customFormat="1" ht="31.5">
      <c r="A67" s="16">
        <v>21</v>
      </c>
      <c r="B67" s="17" t="s">
        <v>78</v>
      </c>
      <c r="C67" s="18"/>
      <c r="D67" s="18"/>
      <c r="E67" s="18"/>
      <c r="F67" s="18"/>
      <c r="G67" s="18"/>
      <c r="H67" s="18"/>
      <c r="I67" s="18"/>
      <c r="J67" s="18"/>
      <c r="K67" s="18"/>
      <c r="L67" s="18"/>
      <c r="M67" s="18"/>
      <c r="N67" s="18"/>
      <c r="O67" s="18"/>
      <c r="P67" s="18"/>
      <c r="Q67" s="142"/>
      <c r="R67" s="18"/>
      <c r="S67" s="18"/>
      <c r="T67" s="18"/>
      <c r="U67" s="142">
        <v>0</v>
      </c>
      <c r="V67" s="142">
        <v>0</v>
      </c>
      <c r="W67" s="105"/>
      <c r="X67" s="105"/>
    </row>
    <row r="68" spans="1:26" s="7" customFormat="1">
      <c r="A68" s="14" t="s">
        <v>13</v>
      </c>
      <c r="B68" s="15" t="s">
        <v>79</v>
      </c>
      <c r="C68" s="18"/>
      <c r="D68" s="18"/>
      <c r="E68" s="18"/>
      <c r="F68" s="18"/>
      <c r="G68" s="18"/>
      <c r="H68" s="18"/>
      <c r="I68" s="18"/>
      <c r="J68" s="18"/>
      <c r="K68" s="18"/>
      <c r="L68" s="18"/>
      <c r="M68" s="18"/>
      <c r="N68" s="18"/>
      <c r="O68" s="18"/>
      <c r="P68" s="18"/>
      <c r="Q68" s="142"/>
      <c r="R68" s="18"/>
      <c r="S68" s="18"/>
      <c r="T68" s="18"/>
      <c r="U68" s="142">
        <v>0</v>
      </c>
      <c r="V68" s="142">
        <v>0</v>
      </c>
      <c r="W68" s="105"/>
      <c r="X68" s="105"/>
    </row>
    <row r="69" spans="1:26" s="61" customFormat="1" ht="31.5">
      <c r="A69" s="14" t="s">
        <v>17</v>
      </c>
      <c r="B69" s="15" t="s">
        <v>80</v>
      </c>
      <c r="C69" s="60">
        <v>620000</v>
      </c>
      <c r="D69" s="60">
        <v>0</v>
      </c>
      <c r="E69" s="60">
        <v>950000</v>
      </c>
      <c r="F69" s="60">
        <v>0</v>
      </c>
      <c r="G69" s="60">
        <v>1627755.0245630001</v>
      </c>
      <c r="H69" s="60">
        <v>0</v>
      </c>
      <c r="I69" s="60">
        <v>1055457.28</v>
      </c>
      <c r="J69" s="60">
        <v>0</v>
      </c>
      <c r="K69" s="60">
        <v>1450000</v>
      </c>
      <c r="L69" s="60">
        <v>0</v>
      </c>
      <c r="M69" s="60">
        <v>1450000</v>
      </c>
      <c r="N69" s="60">
        <v>0</v>
      </c>
      <c r="O69" s="60">
        <v>1100000</v>
      </c>
      <c r="P69" s="60">
        <v>0</v>
      </c>
      <c r="Q69" s="101">
        <v>1100000</v>
      </c>
      <c r="R69" s="60">
        <v>0</v>
      </c>
      <c r="S69" s="60">
        <v>2550000</v>
      </c>
      <c r="T69" s="60">
        <v>0</v>
      </c>
      <c r="U69" s="101">
        <v>2550000</v>
      </c>
      <c r="V69" s="101">
        <v>0</v>
      </c>
      <c r="W69" s="102">
        <v>0.95035342364207909</v>
      </c>
      <c r="X69" s="102"/>
      <c r="Y69" s="60">
        <f t="shared" ref="Y69:Z69" si="4">SUM(Y70:Y75)</f>
        <v>0</v>
      </c>
      <c r="Z69" s="60">
        <f t="shared" si="4"/>
        <v>0</v>
      </c>
    </row>
    <row r="70" spans="1:26" s="7" customFormat="1" ht="31.5">
      <c r="A70" s="16">
        <v>1</v>
      </c>
      <c r="B70" s="17" t="s">
        <v>81</v>
      </c>
      <c r="C70" s="18">
        <v>491370</v>
      </c>
      <c r="D70" s="18"/>
      <c r="E70" s="18">
        <v>771600</v>
      </c>
      <c r="F70" s="18"/>
      <c r="G70" s="18">
        <v>1540384.9271180001</v>
      </c>
      <c r="H70" s="18"/>
      <c r="I70" s="18">
        <v>847812.01</v>
      </c>
      <c r="J70" s="18"/>
      <c r="K70" s="18">
        <v>1380000</v>
      </c>
      <c r="L70" s="18"/>
      <c r="M70" s="18">
        <v>1380000</v>
      </c>
      <c r="N70" s="18"/>
      <c r="O70" s="18">
        <v>890000</v>
      </c>
      <c r="P70" s="18"/>
      <c r="Q70" s="142">
        <v>890000</v>
      </c>
      <c r="R70" s="18"/>
      <c r="S70" s="18">
        <v>2270000</v>
      </c>
      <c r="T70" s="60">
        <v>0</v>
      </c>
      <c r="U70" s="142">
        <v>2270000</v>
      </c>
      <c r="V70" s="142">
        <v>0</v>
      </c>
      <c r="W70" s="105">
        <v>0.95050787676637893</v>
      </c>
      <c r="X70" s="105"/>
    </row>
    <row r="71" spans="1:26" s="7" customFormat="1">
      <c r="A71" s="16">
        <f>A70+1</f>
        <v>2</v>
      </c>
      <c r="B71" s="17" t="s">
        <v>82</v>
      </c>
      <c r="C71" s="18">
        <v>116120</v>
      </c>
      <c r="D71" s="18"/>
      <c r="E71" s="18">
        <v>66000</v>
      </c>
      <c r="F71" s="18"/>
      <c r="G71" s="18">
        <v>41857.941624999999</v>
      </c>
      <c r="H71" s="18"/>
      <c r="I71" s="18">
        <v>88088.54</v>
      </c>
      <c r="J71" s="18"/>
      <c r="K71" s="18">
        <v>40000</v>
      </c>
      <c r="L71" s="18"/>
      <c r="M71" s="18">
        <v>40000</v>
      </c>
      <c r="N71" s="18"/>
      <c r="O71" s="18">
        <v>70000</v>
      </c>
      <c r="P71" s="18"/>
      <c r="Q71" s="142">
        <v>70000</v>
      </c>
      <c r="R71" s="18"/>
      <c r="S71" s="18">
        <v>110000</v>
      </c>
      <c r="T71" s="60">
        <v>0</v>
      </c>
      <c r="U71" s="142">
        <v>110000</v>
      </c>
      <c r="V71" s="142">
        <v>0</v>
      </c>
      <c r="W71" s="105">
        <v>0.84650233407194808</v>
      </c>
      <c r="X71" s="105"/>
    </row>
    <row r="72" spans="1:26" s="7" customFormat="1">
      <c r="A72" s="16">
        <f>A71+1</f>
        <v>3</v>
      </c>
      <c r="B72" s="17" t="s">
        <v>83</v>
      </c>
      <c r="C72" s="18">
        <v>7210</v>
      </c>
      <c r="D72" s="18"/>
      <c r="E72" s="18">
        <v>42200</v>
      </c>
      <c r="F72" s="18"/>
      <c r="G72" s="18">
        <v>39580.595820000002</v>
      </c>
      <c r="H72" s="18"/>
      <c r="I72" s="18">
        <v>49240.480000000003</v>
      </c>
      <c r="J72" s="18"/>
      <c r="K72" s="18">
        <v>20000</v>
      </c>
      <c r="L72" s="18"/>
      <c r="M72" s="18">
        <v>20000</v>
      </c>
      <c r="N72" s="18"/>
      <c r="O72" s="18">
        <v>60000</v>
      </c>
      <c r="P72" s="18"/>
      <c r="Q72" s="142">
        <v>60000</v>
      </c>
      <c r="R72" s="18"/>
      <c r="S72" s="18">
        <v>80000</v>
      </c>
      <c r="T72" s="60">
        <v>0</v>
      </c>
      <c r="U72" s="142">
        <v>80000</v>
      </c>
      <c r="V72" s="142">
        <v>0</v>
      </c>
      <c r="W72" s="105">
        <v>0.90068713153310243</v>
      </c>
      <c r="X72" s="105"/>
    </row>
    <row r="73" spans="1:26" s="7" customFormat="1" ht="31.5">
      <c r="A73" s="16">
        <f>A72+1</f>
        <v>4</v>
      </c>
      <c r="B73" s="17" t="s">
        <v>84</v>
      </c>
      <c r="C73" s="18"/>
      <c r="D73" s="18"/>
      <c r="E73" s="18">
        <v>7000</v>
      </c>
      <c r="F73" s="18"/>
      <c r="G73" s="18"/>
      <c r="H73" s="18"/>
      <c r="I73" s="18">
        <v>84.51</v>
      </c>
      <c r="J73" s="18"/>
      <c r="K73" s="18"/>
      <c r="L73" s="18"/>
      <c r="M73" s="18"/>
      <c r="N73" s="18"/>
      <c r="O73" s="18"/>
      <c r="P73" s="18"/>
      <c r="Q73" s="142">
        <v>70000</v>
      </c>
      <c r="R73" s="18"/>
      <c r="S73" s="18">
        <v>0</v>
      </c>
      <c r="T73" s="60">
        <v>0</v>
      </c>
      <c r="U73" s="142">
        <v>70000</v>
      </c>
      <c r="V73" s="142">
        <v>0</v>
      </c>
      <c r="W73" s="105"/>
      <c r="X73" s="105"/>
    </row>
    <row r="74" spans="1:26" s="7" customFormat="1" ht="31.5">
      <c r="A74" s="16">
        <f>A73+1</f>
        <v>5</v>
      </c>
      <c r="B74" s="17" t="s">
        <v>85</v>
      </c>
      <c r="C74" s="18"/>
      <c r="D74" s="18"/>
      <c r="E74" s="18">
        <v>63200</v>
      </c>
      <c r="F74" s="18"/>
      <c r="G74" s="18">
        <v>5.3959999999999999</v>
      </c>
      <c r="H74" s="18"/>
      <c r="I74" s="18">
        <v>57439.57</v>
      </c>
      <c r="J74" s="18"/>
      <c r="K74" s="18"/>
      <c r="L74" s="18"/>
      <c r="M74" s="18"/>
      <c r="N74" s="18"/>
      <c r="O74" s="18">
        <v>70000</v>
      </c>
      <c r="P74" s="18"/>
      <c r="Q74" s="142"/>
      <c r="R74" s="18"/>
      <c r="S74" s="18">
        <v>70000</v>
      </c>
      <c r="T74" s="18"/>
      <c r="U74" s="142">
        <v>0</v>
      </c>
      <c r="V74" s="142">
        <v>0</v>
      </c>
      <c r="W74" s="105">
        <v>0</v>
      </c>
      <c r="X74" s="105"/>
    </row>
    <row r="75" spans="1:26" s="7" customFormat="1">
      <c r="A75" s="16">
        <f>A74+1</f>
        <v>6</v>
      </c>
      <c r="B75" s="17" t="s">
        <v>86</v>
      </c>
      <c r="C75" s="18">
        <v>5300</v>
      </c>
      <c r="D75" s="18"/>
      <c r="E75" s="18"/>
      <c r="F75" s="18"/>
      <c r="G75" s="18">
        <v>5926.1639999999998</v>
      </c>
      <c r="H75" s="18"/>
      <c r="I75" s="18">
        <v>12792.17</v>
      </c>
      <c r="J75" s="18"/>
      <c r="K75" s="18">
        <v>10000</v>
      </c>
      <c r="L75" s="18"/>
      <c r="M75" s="18">
        <v>10000</v>
      </c>
      <c r="N75" s="18"/>
      <c r="O75" s="18">
        <v>10000</v>
      </c>
      <c r="P75" s="18"/>
      <c r="Q75" s="142">
        <v>10000</v>
      </c>
      <c r="R75" s="18"/>
      <c r="S75" s="18">
        <v>20000</v>
      </c>
      <c r="T75" s="18"/>
      <c r="U75" s="142">
        <v>20000</v>
      </c>
      <c r="V75" s="142">
        <v>0</v>
      </c>
      <c r="W75" s="105">
        <v>1.0684711577429915</v>
      </c>
      <c r="X75" s="105"/>
    </row>
    <row r="76" spans="1:26" s="61" customFormat="1">
      <c r="A76" s="14" t="s">
        <v>18</v>
      </c>
      <c r="B76" s="15" t="s">
        <v>87</v>
      </c>
      <c r="C76" s="60"/>
      <c r="D76" s="60"/>
      <c r="E76" s="60"/>
      <c r="F76" s="60"/>
      <c r="G76" s="60">
        <v>51738.786889000003</v>
      </c>
      <c r="H76" s="60">
        <v>665.42700000000332</v>
      </c>
      <c r="I76" s="60">
        <v>3850.43</v>
      </c>
      <c r="J76" s="60">
        <v>3850.43</v>
      </c>
      <c r="K76" s="60"/>
      <c r="L76" s="60"/>
      <c r="M76" s="60"/>
      <c r="N76" s="60"/>
      <c r="O76" s="60"/>
      <c r="P76" s="60"/>
      <c r="Q76" s="101">
        <v>14255</v>
      </c>
      <c r="R76" s="60">
        <v>14255</v>
      </c>
      <c r="S76" s="60">
        <v>0</v>
      </c>
      <c r="T76" s="60">
        <v>0</v>
      </c>
      <c r="U76" s="101">
        <v>14255</v>
      </c>
      <c r="V76" s="101">
        <v>14255</v>
      </c>
      <c r="W76" s="102">
        <v>0.25643462523431915</v>
      </c>
      <c r="X76" s="102">
        <v>3.1566544290485701</v>
      </c>
    </row>
    <row r="77" spans="1:26" s="7" customFormat="1" ht="15.95" customHeight="1">
      <c r="A77" s="21"/>
      <c r="B77" s="21"/>
      <c r="C77" s="41"/>
      <c r="D77" s="41"/>
      <c r="E77" s="41"/>
      <c r="F77" s="41"/>
      <c r="G77" s="41"/>
      <c r="H77" s="41"/>
      <c r="I77" s="41"/>
      <c r="J77" s="41"/>
      <c r="K77" s="41"/>
      <c r="L77" s="41"/>
      <c r="M77" s="41"/>
      <c r="N77" s="41"/>
      <c r="O77" s="41"/>
      <c r="P77" s="41"/>
      <c r="Q77" s="145"/>
      <c r="R77" s="41"/>
      <c r="S77" s="41"/>
      <c r="T77" s="41"/>
      <c r="U77" s="145"/>
      <c r="V77" s="145"/>
      <c r="W77" s="140"/>
      <c r="X77" s="140"/>
    </row>
    <row r="78" spans="1:26">
      <c r="A78" s="39"/>
      <c r="B78" s="38"/>
    </row>
    <row r="79" spans="1:26">
      <c r="A79" s="39"/>
      <c r="B79" s="38"/>
    </row>
    <row r="80" spans="1:26">
      <c r="A80" s="39"/>
      <c r="B80" s="38"/>
    </row>
  </sheetData>
  <mergeCells count="16">
    <mergeCell ref="A1:X1"/>
    <mergeCell ref="G6:H6"/>
    <mergeCell ref="M6:N6"/>
    <mergeCell ref="W6:X6"/>
    <mergeCell ref="A2:X2"/>
    <mergeCell ref="A3:X3"/>
    <mergeCell ref="I6:J6"/>
    <mergeCell ref="Q6:R6"/>
    <mergeCell ref="U6:V6"/>
    <mergeCell ref="A6:A8"/>
    <mergeCell ref="B6:B8"/>
    <mergeCell ref="K6:L6"/>
    <mergeCell ref="O6:P6"/>
    <mergeCell ref="S6:T6"/>
    <mergeCell ref="E6:F6"/>
    <mergeCell ref="C6:D6"/>
  </mergeCells>
  <pageMargins left="0.35433070866141736" right="0.27559055118110237" top="0.59055118110236227" bottom="0.35433070866141736" header="0.31496062992125984" footer="0.31496062992125984"/>
  <pageSetup paperSize="9" scale="85" orientation="landscape" r:id="rId1"/>
  <headerFooter differentFirst="1">
    <oddHeader>&amp;C&amp;"Times New Roman,Regular"&amp;P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02"/>
  <sheetViews>
    <sheetView workbookViewId="0">
      <pane xSplit="2" ySplit="10" topLeftCell="C41" activePane="bottomRight" state="frozen"/>
      <selection pane="topRight" activeCell="C1" sqref="C1"/>
      <selection pane="bottomLeft" activeCell="A11" sqref="A11"/>
      <selection pane="bottomRight" activeCell="C53" sqref="C53"/>
    </sheetView>
  </sheetViews>
  <sheetFormatPr defaultRowHeight="15.75"/>
  <cols>
    <col min="1" max="1" width="5.875" style="33" customWidth="1"/>
    <col min="2" max="2" width="38.625" style="33" customWidth="1"/>
    <col min="3" max="6" width="12.5" style="33" customWidth="1"/>
    <col min="7" max="7" width="13.625" style="81" customWidth="1"/>
    <col min="8" max="9" width="10" style="81" customWidth="1"/>
    <col min="10" max="26" width="9" style="33" customWidth="1"/>
    <col min="27" max="253" width="9.125" style="33"/>
    <col min="254" max="254" width="5.875" style="33" customWidth="1"/>
    <col min="255" max="255" width="69.875" style="33" customWidth="1"/>
    <col min="256" max="259" width="11.875" style="33" customWidth="1"/>
    <col min="260" max="509" width="9.125" style="33"/>
    <col min="510" max="510" width="5.875" style="33" customWidth="1"/>
    <col min="511" max="511" width="69.875" style="33" customWidth="1"/>
    <col min="512" max="515" width="11.875" style="33" customWidth="1"/>
    <col min="516" max="765" width="9.125" style="33"/>
    <col min="766" max="766" width="5.875" style="33" customWidth="1"/>
    <col min="767" max="767" width="69.875" style="33" customWidth="1"/>
    <col min="768" max="771" width="11.875" style="33" customWidth="1"/>
    <col min="772" max="1021" width="9.125" style="33"/>
    <col min="1022" max="1022" width="5.875" style="33" customWidth="1"/>
    <col min="1023" max="1023" width="69.875" style="33" customWidth="1"/>
    <col min="1024" max="1027" width="11.875" style="33" customWidth="1"/>
    <col min="1028" max="1277" width="9.125" style="33"/>
    <col min="1278" max="1278" width="5.875" style="33" customWidth="1"/>
    <col min="1279" max="1279" width="69.875" style="33" customWidth="1"/>
    <col min="1280" max="1283" width="11.875" style="33" customWidth="1"/>
    <col min="1284" max="1533" width="9.125" style="33"/>
    <col min="1534" max="1534" width="5.875" style="33" customWidth="1"/>
    <col min="1535" max="1535" width="69.875" style="33" customWidth="1"/>
    <col min="1536" max="1539" width="11.875" style="33" customWidth="1"/>
    <col min="1540" max="1789" width="9.125" style="33"/>
    <col min="1790" max="1790" width="5.875" style="33" customWidth="1"/>
    <col min="1791" max="1791" width="69.875" style="33" customWidth="1"/>
    <col min="1792" max="1795" width="11.875" style="33" customWidth="1"/>
    <col min="1796" max="2045" width="9.125" style="33"/>
    <col min="2046" max="2046" width="5.875" style="33" customWidth="1"/>
    <col min="2047" max="2047" width="69.875" style="33" customWidth="1"/>
    <col min="2048" max="2051" width="11.875" style="33" customWidth="1"/>
    <col min="2052" max="2301" width="9.125" style="33"/>
    <col min="2302" max="2302" width="5.875" style="33" customWidth="1"/>
    <col min="2303" max="2303" width="69.875" style="33" customWidth="1"/>
    <col min="2304" max="2307" width="11.875" style="33" customWidth="1"/>
    <col min="2308" max="2557" width="9.125" style="33"/>
    <col min="2558" max="2558" width="5.875" style="33" customWidth="1"/>
    <col min="2559" max="2559" width="69.875" style="33" customWidth="1"/>
    <col min="2560" max="2563" width="11.875" style="33" customWidth="1"/>
    <col min="2564" max="2813" width="9.125" style="33"/>
    <col min="2814" max="2814" width="5.875" style="33" customWidth="1"/>
    <col min="2815" max="2815" width="69.875" style="33" customWidth="1"/>
    <col min="2816" max="2819" width="11.875" style="33" customWidth="1"/>
    <col min="2820" max="3069" width="9.125" style="33"/>
    <col min="3070" max="3070" width="5.875" style="33" customWidth="1"/>
    <col min="3071" max="3071" width="69.875" style="33" customWidth="1"/>
    <col min="3072" max="3075" width="11.875" style="33" customWidth="1"/>
    <col min="3076" max="3325" width="9.125" style="33"/>
    <col min="3326" max="3326" width="5.875" style="33" customWidth="1"/>
    <col min="3327" max="3327" width="69.875" style="33" customWidth="1"/>
    <col min="3328" max="3331" width="11.875" style="33" customWidth="1"/>
    <col min="3332" max="3581" width="9.125" style="33"/>
    <col min="3582" max="3582" width="5.875" style="33" customWidth="1"/>
    <col min="3583" max="3583" width="69.875" style="33" customWidth="1"/>
    <col min="3584" max="3587" width="11.875" style="33" customWidth="1"/>
    <col min="3588" max="3837" width="9.125" style="33"/>
    <col min="3838" max="3838" width="5.875" style="33" customWidth="1"/>
    <col min="3839" max="3839" width="69.875" style="33" customWidth="1"/>
    <col min="3840" max="3843" width="11.875" style="33" customWidth="1"/>
    <col min="3844" max="4093" width="9.125" style="33"/>
    <col min="4094" max="4094" width="5.875" style="33" customWidth="1"/>
    <col min="4095" max="4095" width="69.875" style="33" customWidth="1"/>
    <col min="4096" max="4099" width="11.875" style="33" customWidth="1"/>
    <col min="4100" max="4349" width="9.125" style="33"/>
    <col min="4350" max="4350" width="5.875" style="33" customWidth="1"/>
    <col min="4351" max="4351" width="69.875" style="33" customWidth="1"/>
    <col min="4352" max="4355" width="11.875" style="33" customWidth="1"/>
    <col min="4356" max="4605" width="9.125" style="33"/>
    <col min="4606" max="4606" width="5.875" style="33" customWidth="1"/>
    <col min="4607" max="4607" width="69.875" style="33" customWidth="1"/>
    <col min="4608" max="4611" width="11.875" style="33" customWidth="1"/>
    <col min="4612" max="4861" width="9.125" style="33"/>
    <col min="4862" max="4862" width="5.875" style="33" customWidth="1"/>
    <col min="4863" max="4863" width="69.875" style="33" customWidth="1"/>
    <col min="4864" max="4867" width="11.875" style="33" customWidth="1"/>
    <col min="4868" max="5117" width="9.125" style="33"/>
    <col min="5118" max="5118" width="5.875" style="33" customWidth="1"/>
    <col min="5119" max="5119" width="69.875" style="33" customWidth="1"/>
    <col min="5120" max="5123" width="11.875" style="33" customWidth="1"/>
    <col min="5124" max="5373" width="9.125" style="33"/>
    <col min="5374" max="5374" width="5.875" style="33" customWidth="1"/>
    <col min="5375" max="5375" width="69.875" style="33" customWidth="1"/>
    <col min="5376" max="5379" width="11.875" style="33" customWidth="1"/>
    <col min="5380" max="5629" width="9.125" style="33"/>
    <col min="5630" max="5630" width="5.875" style="33" customWidth="1"/>
    <col min="5631" max="5631" width="69.875" style="33" customWidth="1"/>
    <col min="5632" max="5635" width="11.875" style="33" customWidth="1"/>
    <col min="5636" max="5885" width="9.125" style="33"/>
    <col min="5886" max="5886" width="5.875" style="33" customWidth="1"/>
    <col min="5887" max="5887" width="69.875" style="33" customWidth="1"/>
    <col min="5888" max="5891" width="11.875" style="33" customWidth="1"/>
    <col min="5892" max="6141" width="9.125" style="33"/>
    <col min="6142" max="6142" width="5.875" style="33" customWidth="1"/>
    <col min="6143" max="6143" width="69.875" style="33" customWidth="1"/>
    <col min="6144" max="6147" width="11.875" style="33" customWidth="1"/>
    <col min="6148" max="6397" width="9.125" style="33"/>
    <col min="6398" max="6398" width="5.875" style="33" customWidth="1"/>
    <col min="6399" max="6399" width="69.875" style="33" customWidth="1"/>
    <col min="6400" max="6403" width="11.875" style="33" customWidth="1"/>
    <col min="6404" max="6653" width="9.125" style="33"/>
    <col min="6654" max="6654" width="5.875" style="33" customWidth="1"/>
    <col min="6655" max="6655" width="69.875" style="33" customWidth="1"/>
    <col min="6656" max="6659" width="11.875" style="33" customWidth="1"/>
    <col min="6660" max="6909" width="9.125" style="33"/>
    <col min="6910" max="6910" width="5.875" style="33" customWidth="1"/>
    <col min="6911" max="6911" width="69.875" style="33" customWidth="1"/>
    <col min="6912" max="6915" width="11.875" style="33" customWidth="1"/>
    <col min="6916" max="7165" width="9.125" style="33"/>
    <col min="7166" max="7166" width="5.875" style="33" customWidth="1"/>
    <col min="7167" max="7167" width="69.875" style="33" customWidth="1"/>
    <col min="7168" max="7171" width="11.875" style="33" customWidth="1"/>
    <col min="7172" max="7421" width="9.125" style="33"/>
    <col min="7422" max="7422" width="5.875" style="33" customWidth="1"/>
    <col min="7423" max="7423" width="69.875" style="33" customWidth="1"/>
    <col min="7424" max="7427" width="11.875" style="33" customWidth="1"/>
    <col min="7428" max="7677" width="9.125" style="33"/>
    <col min="7678" max="7678" width="5.875" style="33" customWidth="1"/>
    <col min="7679" max="7679" width="69.875" style="33" customWidth="1"/>
    <col min="7680" max="7683" width="11.875" style="33" customWidth="1"/>
    <col min="7684" max="7933" width="9.125" style="33"/>
    <col min="7934" max="7934" width="5.875" style="33" customWidth="1"/>
    <col min="7935" max="7935" width="69.875" style="33" customWidth="1"/>
    <col min="7936" max="7939" width="11.875" style="33" customWidth="1"/>
    <col min="7940" max="8189" width="9.125" style="33"/>
    <col min="8190" max="8190" width="5.875" style="33" customWidth="1"/>
    <col min="8191" max="8191" width="69.875" style="33" customWidth="1"/>
    <col min="8192" max="8195" width="11.875" style="33" customWidth="1"/>
    <col min="8196" max="8445" width="9.125" style="33"/>
    <col min="8446" max="8446" width="5.875" style="33" customWidth="1"/>
    <col min="8447" max="8447" width="69.875" style="33" customWidth="1"/>
    <col min="8448" max="8451" width="11.875" style="33" customWidth="1"/>
    <col min="8452" max="8701" width="9.125" style="33"/>
    <col min="8702" max="8702" width="5.875" style="33" customWidth="1"/>
    <col min="8703" max="8703" width="69.875" style="33" customWidth="1"/>
    <col min="8704" max="8707" width="11.875" style="33" customWidth="1"/>
    <col min="8708" max="8957" width="9.125" style="33"/>
    <col min="8958" max="8958" width="5.875" style="33" customWidth="1"/>
    <col min="8959" max="8959" width="69.875" style="33" customWidth="1"/>
    <col min="8960" max="8963" width="11.875" style="33" customWidth="1"/>
    <col min="8964" max="9213" width="9.125" style="33"/>
    <col min="9214" max="9214" width="5.875" style="33" customWidth="1"/>
    <col min="9215" max="9215" width="69.875" style="33" customWidth="1"/>
    <col min="9216" max="9219" width="11.875" style="33" customWidth="1"/>
    <col min="9220" max="9469" width="9.125" style="33"/>
    <col min="9470" max="9470" width="5.875" style="33" customWidth="1"/>
    <col min="9471" max="9471" width="69.875" style="33" customWidth="1"/>
    <col min="9472" max="9475" width="11.875" style="33" customWidth="1"/>
    <col min="9476" max="9725" width="9.125" style="33"/>
    <col min="9726" max="9726" width="5.875" style="33" customWidth="1"/>
    <col min="9727" max="9727" width="69.875" style="33" customWidth="1"/>
    <col min="9728" max="9731" width="11.875" style="33" customWidth="1"/>
    <col min="9732" max="9981" width="9.125" style="33"/>
    <col min="9982" max="9982" width="5.875" style="33" customWidth="1"/>
    <col min="9983" max="9983" width="69.875" style="33" customWidth="1"/>
    <col min="9984" max="9987" width="11.875" style="33" customWidth="1"/>
    <col min="9988" max="10237" width="9.125" style="33"/>
    <col min="10238" max="10238" width="5.875" style="33" customWidth="1"/>
    <col min="10239" max="10239" width="69.875" style="33" customWidth="1"/>
    <col min="10240" max="10243" width="11.875" style="33" customWidth="1"/>
    <col min="10244" max="10493" width="9.125" style="33"/>
    <col min="10494" max="10494" width="5.875" style="33" customWidth="1"/>
    <col min="10495" max="10495" width="69.875" style="33" customWidth="1"/>
    <col min="10496" max="10499" width="11.875" style="33" customWidth="1"/>
    <col min="10500" max="10749" width="9.125" style="33"/>
    <col min="10750" max="10750" width="5.875" style="33" customWidth="1"/>
    <col min="10751" max="10751" width="69.875" style="33" customWidth="1"/>
    <col min="10752" max="10755" width="11.875" style="33" customWidth="1"/>
    <col min="10756" max="11005" width="9.125" style="33"/>
    <col min="11006" max="11006" width="5.875" style="33" customWidth="1"/>
    <col min="11007" max="11007" width="69.875" style="33" customWidth="1"/>
    <col min="11008" max="11011" width="11.875" style="33" customWidth="1"/>
    <col min="11012" max="11261" width="9.125" style="33"/>
    <col min="11262" max="11262" width="5.875" style="33" customWidth="1"/>
    <col min="11263" max="11263" width="69.875" style="33" customWidth="1"/>
    <col min="11264" max="11267" width="11.875" style="33" customWidth="1"/>
    <col min="11268" max="11517" width="9.125" style="33"/>
    <col min="11518" max="11518" width="5.875" style="33" customWidth="1"/>
    <col min="11519" max="11519" width="69.875" style="33" customWidth="1"/>
    <col min="11520" max="11523" width="11.875" style="33" customWidth="1"/>
    <col min="11524" max="11773" width="9.125" style="33"/>
    <col min="11774" max="11774" width="5.875" style="33" customWidth="1"/>
    <col min="11775" max="11775" width="69.875" style="33" customWidth="1"/>
    <col min="11776" max="11779" width="11.875" style="33" customWidth="1"/>
    <col min="11780" max="12029" width="9.125" style="33"/>
    <col min="12030" max="12030" width="5.875" style="33" customWidth="1"/>
    <col min="12031" max="12031" width="69.875" style="33" customWidth="1"/>
    <col min="12032" max="12035" width="11.875" style="33" customWidth="1"/>
    <col min="12036" max="12285" width="9.125" style="33"/>
    <col min="12286" max="12286" width="5.875" style="33" customWidth="1"/>
    <col min="12287" max="12287" width="69.875" style="33" customWidth="1"/>
    <col min="12288" max="12291" width="11.875" style="33" customWidth="1"/>
    <col min="12292" max="12541" width="9.125" style="33"/>
    <col min="12542" max="12542" width="5.875" style="33" customWidth="1"/>
    <col min="12543" max="12543" width="69.875" style="33" customWidth="1"/>
    <col min="12544" max="12547" width="11.875" style="33" customWidth="1"/>
    <col min="12548" max="12797" width="9.125" style="33"/>
    <col min="12798" max="12798" width="5.875" style="33" customWidth="1"/>
    <col min="12799" max="12799" width="69.875" style="33" customWidth="1"/>
    <col min="12800" max="12803" width="11.875" style="33" customWidth="1"/>
    <col min="12804" max="13053" width="9.125" style="33"/>
    <col min="13054" max="13054" width="5.875" style="33" customWidth="1"/>
    <col min="13055" max="13055" width="69.875" style="33" customWidth="1"/>
    <col min="13056" max="13059" width="11.875" style="33" customWidth="1"/>
    <col min="13060" max="13309" width="9.125" style="33"/>
    <col min="13310" max="13310" width="5.875" style="33" customWidth="1"/>
    <col min="13311" max="13311" width="69.875" style="33" customWidth="1"/>
    <col min="13312" max="13315" width="11.875" style="33" customWidth="1"/>
    <col min="13316" max="13565" width="9.125" style="33"/>
    <col min="13566" max="13566" width="5.875" style="33" customWidth="1"/>
    <col min="13567" max="13567" width="69.875" style="33" customWidth="1"/>
    <col min="13568" max="13571" width="11.875" style="33" customWidth="1"/>
    <col min="13572" max="13821" width="9.125" style="33"/>
    <col min="13822" max="13822" width="5.875" style="33" customWidth="1"/>
    <col min="13823" max="13823" width="69.875" style="33" customWidth="1"/>
    <col min="13824" max="13827" width="11.875" style="33" customWidth="1"/>
    <col min="13828" max="14077" width="9.125" style="33"/>
    <col min="14078" max="14078" width="5.875" style="33" customWidth="1"/>
    <col min="14079" max="14079" width="69.875" style="33" customWidth="1"/>
    <col min="14080" max="14083" width="11.875" style="33" customWidth="1"/>
    <col min="14084" max="14333" width="9.125" style="33"/>
    <col min="14334" max="14334" width="5.875" style="33" customWidth="1"/>
    <col min="14335" max="14335" width="69.875" style="33" customWidth="1"/>
    <col min="14336" max="14339" width="11.875" style="33" customWidth="1"/>
    <col min="14340" max="14589" width="9.125" style="33"/>
    <col min="14590" max="14590" width="5.875" style="33" customWidth="1"/>
    <col min="14591" max="14591" width="69.875" style="33" customWidth="1"/>
    <col min="14592" max="14595" width="11.875" style="33" customWidth="1"/>
    <col min="14596" max="14845" width="9.125" style="33"/>
    <col min="14846" max="14846" width="5.875" style="33" customWidth="1"/>
    <col min="14847" max="14847" width="69.875" style="33" customWidth="1"/>
    <col min="14848" max="14851" width="11.875" style="33" customWidth="1"/>
    <col min="14852" max="15101" width="9.125" style="33"/>
    <col min="15102" max="15102" width="5.875" style="33" customWidth="1"/>
    <col min="15103" max="15103" width="69.875" style="33" customWidth="1"/>
    <col min="15104" max="15107" width="11.875" style="33" customWidth="1"/>
    <col min="15108" max="15357" width="9.125" style="33"/>
    <col min="15358" max="15358" width="5.875" style="33" customWidth="1"/>
    <col min="15359" max="15359" width="69.875" style="33" customWidth="1"/>
    <col min="15360" max="15363" width="11.875" style="33" customWidth="1"/>
    <col min="15364" max="15613" width="9.125" style="33"/>
    <col min="15614" max="15614" width="5.875" style="33" customWidth="1"/>
    <col min="15615" max="15615" width="69.875" style="33" customWidth="1"/>
    <col min="15616" max="15619" width="11.875" style="33" customWidth="1"/>
    <col min="15620" max="15869" width="9.125" style="33"/>
    <col min="15870" max="15870" width="5.875" style="33" customWidth="1"/>
    <col min="15871" max="15871" width="69.875" style="33" customWidth="1"/>
    <col min="15872" max="15875" width="11.875" style="33" customWidth="1"/>
    <col min="15876" max="16125" width="9.125" style="33"/>
    <col min="16126" max="16126" width="5.875" style="33" customWidth="1"/>
    <col min="16127" max="16127" width="69.875" style="33" customWidth="1"/>
    <col min="16128" max="16131" width="11.875" style="33" customWidth="1"/>
    <col min="16132" max="16377" width="9.125" style="33"/>
    <col min="16378" max="16384" width="9.125" style="33" customWidth="1"/>
  </cols>
  <sheetData>
    <row r="1" spans="1:9" ht="16.5">
      <c r="A1" s="446" t="s">
        <v>1036</v>
      </c>
      <c r="B1" s="446"/>
      <c r="C1" s="446"/>
      <c r="D1" s="446"/>
      <c r="E1" s="446"/>
      <c r="F1" s="446"/>
      <c r="G1" s="446"/>
      <c r="H1" s="446"/>
      <c r="I1" s="446"/>
    </row>
    <row r="2" spans="1:9" ht="12.75" hidden="1" customHeight="1">
      <c r="A2" s="430"/>
      <c r="B2" s="430"/>
      <c r="C2" s="431"/>
      <c r="D2" s="431"/>
      <c r="E2" s="431"/>
      <c r="F2" s="431"/>
      <c r="G2" s="432"/>
      <c r="H2" s="432"/>
      <c r="I2" s="432"/>
    </row>
    <row r="3" spans="1:9" ht="21" customHeight="1">
      <c r="A3" s="452" t="s">
        <v>225</v>
      </c>
      <c r="B3" s="452"/>
      <c r="C3" s="452"/>
      <c r="D3" s="452"/>
      <c r="E3" s="452"/>
      <c r="F3" s="452"/>
      <c r="G3" s="452"/>
      <c r="H3" s="452"/>
      <c r="I3" s="452"/>
    </row>
    <row r="4" spans="1:9" ht="21" customHeight="1">
      <c r="A4" s="453" t="str">
        <f>'16'!A3:X3</f>
        <v>(Kèm theo Nghị quyết số           /NQ-HĐND ngày        tháng      năm 2025)</v>
      </c>
      <c r="B4" s="453"/>
      <c r="C4" s="453"/>
      <c r="D4" s="453"/>
      <c r="E4" s="453"/>
      <c r="F4" s="453"/>
      <c r="G4" s="453"/>
      <c r="H4" s="453"/>
      <c r="I4" s="453"/>
    </row>
    <row r="5" spans="1:9" ht="12.75" hidden="1" customHeight="1">
      <c r="A5" s="36"/>
      <c r="B5" s="36"/>
      <c r="C5" s="32"/>
      <c r="D5" s="32"/>
      <c r="E5" s="32"/>
      <c r="F5" s="32"/>
      <c r="G5" s="96"/>
      <c r="H5" s="96"/>
      <c r="I5" s="96"/>
    </row>
    <row r="6" spans="1:9" ht="19.5" customHeight="1">
      <c r="A6" s="37"/>
      <c r="B6" s="37"/>
      <c r="E6" s="467" t="s">
        <v>0</v>
      </c>
      <c r="F6" s="467"/>
      <c r="G6" s="467"/>
      <c r="H6" s="467"/>
      <c r="I6" s="467"/>
    </row>
    <row r="7" spans="1:9">
      <c r="A7" s="456" t="s">
        <v>224</v>
      </c>
      <c r="B7" s="456" t="s">
        <v>2</v>
      </c>
      <c r="C7" s="454" t="s">
        <v>229</v>
      </c>
      <c r="D7" s="454"/>
      <c r="E7" s="454" t="s">
        <v>215</v>
      </c>
      <c r="F7" s="454"/>
      <c r="G7" s="449" t="s">
        <v>226</v>
      </c>
      <c r="H7" s="447" t="s">
        <v>88</v>
      </c>
      <c r="I7" s="447"/>
    </row>
    <row r="8" spans="1:9">
      <c r="A8" s="456"/>
      <c r="B8" s="456"/>
      <c r="C8" s="454"/>
      <c r="D8" s="454"/>
      <c r="E8" s="454"/>
      <c r="F8" s="454"/>
      <c r="G8" s="449"/>
      <c r="H8" s="449" t="s">
        <v>3</v>
      </c>
      <c r="I8" s="449" t="s">
        <v>4</v>
      </c>
    </row>
    <row r="9" spans="1:9" ht="27" customHeight="1">
      <c r="A9" s="456"/>
      <c r="B9" s="456"/>
      <c r="C9" s="24" t="s">
        <v>228</v>
      </c>
      <c r="D9" s="29" t="s">
        <v>212</v>
      </c>
      <c r="E9" s="24" t="s">
        <v>228</v>
      </c>
      <c r="F9" s="29" t="s">
        <v>212</v>
      </c>
      <c r="G9" s="449"/>
      <c r="H9" s="449"/>
      <c r="I9" s="449"/>
    </row>
    <row r="10" spans="1:9" s="51" customFormat="1" ht="17.25" customHeight="1">
      <c r="A10" s="75" t="s">
        <v>5</v>
      </c>
      <c r="B10" s="75" t="s">
        <v>6</v>
      </c>
      <c r="C10" s="75">
        <v>1</v>
      </c>
      <c r="D10" s="75">
        <v>2</v>
      </c>
      <c r="E10" s="75">
        <v>3</v>
      </c>
      <c r="F10" s="75">
        <v>4</v>
      </c>
      <c r="G10" s="143">
        <v>5</v>
      </c>
      <c r="H10" s="143" t="s">
        <v>89</v>
      </c>
      <c r="I10" s="143" t="s">
        <v>90</v>
      </c>
    </row>
    <row r="11" spans="1:9" s="61" customFormat="1">
      <c r="A11" s="14"/>
      <c r="B11" s="15" t="s">
        <v>22</v>
      </c>
      <c r="C11" s="60">
        <v>14049090</v>
      </c>
      <c r="D11" s="60">
        <v>9376646</v>
      </c>
      <c r="E11" s="101">
        <v>16399149.490912372</v>
      </c>
      <c r="F11" s="101">
        <v>13517543</v>
      </c>
      <c r="G11" s="101">
        <v>29916692.49091237</v>
      </c>
      <c r="H11" s="101">
        <v>6490956.4909123704</v>
      </c>
      <c r="I11" s="102">
        <v>1.2770865551849628</v>
      </c>
    </row>
    <row r="12" spans="1:9" s="7" customFormat="1">
      <c r="A12" s="14" t="s">
        <v>5</v>
      </c>
      <c r="B12" s="15" t="s">
        <v>91</v>
      </c>
      <c r="C12" s="60">
        <v>12073186</v>
      </c>
      <c r="D12" s="60">
        <v>7601606</v>
      </c>
      <c r="E12" s="60">
        <v>14441847.490912372</v>
      </c>
      <c r="F12" s="60">
        <v>10287267</v>
      </c>
      <c r="G12" s="101">
        <v>24729114.49091237</v>
      </c>
      <c r="H12" s="101">
        <v>5054322.4909123704</v>
      </c>
      <c r="I12" s="102">
        <v>1.2568933125652546</v>
      </c>
    </row>
    <row r="13" spans="1:9" s="61" customFormat="1">
      <c r="A13" s="14" t="s">
        <v>8</v>
      </c>
      <c r="B13" s="15" t="s">
        <v>184</v>
      </c>
      <c r="C13" s="60">
        <v>3081043</v>
      </c>
      <c r="D13" s="60">
        <v>1389512</v>
      </c>
      <c r="E13" s="60">
        <v>3146234</v>
      </c>
      <c r="F13" s="60">
        <v>1877670</v>
      </c>
      <c r="G13" s="101">
        <v>5023904</v>
      </c>
      <c r="H13" s="101">
        <v>553349</v>
      </c>
      <c r="I13" s="102">
        <v>1.123776354390003</v>
      </c>
    </row>
    <row r="14" spans="1:9" s="7" customFormat="1">
      <c r="A14" s="16">
        <v>1</v>
      </c>
      <c r="B14" s="17" t="s">
        <v>92</v>
      </c>
      <c r="C14" s="18">
        <v>3081043</v>
      </c>
      <c r="D14" s="18">
        <v>1235512</v>
      </c>
      <c r="E14" s="18">
        <v>3146234</v>
      </c>
      <c r="F14" s="18">
        <v>1713670</v>
      </c>
      <c r="G14" s="142">
        <v>4859904</v>
      </c>
      <c r="H14" s="142">
        <v>543349</v>
      </c>
      <c r="I14" s="105">
        <v>1.1258756114540416</v>
      </c>
    </row>
    <row r="15" spans="1:9" s="7" customFormat="1" hidden="1">
      <c r="A15" s="16"/>
      <c r="B15" s="17" t="s">
        <v>93</v>
      </c>
      <c r="C15" s="18"/>
      <c r="D15" s="18"/>
      <c r="E15" s="18"/>
      <c r="F15" s="18"/>
      <c r="G15" s="142">
        <v>0</v>
      </c>
      <c r="H15" s="142"/>
      <c r="I15" s="105"/>
    </row>
    <row r="16" spans="1:9" s="6" customFormat="1" hidden="1">
      <c r="A16" s="19" t="s">
        <v>10</v>
      </c>
      <c r="B16" s="20" t="s">
        <v>94</v>
      </c>
      <c r="C16" s="25"/>
      <c r="D16" s="25"/>
      <c r="E16" s="25"/>
      <c r="F16" s="25"/>
      <c r="G16" s="144">
        <v>0</v>
      </c>
      <c r="H16" s="144"/>
      <c r="I16" s="105"/>
    </row>
    <row r="17" spans="1:11" s="6" customFormat="1" hidden="1">
      <c r="A17" s="19" t="s">
        <v>10</v>
      </c>
      <c r="B17" s="20" t="s">
        <v>95</v>
      </c>
      <c r="C17" s="25"/>
      <c r="D17" s="25"/>
      <c r="E17" s="25"/>
      <c r="F17" s="25"/>
      <c r="G17" s="144">
        <v>0</v>
      </c>
      <c r="H17" s="144"/>
      <c r="I17" s="105"/>
    </row>
    <row r="18" spans="1:11" s="7" customFormat="1">
      <c r="A18" s="16"/>
      <c r="B18" s="17" t="s">
        <v>96</v>
      </c>
      <c r="C18" s="18"/>
      <c r="D18" s="18"/>
      <c r="E18" s="18"/>
      <c r="F18" s="18"/>
      <c r="G18" s="142">
        <v>0</v>
      </c>
      <c r="H18" s="142"/>
      <c r="I18" s="105"/>
    </row>
    <row r="19" spans="1:11" s="6" customFormat="1">
      <c r="A19" s="19" t="s">
        <v>10</v>
      </c>
      <c r="B19" s="20" t="s">
        <v>344</v>
      </c>
      <c r="C19" s="25">
        <v>443225</v>
      </c>
      <c r="D19" s="25">
        <v>410812</v>
      </c>
      <c r="E19" s="25">
        <v>443230</v>
      </c>
      <c r="F19" s="25">
        <v>439570</v>
      </c>
      <c r="G19" s="144">
        <v>882800</v>
      </c>
      <c r="H19" s="142">
        <v>28763</v>
      </c>
      <c r="I19" s="105">
        <v>1.033678868714119</v>
      </c>
    </row>
    <row r="20" spans="1:11" s="6" customFormat="1" ht="31.5">
      <c r="A20" s="19" t="s">
        <v>10</v>
      </c>
      <c r="B20" s="20" t="s">
        <v>345</v>
      </c>
      <c r="C20" s="25">
        <v>22008</v>
      </c>
      <c r="D20" s="25"/>
      <c r="E20" s="25">
        <v>25844</v>
      </c>
      <c r="F20" s="25"/>
      <c r="G20" s="144">
        <v>25844</v>
      </c>
      <c r="H20" s="142">
        <v>3836</v>
      </c>
      <c r="I20" s="105">
        <v>1.1743002544529262</v>
      </c>
    </row>
    <row r="21" spans="1:11" s="6" customFormat="1">
      <c r="A21" s="19" t="s">
        <v>10</v>
      </c>
      <c r="B21" s="20" t="s">
        <v>97</v>
      </c>
      <c r="C21" s="25">
        <v>2382210</v>
      </c>
      <c r="D21" s="25">
        <v>726500</v>
      </c>
      <c r="E21" s="25">
        <v>2343060</v>
      </c>
      <c r="F21" s="25">
        <v>1059200</v>
      </c>
      <c r="G21" s="144">
        <v>3402260</v>
      </c>
      <c r="H21" s="142">
        <v>293550</v>
      </c>
      <c r="I21" s="105">
        <v>1.094428235506046</v>
      </c>
    </row>
    <row r="22" spans="1:11" s="6" customFormat="1">
      <c r="A22" s="19" t="s">
        <v>10</v>
      </c>
      <c r="B22" s="20" t="s">
        <v>98</v>
      </c>
      <c r="C22" s="25">
        <v>75000</v>
      </c>
      <c r="D22" s="25">
        <v>45000</v>
      </c>
      <c r="E22" s="25">
        <v>82000</v>
      </c>
      <c r="F22" s="25">
        <v>58000</v>
      </c>
      <c r="G22" s="144">
        <v>140000</v>
      </c>
      <c r="H22" s="142">
        <v>20000</v>
      </c>
      <c r="I22" s="105">
        <v>1.1666666666666667</v>
      </c>
    </row>
    <row r="23" spans="1:11" s="6" customFormat="1">
      <c r="A23" s="19" t="s">
        <v>10</v>
      </c>
      <c r="B23" s="20" t="s">
        <v>343</v>
      </c>
      <c r="C23" s="25">
        <v>158600</v>
      </c>
      <c r="D23" s="25">
        <v>53200</v>
      </c>
      <c r="E23" s="25">
        <v>252100</v>
      </c>
      <c r="F23" s="25">
        <v>156900</v>
      </c>
      <c r="G23" s="144">
        <v>409000</v>
      </c>
      <c r="H23" s="142">
        <v>197200</v>
      </c>
      <c r="I23" s="105">
        <v>1.9310670443814919</v>
      </c>
    </row>
    <row r="24" spans="1:11" s="7" customFormat="1" ht="78.75">
      <c r="A24" s="16">
        <v>2</v>
      </c>
      <c r="B24" s="27" t="s">
        <v>99</v>
      </c>
      <c r="C24" s="25"/>
      <c r="D24" s="25"/>
      <c r="E24" s="25"/>
      <c r="F24" s="25"/>
      <c r="G24" s="142">
        <v>0</v>
      </c>
      <c r="H24" s="142"/>
      <c r="I24" s="105"/>
    </row>
    <row r="25" spans="1:11" s="7" customFormat="1">
      <c r="A25" s="16">
        <v>3</v>
      </c>
      <c r="B25" s="17" t="s">
        <v>369</v>
      </c>
      <c r="C25" s="18"/>
      <c r="D25" s="18">
        <v>70000</v>
      </c>
      <c r="E25" s="18"/>
      <c r="F25" s="18">
        <v>70000</v>
      </c>
      <c r="G25" s="142">
        <v>70000</v>
      </c>
      <c r="H25" s="142">
        <v>0</v>
      </c>
      <c r="I25" s="105">
        <v>1</v>
      </c>
    </row>
    <row r="26" spans="1:11" s="7" customFormat="1">
      <c r="A26" s="16">
        <v>4</v>
      </c>
      <c r="B26" s="17" t="s">
        <v>370</v>
      </c>
      <c r="C26" s="18"/>
      <c r="D26" s="18">
        <v>4000</v>
      </c>
      <c r="E26" s="18"/>
      <c r="F26" s="18">
        <v>4000</v>
      </c>
      <c r="G26" s="142">
        <v>4000</v>
      </c>
      <c r="H26" s="142">
        <v>0</v>
      </c>
      <c r="I26" s="105">
        <v>1</v>
      </c>
    </row>
    <row r="27" spans="1:11" s="7" customFormat="1" ht="47.25">
      <c r="A27" s="16">
        <v>5</v>
      </c>
      <c r="B27" s="17" t="s">
        <v>371</v>
      </c>
      <c r="C27" s="18"/>
      <c r="D27" s="18">
        <v>3000</v>
      </c>
      <c r="E27" s="18"/>
      <c r="F27" s="18">
        <v>3000</v>
      </c>
      <c r="G27" s="142">
        <v>3000</v>
      </c>
      <c r="H27" s="142">
        <v>0</v>
      </c>
      <c r="I27" s="105">
        <v>1</v>
      </c>
    </row>
    <row r="28" spans="1:11" s="7" customFormat="1">
      <c r="A28" s="16">
        <v>6</v>
      </c>
      <c r="B28" s="17" t="s">
        <v>372</v>
      </c>
      <c r="C28" s="18"/>
      <c r="D28" s="18">
        <v>17000</v>
      </c>
      <c r="E28" s="18"/>
      <c r="F28" s="18">
        <v>17000</v>
      </c>
      <c r="G28" s="142">
        <v>17000</v>
      </c>
      <c r="H28" s="142">
        <v>0</v>
      </c>
      <c r="I28" s="105">
        <v>1</v>
      </c>
    </row>
    <row r="29" spans="1:11" s="7" customFormat="1">
      <c r="A29" s="16">
        <v>7</v>
      </c>
      <c r="B29" s="17" t="s">
        <v>373</v>
      </c>
      <c r="C29" s="18"/>
      <c r="D29" s="18">
        <v>40000</v>
      </c>
      <c r="E29" s="18"/>
      <c r="F29" s="18">
        <v>60000</v>
      </c>
      <c r="G29" s="142">
        <v>60000</v>
      </c>
      <c r="H29" s="142">
        <v>20000</v>
      </c>
      <c r="I29" s="105">
        <v>1.5</v>
      </c>
    </row>
    <row r="30" spans="1:11" s="7" customFormat="1">
      <c r="A30" s="16">
        <v>8</v>
      </c>
      <c r="B30" s="17" t="s">
        <v>100</v>
      </c>
      <c r="C30" s="18">
        <v>0</v>
      </c>
      <c r="D30" s="18">
        <v>20000</v>
      </c>
      <c r="E30" s="18"/>
      <c r="F30" s="18">
        <v>10000</v>
      </c>
      <c r="G30" s="142">
        <v>10000</v>
      </c>
      <c r="H30" s="142">
        <v>-10000</v>
      </c>
      <c r="I30" s="105">
        <v>0.5</v>
      </c>
    </row>
    <row r="31" spans="1:11" s="61" customFormat="1">
      <c r="A31" s="14" t="s">
        <v>13</v>
      </c>
      <c r="B31" s="15" t="s">
        <v>25</v>
      </c>
      <c r="C31" s="60">
        <v>8647816</v>
      </c>
      <c r="D31" s="60">
        <v>6028147</v>
      </c>
      <c r="E31" s="60">
        <v>10884611.518490024</v>
      </c>
      <c r="F31" s="60">
        <v>8179726</v>
      </c>
      <c r="G31" s="101">
        <v>19064337.518490024</v>
      </c>
      <c r="H31" s="101">
        <v>4388374.5184900239</v>
      </c>
      <c r="I31" s="102">
        <v>1.2990178238041363</v>
      </c>
      <c r="J31" s="466"/>
      <c r="K31" s="466"/>
    </row>
    <row r="32" spans="1:11" s="6" customFormat="1">
      <c r="A32" s="26"/>
      <c r="B32" s="20" t="s">
        <v>101</v>
      </c>
      <c r="C32" s="25"/>
      <c r="D32" s="25"/>
      <c r="E32" s="25"/>
      <c r="F32" s="25"/>
      <c r="G32" s="144">
        <v>0</v>
      </c>
      <c r="H32" s="144"/>
      <c r="I32" s="102"/>
    </row>
    <row r="33" spans="1:18" s="6" customFormat="1">
      <c r="A33" s="26">
        <v>1</v>
      </c>
      <c r="B33" s="20" t="s">
        <v>102</v>
      </c>
      <c r="C33" s="25">
        <v>3695456</v>
      </c>
      <c r="D33" s="25">
        <v>2911898</v>
      </c>
      <c r="E33" s="25">
        <v>4905117</v>
      </c>
      <c r="F33" s="25">
        <v>3782508</v>
      </c>
      <c r="G33" s="144">
        <v>8592081.3438437358</v>
      </c>
      <c r="H33" s="142">
        <v>1984727.3438437358</v>
      </c>
      <c r="I33" s="105">
        <v>1.3003815663340781</v>
      </c>
      <c r="J33" s="451"/>
      <c r="K33" s="451"/>
      <c r="L33" s="451"/>
      <c r="M33" s="451"/>
      <c r="N33" s="451"/>
      <c r="O33" s="451"/>
      <c r="P33" s="451"/>
      <c r="Q33" s="451"/>
      <c r="R33" s="451"/>
    </row>
    <row r="34" spans="1:18" s="6" customFormat="1">
      <c r="A34" s="26">
        <f>A33+1</f>
        <v>2</v>
      </c>
      <c r="B34" s="20" t="s">
        <v>103</v>
      </c>
      <c r="C34" s="25">
        <v>31856</v>
      </c>
      <c r="D34" s="25">
        <v>23288</v>
      </c>
      <c r="E34" s="25">
        <v>34080</v>
      </c>
      <c r="F34" s="25">
        <v>23877</v>
      </c>
      <c r="G34" s="144">
        <v>64780.387358000007</v>
      </c>
      <c r="H34" s="142">
        <v>9636.3873580000072</v>
      </c>
      <c r="I34" s="105">
        <v>1.1747495168649356</v>
      </c>
      <c r="J34" s="451"/>
      <c r="K34" s="451"/>
      <c r="L34" s="451"/>
      <c r="M34" s="451"/>
      <c r="N34" s="451"/>
      <c r="O34" s="451"/>
      <c r="P34" s="451"/>
      <c r="Q34" s="451"/>
      <c r="R34" s="451"/>
    </row>
    <row r="35" spans="1:18" s="61" customFormat="1" ht="31.5">
      <c r="A35" s="14" t="s">
        <v>17</v>
      </c>
      <c r="B35" s="15" t="s">
        <v>26</v>
      </c>
      <c r="C35" s="60">
        <v>35400</v>
      </c>
      <c r="D35" s="60">
        <v>5500</v>
      </c>
      <c r="E35" s="60">
        <v>56232.972422347768</v>
      </c>
      <c r="F35" s="60">
        <v>15700</v>
      </c>
      <c r="G35" s="101">
        <v>71932.972422347768</v>
      </c>
      <c r="H35" s="142">
        <v>31032.972422347768</v>
      </c>
      <c r="I35" s="105">
        <v>1.758752381964493</v>
      </c>
    </row>
    <row r="36" spans="1:18" s="61" customFormat="1">
      <c r="A36" s="14" t="s">
        <v>18</v>
      </c>
      <c r="B36" s="15" t="s">
        <v>27</v>
      </c>
      <c r="C36" s="60">
        <v>1000</v>
      </c>
      <c r="D36" s="60">
        <v>1000</v>
      </c>
      <c r="E36" s="60">
        <v>1000</v>
      </c>
      <c r="F36" s="60">
        <v>1000</v>
      </c>
      <c r="G36" s="101">
        <v>2000</v>
      </c>
      <c r="H36" s="142">
        <v>0</v>
      </c>
      <c r="I36" s="105">
        <v>1</v>
      </c>
    </row>
    <row r="37" spans="1:18" s="61" customFormat="1">
      <c r="A37" s="14" t="s">
        <v>20</v>
      </c>
      <c r="B37" s="15" t="s">
        <v>28</v>
      </c>
      <c r="C37" s="60">
        <v>307927</v>
      </c>
      <c r="D37" s="60">
        <v>152216</v>
      </c>
      <c r="E37" s="60">
        <v>353769</v>
      </c>
      <c r="F37" s="60">
        <v>180210</v>
      </c>
      <c r="G37" s="101">
        <v>533979</v>
      </c>
      <c r="H37" s="142">
        <v>73836</v>
      </c>
      <c r="I37" s="105">
        <v>1.1604631603653648</v>
      </c>
    </row>
    <row r="38" spans="1:18" s="61" customFormat="1">
      <c r="A38" s="14" t="s">
        <v>104</v>
      </c>
      <c r="B38" s="15" t="s">
        <v>29</v>
      </c>
      <c r="C38" s="60"/>
      <c r="D38" s="60">
        <v>25231</v>
      </c>
      <c r="E38" s="60"/>
      <c r="F38" s="60">
        <v>32961</v>
      </c>
      <c r="G38" s="101">
        <v>32961</v>
      </c>
      <c r="H38" s="142">
        <v>7730</v>
      </c>
      <c r="I38" s="105">
        <v>1.306369149062661</v>
      </c>
    </row>
    <row r="39" spans="1:18" s="61" customFormat="1">
      <c r="A39" s="14" t="s">
        <v>6</v>
      </c>
      <c r="B39" s="28" t="s">
        <v>105</v>
      </c>
      <c r="C39" s="60">
        <v>1860644</v>
      </c>
      <c r="D39" s="60">
        <v>1570368</v>
      </c>
      <c r="E39" s="60">
        <v>1957302</v>
      </c>
      <c r="F39" s="60">
        <v>3216021</v>
      </c>
      <c r="G39" s="101">
        <v>5173323</v>
      </c>
      <c r="H39" s="101">
        <v>1742311</v>
      </c>
      <c r="I39" s="105">
        <v>1.5078125637566993</v>
      </c>
    </row>
    <row r="40" spans="1:18" s="61" customFormat="1">
      <c r="A40" s="14" t="s">
        <v>8</v>
      </c>
      <c r="B40" s="15" t="s">
        <v>31</v>
      </c>
      <c r="C40" s="60">
        <v>655134</v>
      </c>
      <c r="D40" s="60">
        <v>731188</v>
      </c>
      <c r="E40" s="60">
        <v>680064</v>
      </c>
      <c r="F40" s="60">
        <v>678158</v>
      </c>
      <c r="G40" s="101">
        <v>1358222</v>
      </c>
      <c r="H40" s="101">
        <v>-28100</v>
      </c>
      <c r="I40" s="105">
        <v>0.97973053879257488</v>
      </c>
    </row>
    <row r="41" spans="1:18" s="7" customFormat="1">
      <c r="A41" s="16">
        <v>1</v>
      </c>
      <c r="B41" s="17" t="s">
        <v>346</v>
      </c>
      <c r="C41" s="18">
        <v>82380</v>
      </c>
      <c r="D41" s="18">
        <v>238947</v>
      </c>
      <c r="E41" s="142">
        <v>80797</v>
      </c>
      <c r="F41" s="142">
        <v>186547</v>
      </c>
      <c r="G41" s="142">
        <v>267344</v>
      </c>
      <c r="H41" s="142">
        <v>-53983</v>
      </c>
      <c r="I41" s="105">
        <v>0.83199980082594993</v>
      </c>
    </row>
    <row r="42" spans="1:18" s="7" customFormat="1">
      <c r="A42" s="16">
        <v>2</v>
      </c>
      <c r="B42" s="17" t="s">
        <v>347</v>
      </c>
      <c r="C42" s="18">
        <v>388371</v>
      </c>
      <c r="D42" s="18">
        <v>366924</v>
      </c>
      <c r="E42" s="142">
        <v>409079</v>
      </c>
      <c r="F42" s="142">
        <v>370431</v>
      </c>
      <c r="G42" s="142">
        <v>779510</v>
      </c>
      <c r="H42" s="142">
        <v>24215</v>
      </c>
      <c r="I42" s="105">
        <v>1.032060320801806</v>
      </c>
    </row>
    <row r="43" spans="1:18" s="7" customFormat="1">
      <c r="A43" s="16">
        <v>3</v>
      </c>
      <c r="B43" s="17" t="s">
        <v>348</v>
      </c>
      <c r="C43" s="18">
        <v>184383</v>
      </c>
      <c r="D43" s="18">
        <v>125317</v>
      </c>
      <c r="E43" s="142">
        <v>190188</v>
      </c>
      <c r="F43" s="142">
        <v>121180</v>
      </c>
      <c r="G43" s="142">
        <v>311368</v>
      </c>
      <c r="H43" s="142">
        <v>1668</v>
      </c>
      <c r="I43" s="105">
        <v>1.00538585728124</v>
      </c>
    </row>
    <row r="44" spans="1:18" s="61" customFormat="1">
      <c r="A44" s="14" t="s">
        <v>13</v>
      </c>
      <c r="B44" s="15" t="s">
        <v>32</v>
      </c>
      <c r="C44" s="60">
        <v>1205510</v>
      </c>
      <c r="D44" s="60">
        <v>839180</v>
      </c>
      <c r="E44" s="60">
        <v>1277238</v>
      </c>
      <c r="F44" s="60">
        <v>2537863</v>
      </c>
      <c r="G44" s="101">
        <v>3815101</v>
      </c>
      <c r="H44" s="101">
        <v>1770411</v>
      </c>
      <c r="I44" s="105">
        <v>1.8658579051103101</v>
      </c>
    </row>
    <row r="45" spans="1:18" s="7" customFormat="1" ht="31.5">
      <c r="A45" s="16">
        <v>1</v>
      </c>
      <c r="B45" s="17" t="s">
        <v>349</v>
      </c>
      <c r="C45" s="18">
        <v>1205510</v>
      </c>
      <c r="D45" s="18">
        <v>839180</v>
      </c>
      <c r="E45" s="18">
        <v>1277238</v>
      </c>
      <c r="F45" s="18">
        <v>2537863</v>
      </c>
      <c r="G45" s="142">
        <v>3815101</v>
      </c>
      <c r="H45" s="142">
        <v>1770411</v>
      </c>
      <c r="I45" s="102">
        <v>1.8658579051103101</v>
      </c>
    </row>
    <row r="46" spans="1:18" s="7" customFormat="1">
      <c r="A46" s="14" t="s">
        <v>34</v>
      </c>
      <c r="B46" s="15" t="s">
        <v>106</v>
      </c>
      <c r="C46" s="25"/>
      <c r="D46" s="25"/>
      <c r="E46" s="25"/>
      <c r="F46" s="25"/>
      <c r="G46" s="101">
        <v>0</v>
      </c>
      <c r="H46" s="142">
        <v>0</v>
      </c>
      <c r="I46" s="102"/>
    </row>
    <row r="47" spans="1:18" s="61" customFormat="1">
      <c r="A47" s="14" t="s">
        <v>36</v>
      </c>
      <c r="B47" s="15" t="s">
        <v>350</v>
      </c>
      <c r="C47" s="60">
        <v>83300</v>
      </c>
      <c r="D47" s="60">
        <v>27200</v>
      </c>
      <c r="E47" s="60">
        <v>93900</v>
      </c>
      <c r="F47" s="60">
        <v>28000</v>
      </c>
      <c r="G47" s="101">
        <v>121900</v>
      </c>
      <c r="H47" s="142">
        <v>11400</v>
      </c>
      <c r="I47" s="102">
        <v>1.1031674208144797</v>
      </c>
    </row>
    <row r="48" spans="1:18" s="61" customFormat="1" ht="47.25">
      <c r="A48" s="14" t="s">
        <v>40</v>
      </c>
      <c r="B48" s="15" t="s">
        <v>375</v>
      </c>
      <c r="C48" s="60"/>
      <c r="D48" s="60">
        <v>204672</v>
      </c>
      <c r="E48" s="60"/>
      <c r="F48" s="60"/>
      <c r="G48" s="101">
        <v>0</v>
      </c>
      <c r="H48" s="142">
        <v>-204672</v>
      </c>
      <c r="I48" s="102">
        <v>0</v>
      </c>
    </row>
    <row r="49" spans="1:9" s="61" customFormat="1" ht="47.25">
      <c r="A49" s="95" t="s">
        <v>374</v>
      </c>
      <c r="B49" s="65" t="s">
        <v>351</v>
      </c>
      <c r="C49" s="66">
        <v>31960</v>
      </c>
      <c r="D49" s="66"/>
      <c r="E49" s="66"/>
      <c r="F49" s="66">
        <v>14255</v>
      </c>
      <c r="G49" s="428">
        <v>14255</v>
      </c>
      <c r="H49" s="145">
        <v>-17705</v>
      </c>
      <c r="I49" s="146">
        <v>0.44602628285356694</v>
      </c>
    </row>
    <row r="50" spans="1:9" ht="20.25" customHeight="1">
      <c r="A50" s="34"/>
      <c r="B50" s="34"/>
    </row>
    <row r="51" spans="1:9" ht="20.25" customHeight="1">
      <c r="A51" s="34"/>
      <c r="B51" s="34"/>
    </row>
    <row r="52" spans="1:9" ht="20.25" customHeight="1">
      <c r="A52" s="34"/>
      <c r="B52" s="34"/>
    </row>
    <row r="53" spans="1:9" ht="20.25" customHeight="1">
      <c r="A53" s="34"/>
      <c r="B53" s="34"/>
    </row>
    <row r="54" spans="1:9" ht="20.25" customHeight="1">
      <c r="A54" s="34"/>
      <c r="B54" s="34"/>
    </row>
    <row r="55" spans="1:9" ht="20.25" customHeight="1">
      <c r="A55" s="34"/>
      <c r="B55" s="34"/>
    </row>
    <row r="56" spans="1:9" ht="20.25" customHeight="1">
      <c r="A56" s="34"/>
      <c r="B56" s="34"/>
    </row>
    <row r="57" spans="1:9" ht="20.25" customHeight="1">
      <c r="A57" s="34"/>
      <c r="B57" s="34"/>
    </row>
    <row r="58" spans="1:9" ht="20.25" customHeight="1">
      <c r="A58" s="34"/>
      <c r="B58" s="34"/>
    </row>
    <row r="59" spans="1:9" ht="20.25" customHeight="1">
      <c r="A59" s="34"/>
      <c r="B59" s="34"/>
    </row>
    <row r="60" spans="1:9" ht="20.25" customHeight="1">
      <c r="A60" s="34"/>
      <c r="B60" s="34"/>
    </row>
    <row r="61" spans="1:9" ht="20.25" customHeight="1">
      <c r="A61" s="34"/>
      <c r="B61" s="34"/>
    </row>
    <row r="62" spans="1:9" ht="20.25" customHeight="1">
      <c r="A62" s="34"/>
      <c r="B62" s="34"/>
    </row>
    <row r="63" spans="1:9" ht="20.25" customHeight="1">
      <c r="A63" s="34"/>
      <c r="B63" s="34"/>
    </row>
    <row r="64" spans="1:9" ht="20.25" customHeight="1">
      <c r="A64" s="34"/>
      <c r="B64" s="34"/>
    </row>
    <row r="65" spans="1:2" ht="20.25" customHeight="1">
      <c r="A65" s="34"/>
      <c r="B65" s="34"/>
    </row>
    <row r="66" spans="1:2" ht="20.25" customHeight="1">
      <c r="A66" s="34"/>
      <c r="B66" s="34"/>
    </row>
    <row r="67" spans="1:2" ht="20.25" customHeight="1">
      <c r="A67" s="34"/>
      <c r="B67" s="34"/>
    </row>
    <row r="68" spans="1:2" ht="20.25" customHeight="1">
      <c r="A68" s="34"/>
      <c r="B68" s="34"/>
    </row>
    <row r="69" spans="1:2" ht="20.25" customHeight="1">
      <c r="A69" s="34"/>
      <c r="B69" s="34"/>
    </row>
    <row r="70" spans="1:2" ht="20.25" customHeight="1">
      <c r="A70" s="34"/>
      <c r="B70" s="34"/>
    </row>
    <row r="71" spans="1:2" ht="20.25" customHeight="1">
      <c r="A71" s="34"/>
      <c r="B71" s="34"/>
    </row>
    <row r="72" spans="1:2" ht="20.25" customHeight="1">
      <c r="A72" s="34"/>
      <c r="B72" s="34"/>
    </row>
    <row r="73" spans="1:2" ht="20.25" customHeight="1">
      <c r="A73" s="34"/>
      <c r="B73" s="34"/>
    </row>
    <row r="74" spans="1:2" ht="20.25" customHeight="1">
      <c r="A74" s="34"/>
      <c r="B74" s="34"/>
    </row>
    <row r="75" spans="1:2" ht="20.25" customHeight="1">
      <c r="A75" s="34"/>
      <c r="B75" s="34"/>
    </row>
    <row r="76" spans="1:2" ht="20.25" customHeight="1">
      <c r="A76" s="34"/>
      <c r="B76" s="34"/>
    </row>
    <row r="77" spans="1:2" ht="20.25" customHeight="1">
      <c r="A77" s="34"/>
      <c r="B77" s="34"/>
    </row>
    <row r="82" spans="1:9" s="34" customFormat="1" ht="30.75" customHeight="1">
      <c r="A82" s="42" t="s">
        <v>107</v>
      </c>
      <c r="B82" s="43" t="s">
        <v>108</v>
      </c>
      <c r="C82" s="44"/>
      <c r="D82" s="44"/>
      <c r="E82" s="44"/>
      <c r="F82" s="44"/>
      <c r="G82" s="429"/>
      <c r="H82" s="147"/>
      <c r="I82" s="148"/>
    </row>
    <row r="83" spans="1:9" ht="30.75" customHeight="1">
      <c r="A83" s="42"/>
      <c r="B83" s="43" t="s">
        <v>101</v>
      </c>
      <c r="C83" s="44"/>
      <c r="D83" s="44"/>
      <c r="E83" s="44"/>
      <c r="F83" s="44"/>
      <c r="G83" s="429"/>
      <c r="H83" s="147"/>
      <c r="I83" s="148"/>
    </row>
    <row r="84" spans="1:9" ht="30.75" customHeight="1">
      <c r="A84" s="45" t="s">
        <v>10</v>
      </c>
      <c r="B84" s="46" t="s">
        <v>97</v>
      </c>
      <c r="C84" s="44"/>
      <c r="D84" s="44"/>
      <c r="E84" s="44"/>
      <c r="F84" s="44"/>
      <c r="G84" s="429"/>
      <c r="H84" s="147"/>
      <c r="I84" s="148"/>
    </row>
    <row r="85" spans="1:9" ht="30.75" customHeight="1">
      <c r="A85" s="45" t="s">
        <v>10</v>
      </c>
      <c r="B85" s="46" t="s">
        <v>98</v>
      </c>
      <c r="C85" s="44"/>
      <c r="D85" s="44"/>
      <c r="E85" s="44"/>
      <c r="F85" s="44"/>
      <c r="G85" s="429"/>
      <c r="H85" s="147"/>
      <c r="I85" s="148"/>
    </row>
    <row r="86" spans="1:9" ht="30.75" customHeight="1">
      <c r="A86" s="42" t="s">
        <v>109</v>
      </c>
      <c r="B86" s="43" t="s">
        <v>110</v>
      </c>
      <c r="C86" s="44"/>
      <c r="D86" s="44"/>
      <c r="E86" s="44"/>
      <c r="F86" s="44"/>
      <c r="G86" s="429"/>
      <c r="H86" s="147"/>
      <c r="I86" s="148"/>
    </row>
    <row r="88" spans="1:9">
      <c r="B88" s="47" t="s">
        <v>25</v>
      </c>
    </row>
    <row r="89" spans="1:9">
      <c r="B89" s="48" t="s">
        <v>101</v>
      </c>
    </row>
    <row r="90" spans="1:9">
      <c r="B90" s="49" t="s">
        <v>111</v>
      </c>
    </row>
    <row r="91" spans="1:9">
      <c r="B91" s="49" t="s">
        <v>112</v>
      </c>
    </row>
    <row r="92" spans="1:9">
      <c r="B92" s="49" t="s">
        <v>113</v>
      </c>
    </row>
    <row r="93" spans="1:9">
      <c r="B93" s="49" t="s">
        <v>114</v>
      </c>
    </row>
    <row r="94" spans="1:9">
      <c r="B94" s="49" t="s">
        <v>115</v>
      </c>
    </row>
    <row r="95" spans="1:9">
      <c r="B95" s="49" t="s">
        <v>116</v>
      </c>
    </row>
    <row r="96" spans="1:9">
      <c r="B96" s="49" t="s">
        <v>117</v>
      </c>
    </row>
    <row r="97" spans="2:2">
      <c r="B97" s="49" t="s">
        <v>118</v>
      </c>
    </row>
    <row r="98" spans="2:2">
      <c r="B98" s="49" t="s">
        <v>119</v>
      </c>
    </row>
    <row r="99" spans="2:2">
      <c r="B99" s="49" t="s">
        <v>120</v>
      </c>
    </row>
    <row r="100" spans="2:2">
      <c r="B100" s="49" t="s">
        <v>121</v>
      </c>
    </row>
    <row r="101" spans="2:2">
      <c r="B101" s="49" t="s">
        <v>122</v>
      </c>
    </row>
    <row r="102" spans="2:2">
      <c r="B102" s="49" t="s">
        <v>123</v>
      </c>
    </row>
  </sheetData>
  <mergeCells count="15">
    <mergeCell ref="A1:I1"/>
    <mergeCell ref="J34:R34"/>
    <mergeCell ref="J33:R33"/>
    <mergeCell ref="A3:I3"/>
    <mergeCell ref="A4:I4"/>
    <mergeCell ref="G7:G9"/>
    <mergeCell ref="C7:D8"/>
    <mergeCell ref="E7:F8"/>
    <mergeCell ref="A7:A9"/>
    <mergeCell ref="B7:B9"/>
    <mergeCell ref="J31:K31"/>
    <mergeCell ref="E6:I6"/>
    <mergeCell ref="H7:I7"/>
    <mergeCell ref="H8:H9"/>
    <mergeCell ref="I8:I9"/>
  </mergeCells>
  <pageMargins left="0.47244094488188981" right="0.19685039370078741" top="0.35433070866141736" bottom="0.47244094488188981" header="0.31496062992125984" footer="0.31496062992125984"/>
  <pageSetup paperSize="9"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zoomScaleNormal="100" workbookViewId="0">
      <pane xSplit="2" ySplit="11" topLeftCell="C39" activePane="bottomRight" state="frozen"/>
      <selection pane="topRight" activeCell="C1" sqref="C1"/>
      <selection pane="bottomLeft" activeCell="A12" sqref="A12"/>
      <selection pane="bottomRight" activeCell="C11" sqref="C11:H44"/>
    </sheetView>
  </sheetViews>
  <sheetFormatPr defaultRowHeight="15.75"/>
  <cols>
    <col min="1" max="1" width="5.875" style="2" customWidth="1"/>
    <col min="2" max="2" width="43" style="2" customWidth="1"/>
    <col min="3" max="6" width="13.75" style="216" customWidth="1"/>
    <col min="7" max="7" width="13.75" style="2" customWidth="1"/>
    <col min="8" max="8" width="11.125" style="2" customWidth="1"/>
    <col min="9" max="248" width="9.125" style="2"/>
    <col min="249" max="249" width="5.875" style="2" customWidth="1"/>
    <col min="250" max="250" width="93.375" style="2" customWidth="1"/>
    <col min="251" max="253" width="16.625" style="2" customWidth="1"/>
    <col min="254" max="254" width="9.125" style="2"/>
    <col min="255" max="258" width="19" style="2" customWidth="1"/>
    <col min="259" max="504" width="9.125" style="2"/>
    <col min="505" max="505" width="5.875" style="2" customWidth="1"/>
    <col min="506" max="506" width="93.375" style="2" customWidth="1"/>
    <col min="507" max="509" width="16.625" style="2" customWidth="1"/>
    <col min="510" max="510" width="9.125" style="2"/>
    <col min="511" max="514" width="19" style="2" customWidth="1"/>
    <col min="515" max="760" width="9.125" style="2"/>
    <col min="761" max="761" width="5.875" style="2" customWidth="1"/>
    <col min="762" max="762" width="93.375" style="2" customWidth="1"/>
    <col min="763" max="765" width="16.625" style="2" customWidth="1"/>
    <col min="766" max="766" width="9.125" style="2"/>
    <col min="767" max="770" width="19" style="2" customWidth="1"/>
    <col min="771" max="1016" width="9.125" style="2"/>
    <col min="1017" max="1017" width="5.875" style="2" customWidth="1"/>
    <col min="1018" max="1018" width="93.375" style="2" customWidth="1"/>
    <col min="1019" max="1021" width="16.625" style="2" customWidth="1"/>
    <col min="1022" max="1022" width="9.125" style="2"/>
    <col min="1023" max="1026" width="19" style="2" customWidth="1"/>
    <col min="1027" max="1272" width="9.125" style="2"/>
    <col min="1273" max="1273" width="5.875" style="2" customWidth="1"/>
    <col min="1274" max="1274" width="93.375" style="2" customWidth="1"/>
    <col min="1275" max="1277" width="16.625" style="2" customWidth="1"/>
    <col min="1278" max="1278" width="9.125" style="2"/>
    <col min="1279" max="1282" width="19" style="2" customWidth="1"/>
    <col min="1283" max="1528" width="9.125" style="2"/>
    <col min="1529" max="1529" width="5.875" style="2" customWidth="1"/>
    <col min="1530" max="1530" width="93.375" style="2" customWidth="1"/>
    <col min="1531" max="1533" width="16.625" style="2" customWidth="1"/>
    <col min="1534" max="1534" width="9.125" style="2"/>
    <col min="1535" max="1538" width="19" style="2" customWidth="1"/>
    <col min="1539" max="1784" width="9.125" style="2"/>
    <col min="1785" max="1785" width="5.875" style="2" customWidth="1"/>
    <col min="1786" max="1786" width="93.375" style="2" customWidth="1"/>
    <col min="1787" max="1789" width="16.625" style="2" customWidth="1"/>
    <col min="1790" max="1790" width="9.125" style="2"/>
    <col min="1791" max="1794" width="19" style="2" customWidth="1"/>
    <col min="1795" max="2040" width="9.125" style="2"/>
    <col min="2041" max="2041" width="5.875" style="2" customWidth="1"/>
    <col min="2042" max="2042" width="93.375" style="2" customWidth="1"/>
    <col min="2043" max="2045" width="16.625" style="2" customWidth="1"/>
    <col min="2046" max="2046" width="9.125" style="2"/>
    <col min="2047" max="2050" width="19" style="2" customWidth="1"/>
    <col min="2051" max="2296" width="9.125" style="2"/>
    <col min="2297" max="2297" width="5.875" style="2" customWidth="1"/>
    <col min="2298" max="2298" width="93.375" style="2" customWidth="1"/>
    <col min="2299" max="2301" width="16.625" style="2" customWidth="1"/>
    <col min="2302" max="2302" width="9.125" style="2"/>
    <col min="2303" max="2306" width="19" style="2" customWidth="1"/>
    <col min="2307" max="2552" width="9.125" style="2"/>
    <col min="2553" max="2553" width="5.875" style="2" customWidth="1"/>
    <col min="2554" max="2554" width="93.375" style="2" customWidth="1"/>
    <col min="2555" max="2557" width="16.625" style="2" customWidth="1"/>
    <col min="2558" max="2558" width="9.125" style="2"/>
    <col min="2559" max="2562" width="19" style="2" customWidth="1"/>
    <col min="2563" max="2808" width="9.125" style="2"/>
    <col min="2809" max="2809" width="5.875" style="2" customWidth="1"/>
    <col min="2810" max="2810" width="93.375" style="2" customWidth="1"/>
    <col min="2811" max="2813" width="16.625" style="2" customWidth="1"/>
    <col min="2814" max="2814" width="9.125" style="2"/>
    <col min="2815" max="2818" width="19" style="2" customWidth="1"/>
    <col min="2819" max="3064" width="9.125" style="2"/>
    <col min="3065" max="3065" width="5.875" style="2" customWidth="1"/>
    <col min="3066" max="3066" width="93.375" style="2" customWidth="1"/>
    <col min="3067" max="3069" width="16.625" style="2" customWidth="1"/>
    <col min="3070" max="3070" width="9.125" style="2"/>
    <col min="3071" max="3074" width="19" style="2" customWidth="1"/>
    <col min="3075" max="3320" width="9.125" style="2"/>
    <col min="3321" max="3321" width="5.875" style="2" customWidth="1"/>
    <col min="3322" max="3322" width="93.375" style="2" customWidth="1"/>
    <col min="3323" max="3325" width="16.625" style="2" customWidth="1"/>
    <col min="3326" max="3326" width="9.125" style="2"/>
    <col min="3327" max="3330" width="19" style="2" customWidth="1"/>
    <col min="3331" max="3576" width="9.125" style="2"/>
    <col min="3577" max="3577" width="5.875" style="2" customWidth="1"/>
    <col min="3578" max="3578" width="93.375" style="2" customWidth="1"/>
    <col min="3579" max="3581" width="16.625" style="2" customWidth="1"/>
    <col min="3582" max="3582" width="9.125" style="2"/>
    <col min="3583" max="3586" width="19" style="2" customWidth="1"/>
    <col min="3587" max="3832" width="9.125" style="2"/>
    <col min="3833" max="3833" width="5.875" style="2" customWidth="1"/>
    <col min="3834" max="3834" width="93.375" style="2" customWidth="1"/>
    <col min="3835" max="3837" width="16.625" style="2" customWidth="1"/>
    <col min="3838" max="3838" width="9.125" style="2"/>
    <col min="3839" max="3842" width="19" style="2" customWidth="1"/>
    <col min="3843" max="4088" width="9.125" style="2"/>
    <col min="4089" max="4089" width="5.875" style="2" customWidth="1"/>
    <col min="4090" max="4090" width="93.375" style="2" customWidth="1"/>
    <col min="4091" max="4093" width="16.625" style="2" customWidth="1"/>
    <col min="4094" max="4094" width="9.125" style="2"/>
    <col min="4095" max="4098" width="19" style="2" customWidth="1"/>
    <col min="4099" max="4344" width="9.125" style="2"/>
    <col min="4345" max="4345" width="5.875" style="2" customWidth="1"/>
    <col min="4346" max="4346" width="93.375" style="2" customWidth="1"/>
    <col min="4347" max="4349" width="16.625" style="2" customWidth="1"/>
    <col min="4350" max="4350" width="9.125" style="2"/>
    <col min="4351" max="4354" width="19" style="2" customWidth="1"/>
    <col min="4355" max="4600" width="9.125" style="2"/>
    <col min="4601" max="4601" width="5.875" style="2" customWidth="1"/>
    <col min="4602" max="4602" width="93.375" style="2" customWidth="1"/>
    <col min="4603" max="4605" width="16.625" style="2" customWidth="1"/>
    <col min="4606" max="4606" width="9.125" style="2"/>
    <col min="4607" max="4610" width="19" style="2" customWidth="1"/>
    <col min="4611" max="4856" width="9.125" style="2"/>
    <col min="4857" max="4857" width="5.875" style="2" customWidth="1"/>
    <col min="4858" max="4858" width="93.375" style="2" customWidth="1"/>
    <col min="4859" max="4861" width="16.625" style="2" customWidth="1"/>
    <col min="4862" max="4862" width="9.125" style="2"/>
    <col min="4863" max="4866" width="19" style="2" customWidth="1"/>
    <col min="4867" max="5112" width="9.125" style="2"/>
    <col min="5113" max="5113" width="5.875" style="2" customWidth="1"/>
    <col min="5114" max="5114" width="93.375" style="2" customWidth="1"/>
    <col min="5115" max="5117" width="16.625" style="2" customWidth="1"/>
    <col min="5118" max="5118" width="9.125" style="2"/>
    <col min="5119" max="5122" width="19" style="2" customWidth="1"/>
    <col min="5123" max="5368" width="9.125" style="2"/>
    <col min="5369" max="5369" width="5.875" style="2" customWidth="1"/>
    <col min="5370" max="5370" width="93.375" style="2" customWidth="1"/>
    <col min="5371" max="5373" width="16.625" style="2" customWidth="1"/>
    <col min="5374" max="5374" width="9.125" style="2"/>
    <col min="5375" max="5378" width="19" style="2" customWidth="1"/>
    <col min="5379" max="5624" width="9.125" style="2"/>
    <col min="5625" max="5625" width="5.875" style="2" customWidth="1"/>
    <col min="5626" max="5626" width="93.375" style="2" customWidth="1"/>
    <col min="5627" max="5629" width="16.625" style="2" customWidth="1"/>
    <col min="5630" max="5630" width="9.125" style="2"/>
    <col min="5631" max="5634" width="19" style="2" customWidth="1"/>
    <col min="5635" max="5880" width="9.125" style="2"/>
    <col min="5881" max="5881" width="5.875" style="2" customWidth="1"/>
    <col min="5882" max="5882" width="93.375" style="2" customWidth="1"/>
    <col min="5883" max="5885" width="16.625" style="2" customWidth="1"/>
    <col min="5886" max="5886" width="9.125" style="2"/>
    <col min="5887" max="5890" width="19" style="2" customWidth="1"/>
    <col min="5891" max="6136" width="9.125" style="2"/>
    <col min="6137" max="6137" width="5.875" style="2" customWidth="1"/>
    <col min="6138" max="6138" width="93.375" style="2" customWidth="1"/>
    <col min="6139" max="6141" width="16.625" style="2" customWidth="1"/>
    <col min="6142" max="6142" width="9.125" style="2"/>
    <col min="6143" max="6146" width="19" style="2" customWidth="1"/>
    <col min="6147" max="6392" width="9.125" style="2"/>
    <col min="6393" max="6393" width="5.875" style="2" customWidth="1"/>
    <col min="6394" max="6394" width="93.375" style="2" customWidth="1"/>
    <col min="6395" max="6397" width="16.625" style="2" customWidth="1"/>
    <col min="6398" max="6398" width="9.125" style="2"/>
    <col min="6399" max="6402" width="19" style="2" customWidth="1"/>
    <col min="6403" max="6648" width="9.125" style="2"/>
    <col min="6649" max="6649" width="5.875" style="2" customWidth="1"/>
    <col min="6650" max="6650" width="93.375" style="2" customWidth="1"/>
    <col min="6651" max="6653" width="16.625" style="2" customWidth="1"/>
    <col min="6654" max="6654" width="9.125" style="2"/>
    <col min="6655" max="6658" width="19" style="2" customWidth="1"/>
    <col min="6659" max="6904" width="9.125" style="2"/>
    <col min="6905" max="6905" width="5.875" style="2" customWidth="1"/>
    <col min="6906" max="6906" width="93.375" style="2" customWidth="1"/>
    <col min="6907" max="6909" width="16.625" style="2" customWidth="1"/>
    <col min="6910" max="6910" width="9.125" style="2"/>
    <col min="6911" max="6914" width="19" style="2" customWidth="1"/>
    <col min="6915" max="7160" width="9.125" style="2"/>
    <col min="7161" max="7161" width="5.875" style="2" customWidth="1"/>
    <col min="7162" max="7162" width="93.375" style="2" customWidth="1"/>
    <col min="7163" max="7165" width="16.625" style="2" customWidth="1"/>
    <col min="7166" max="7166" width="9.125" style="2"/>
    <col min="7167" max="7170" width="19" style="2" customWidth="1"/>
    <col min="7171" max="7416" width="9.125" style="2"/>
    <col min="7417" max="7417" width="5.875" style="2" customWidth="1"/>
    <col min="7418" max="7418" width="93.375" style="2" customWidth="1"/>
    <col min="7419" max="7421" width="16.625" style="2" customWidth="1"/>
    <col min="7422" max="7422" width="9.125" style="2"/>
    <col min="7423" max="7426" width="19" style="2" customWidth="1"/>
    <col min="7427" max="7672" width="9.125" style="2"/>
    <col min="7673" max="7673" width="5.875" style="2" customWidth="1"/>
    <col min="7674" max="7674" width="93.375" style="2" customWidth="1"/>
    <col min="7675" max="7677" width="16.625" style="2" customWidth="1"/>
    <col min="7678" max="7678" width="9.125" style="2"/>
    <col min="7679" max="7682" width="19" style="2" customWidth="1"/>
    <col min="7683" max="7928" width="9.125" style="2"/>
    <col min="7929" max="7929" width="5.875" style="2" customWidth="1"/>
    <col min="7930" max="7930" width="93.375" style="2" customWidth="1"/>
    <col min="7931" max="7933" width="16.625" style="2" customWidth="1"/>
    <col min="7934" max="7934" width="9.125" style="2"/>
    <col min="7935" max="7938" width="19" style="2" customWidth="1"/>
    <col min="7939" max="8184" width="9.125" style="2"/>
    <col min="8185" max="8185" width="5.875" style="2" customWidth="1"/>
    <col min="8186" max="8186" width="93.375" style="2" customWidth="1"/>
    <col min="8187" max="8189" width="16.625" style="2" customWidth="1"/>
    <col min="8190" max="8190" width="9.125" style="2"/>
    <col min="8191" max="8194" width="19" style="2" customWidth="1"/>
    <col min="8195" max="8440" width="9.125" style="2"/>
    <col min="8441" max="8441" width="5.875" style="2" customWidth="1"/>
    <col min="8442" max="8442" width="93.375" style="2" customWidth="1"/>
    <col min="8443" max="8445" width="16.625" style="2" customWidth="1"/>
    <col min="8446" max="8446" width="9.125" style="2"/>
    <col min="8447" max="8450" width="19" style="2" customWidth="1"/>
    <col min="8451" max="8696" width="9.125" style="2"/>
    <col min="8697" max="8697" width="5.875" style="2" customWidth="1"/>
    <col min="8698" max="8698" width="93.375" style="2" customWidth="1"/>
    <col min="8699" max="8701" width="16.625" style="2" customWidth="1"/>
    <col min="8702" max="8702" width="9.125" style="2"/>
    <col min="8703" max="8706" width="19" style="2" customWidth="1"/>
    <col min="8707" max="8952" width="9.125" style="2"/>
    <col min="8953" max="8953" width="5.875" style="2" customWidth="1"/>
    <col min="8954" max="8954" width="93.375" style="2" customWidth="1"/>
    <col min="8955" max="8957" width="16.625" style="2" customWidth="1"/>
    <col min="8958" max="8958" width="9.125" style="2"/>
    <col min="8959" max="8962" width="19" style="2" customWidth="1"/>
    <col min="8963" max="9208" width="9.125" style="2"/>
    <col min="9209" max="9209" width="5.875" style="2" customWidth="1"/>
    <col min="9210" max="9210" width="93.375" style="2" customWidth="1"/>
    <col min="9211" max="9213" width="16.625" style="2" customWidth="1"/>
    <col min="9214" max="9214" width="9.125" style="2"/>
    <col min="9215" max="9218" width="19" style="2" customWidth="1"/>
    <col min="9219" max="9464" width="9.125" style="2"/>
    <col min="9465" max="9465" width="5.875" style="2" customWidth="1"/>
    <col min="9466" max="9466" width="93.375" style="2" customWidth="1"/>
    <col min="9467" max="9469" width="16.625" style="2" customWidth="1"/>
    <col min="9470" max="9470" width="9.125" style="2"/>
    <col min="9471" max="9474" width="19" style="2" customWidth="1"/>
    <col min="9475" max="9720" width="9.125" style="2"/>
    <col min="9721" max="9721" width="5.875" style="2" customWidth="1"/>
    <col min="9722" max="9722" width="93.375" style="2" customWidth="1"/>
    <col min="9723" max="9725" width="16.625" style="2" customWidth="1"/>
    <col min="9726" max="9726" width="9.125" style="2"/>
    <col min="9727" max="9730" width="19" style="2" customWidth="1"/>
    <col min="9731" max="9976" width="9.125" style="2"/>
    <col min="9977" max="9977" width="5.875" style="2" customWidth="1"/>
    <col min="9978" max="9978" width="93.375" style="2" customWidth="1"/>
    <col min="9979" max="9981" width="16.625" style="2" customWidth="1"/>
    <col min="9982" max="9982" width="9.125" style="2"/>
    <col min="9983" max="9986" width="19" style="2" customWidth="1"/>
    <col min="9987" max="10232" width="9.125" style="2"/>
    <col min="10233" max="10233" width="5.875" style="2" customWidth="1"/>
    <col min="10234" max="10234" width="93.375" style="2" customWidth="1"/>
    <col min="10235" max="10237" width="16.625" style="2" customWidth="1"/>
    <col min="10238" max="10238" width="9.125" style="2"/>
    <col min="10239" max="10242" width="19" style="2" customWidth="1"/>
    <col min="10243" max="10488" width="9.125" style="2"/>
    <col min="10489" max="10489" width="5.875" style="2" customWidth="1"/>
    <col min="10490" max="10490" width="93.375" style="2" customWidth="1"/>
    <col min="10491" max="10493" width="16.625" style="2" customWidth="1"/>
    <col min="10494" max="10494" width="9.125" style="2"/>
    <col min="10495" max="10498" width="19" style="2" customWidth="1"/>
    <col min="10499" max="10744" width="9.125" style="2"/>
    <col min="10745" max="10745" width="5.875" style="2" customWidth="1"/>
    <col min="10746" max="10746" width="93.375" style="2" customWidth="1"/>
    <col min="10747" max="10749" width="16.625" style="2" customWidth="1"/>
    <col min="10750" max="10750" width="9.125" style="2"/>
    <col min="10751" max="10754" width="19" style="2" customWidth="1"/>
    <col min="10755" max="11000" width="9.125" style="2"/>
    <col min="11001" max="11001" width="5.875" style="2" customWidth="1"/>
    <col min="11002" max="11002" width="93.375" style="2" customWidth="1"/>
    <col min="11003" max="11005" width="16.625" style="2" customWidth="1"/>
    <col min="11006" max="11006" width="9.125" style="2"/>
    <col min="11007" max="11010" width="19" style="2" customWidth="1"/>
    <col min="11011" max="11256" width="9.125" style="2"/>
    <col min="11257" max="11257" width="5.875" style="2" customWidth="1"/>
    <col min="11258" max="11258" width="93.375" style="2" customWidth="1"/>
    <col min="11259" max="11261" width="16.625" style="2" customWidth="1"/>
    <col min="11262" max="11262" width="9.125" style="2"/>
    <col min="11263" max="11266" width="19" style="2" customWidth="1"/>
    <col min="11267" max="11512" width="9.125" style="2"/>
    <col min="11513" max="11513" width="5.875" style="2" customWidth="1"/>
    <col min="11514" max="11514" width="93.375" style="2" customWidth="1"/>
    <col min="11515" max="11517" width="16.625" style="2" customWidth="1"/>
    <col min="11518" max="11518" width="9.125" style="2"/>
    <col min="11519" max="11522" width="19" style="2" customWidth="1"/>
    <col min="11523" max="11768" width="9.125" style="2"/>
    <col min="11769" max="11769" width="5.875" style="2" customWidth="1"/>
    <col min="11770" max="11770" width="93.375" style="2" customWidth="1"/>
    <col min="11771" max="11773" width="16.625" style="2" customWidth="1"/>
    <col min="11774" max="11774" width="9.125" style="2"/>
    <col min="11775" max="11778" width="19" style="2" customWidth="1"/>
    <col min="11779" max="12024" width="9.125" style="2"/>
    <col min="12025" max="12025" width="5.875" style="2" customWidth="1"/>
    <col min="12026" max="12026" width="93.375" style="2" customWidth="1"/>
    <col min="12027" max="12029" width="16.625" style="2" customWidth="1"/>
    <col min="12030" max="12030" width="9.125" style="2"/>
    <col min="12031" max="12034" width="19" style="2" customWidth="1"/>
    <col min="12035" max="12280" width="9.125" style="2"/>
    <col min="12281" max="12281" width="5.875" style="2" customWidth="1"/>
    <col min="12282" max="12282" width="93.375" style="2" customWidth="1"/>
    <col min="12283" max="12285" width="16.625" style="2" customWidth="1"/>
    <col min="12286" max="12286" width="9.125" style="2"/>
    <col min="12287" max="12290" width="19" style="2" customWidth="1"/>
    <col min="12291" max="12536" width="9.125" style="2"/>
    <col min="12537" max="12537" width="5.875" style="2" customWidth="1"/>
    <col min="12538" max="12538" width="93.375" style="2" customWidth="1"/>
    <col min="12539" max="12541" width="16.625" style="2" customWidth="1"/>
    <col min="12542" max="12542" width="9.125" style="2"/>
    <col min="12543" max="12546" width="19" style="2" customWidth="1"/>
    <col min="12547" max="12792" width="9.125" style="2"/>
    <col min="12793" max="12793" width="5.875" style="2" customWidth="1"/>
    <col min="12794" max="12794" width="93.375" style="2" customWidth="1"/>
    <col min="12795" max="12797" width="16.625" style="2" customWidth="1"/>
    <col min="12798" max="12798" width="9.125" style="2"/>
    <col min="12799" max="12802" width="19" style="2" customWidth="1"/>
    <col min="12803" max="13048" width="9.125" style="2"/>
    <col min="13049" max="13049" width="5.875" style="2" customWidth="1"/>
    <col min="13050" max="13050" width="93.375" style="2" customWidth="1"/>
    <col min="13051" max="13053" width="16.625" style="2" customWidth="1"/>
    <col min="13054" max="13054" width="9.125" style="2"/>
    <col min="13055" max="13058" width="19" style="2" customWidth="1"/>
    <col min="13059" max="13304" width="9.125" style="2"/>
    <col min="13305" max="13305" width="5.875" style="2" customWidth="1"/>
    <col min="13306" max="13306" width="93.375" style="2" customWidth="1"/>
    <col min="13307" max="13309" width="16.625" style="2" customWidth="1"/>
    <col min="13310" max="13310" width="9.125" style="2"/>
    <col min="13311" max="13314" width="19" style="2" customWidth="1"/>
    <col min="13315" max="13560" width="9.125" style="2"/>
    <col min="13561" max="13561" width="5.875" style="2" customWidth="1"/>
    <col min="13562" max="13562" width="93.375" style="2" customWidth="1"/>
    <col min="13563" max="13565" width="16.625" style="2" customWidth="1"/>
    <col min="13566" max="13566" width="9.125" style="2"/>
    <col min="13567" max="13570" width="19" style="2" customWidth="1"/>
    <col min="13571" max="13816" width="9.125" style="2"/>
    <col min="13817" max="13817" width="5.875" style="2" customWidth="1"/>
    <col min="13818" max="13818" width="93.375" style="2" customWidth="1"/>
    <col min="13819" max="13821" width="16.625" style="2" customWidth="1"/>
    <col min="13822" max="13822" width="9.125" style="2"/>
    <col min="13823" max="13826" width="19" style="2" customWidth="1"/>
    <col min="13827" max="14072" width="9.125" style="2"/>
    <col min="14073" max="14073" width="5.875" style="2" customWidth="1"/>
    <col min="14074" max="14074" width="93.375" style="2" customWidth="1"/>
    <col min="14075" max="14077" width="16.625" style="2" customWidth="1"/>
    <col min="14078" max="14078" width="9.125" style="2"/>
    <col min="14079" max="14082" width="19" style="2" customWidth="1"/>
    <col min="14083" max="14328" width="9.125" style="2"/>
    <col min="14329" max="14329" width="5.875" style="2" customWidth="1"/>
    <col min="14330" max="14330" width="93.375" style="2" customWidth="1"/>
    <col min="14331" max="14333" width="16.625" style="2" customWidth="1"/>
    <col min="14334" max="14334" width="9.125" style="2"/>
    <col min="14335" max="14338" width="19" style="2" customWidth="1"/>
    <col min="14339" max="14584" width="9.125" style="2"/>
    <col min="14585" max="14585" width="5.875" style="2" customWidth="1"/>
    <col min="14586" max="14586" width="93.375" style="2" customWidth="1"/>
    <col min="14587" max="14589" width="16.625" style="2" customWidth="1"/>
    <col min="14590" max="14590" width="9.125" style="2"/>
    <col min="14591" max="14594" width="19" style="2" customWidth="1"/>
    <col min="14595" max="14840" width="9.125" style="2"/>
    <col min="14841" max="14841" width="5.875" style="2" customWidth="1"/>
    <col min="14842" max="14842" width="93.375" style="2" customWidth="1"/>
    <col min="14843" max="14845" width="16.625" style="2" customWidth="1"/>
    <col min="14846" max="14846" width="9.125" style="2"/>
    <col min="14847" max="14850" width="19" style="2" customWidth="1"/>
    <col min="14851" max="15096" width="9.125" style="2"/>
    <col min="15097" max="15097" width="5.875" style="2" customWidth="1"/>
    <col min="15098" max="15098" width="93.375" style="2" customWidth="1"/>
    <col min="15099" max="15101" width="16.625" style="2" customWidth="1"/>
    <col min="15102" max="15102" width="9.125" style="2"/>
    <col min="15103" max="15106" width="19" style="2" customWidth="1"/>
    <col min="15107" max="15352" width="9.125" style="2"/>
    <col min="15353" max="15353" width="5.875" style="2" customWidth="1"/>
    <col min="15354" max="15354" width="93.375" style="2" customWidth="1"/>
    <col min="15355" max="15357" width="16.625" style="2" customWidth="1"/>
    <col min="15358" max="15358" width="9.125" style="2"/>
    <col min="15359" max="15362" width="19" style="2" customWidth="1"/>
    <col min="15363" max="15608" width="9.125" style="2"/>
    <col min="15609" max="15609" width="5.875" style="2" customWidth="1"/>
    <col min="15610" max="15610" width="93.375" style="2" customWidth="1"/>
    <col min="15611" max="15613" width="16.625" style="2" customWidth="1"/>
    <col min="15614" max="15614" width="9.125" style="2"/>
    <col min="15615" max="15618" width="19" style="2" customWidth="1"/>
    <col min="15619" max="15864" width="9.125" style="2"/>
    <col min="15865" max="15865" width="5.875" style="2" customWidth="1"/>
    <col min="15866" max="15866" width="93.375" style="2" customWidth="1"/>
    <col min="15867" max="15869" width="16.625" style="2" customWidth="1"/>
    <col min="15870" max="15870" width="9.125" style="2"/>
    <col min="15871" max="15874" width="19" style="2" customWidth="1"/>
    <col min="15875" max="16120" width="9.125" style="2"/>
    <col min="16121" max="16121" width="5.875" style="2" customWidth="1"/>
    <col min="16122" max="16122" width="93.375" style="2" customWidth="1"/>
    <col min="16123" max="16125" width="16.625" style="2" customWidth="1"/>
    <col min="16126" max="16126" width="9.125" style="2"/>
    <col min="16127" max="16130" width="19" style="2" customWidth="1"/>
    <col min="16131" max="16376" width="9.125" style="2"/>
    <col min="16377" max="16384" width="9.125" style="2" customWidth="1"/>
  </cols>
  <sheetData>
    <row r="1" spans="1:8" s="435" customFormat="1" ht="21" customHeight="1">
      <c r="A1" s="468" t="s">
        <v>1035</v>
      </c>
      <c r="B1" s="468"/>
      <c r="C1" s="468"/>
      <c r="D1" s="468"/>
      <c r="E1" s="468"/>
      <c r="F1" s="468"/>
      <c r="G1" s="468"/>
      <c r="H1" s="468"/>
    </row>
    <row r="2" spans="1:8" s="435" customFormat="1" ht="12.75" hidden="1" customHeight="1">
      <c r="A2" s="436"/>
      <c r="B2" s="436"/>
      <c r="C2" s="433"/>
      <c r="D2" s="434"/>
      <c r="E2" s="434"/>
      <c r="F2" s="434"/>
      <c r="G2" s="437"/>
      <c r="H2" s="437"/>
    </row>
    <row r="3" spans="1:8" s="435" customFormat="1" ht="21" customHeight="1">
      <c r="A3" s="468" t="s">
        <v>227</v>
      </c>
      <c r="B3" s="468"/>
      <c r="C3" s="468"/>
      <c r="D3" s="468"/>
      <c r="E3" s="468"/>
      <c r="F3" s="468"/>
      <c r="G3" s="468"/>
      <c r="H3" s="468"/>
    </row>
    <row r="4" spans="1:8" s="435" customFormat="1" ht="21" customHeight="1">
      <c r="A4" s="470" t="str">
        <f>'15'!A3:K3</f>
        <v>(Kèm theo Nghị quyết số           /NQ-HĐND ngày        tháng      năm 2025)</v>
      </c>
      <c r="B4" s="470"/>
      <c r="C4" s="470"/>
      <c r="D4" s="470"/>
      <c r="E4" s="470"/>
      <c r="F4" s="470"/>
      <c r="G4" s="470"/>
      <c r="H4" s="470"/>
    </row>
    <row r="5" spans="1:8" ht="9.75" hidden="1" customHeight="1">
      <c r="A5" s="10"/>
      <c r="B5" s="10"/>
      <c r="C5" s="265"/>
      <c r="G5" s="1"/>
      <c r="H5" s="1"/>
    </row>
    <row r="6" spans="1:8" ht="19.5" customHeight="1">
      <c r="A6" s="22"/>
      <c r="B6" s="22"/>
      <c r="C6" s="30"/>
      <c r="E6" s="469" t="s">
        <v>0</v>
      </c>
      <c r="F6" s="469"/>
      <c r="G6" s="469"/>
      <c r="H6" s="469"/>
    </row>
    <row r="7" spans="1:8" s="7" customFormat="1">
      <c r="A7" s="454" t="s">
        <v>224</v>
      </c>
      <c r="B7" s="454" t="s">
        <v>2</v>
      </c>
      <c r="C7" s="454" t="s">
        <v>396</v>
      </c>
      <c r="D7" s="454"/>
      <c r="E7" s="454" t="s">
        <v>215</v>
      </c>
      <c r="F7" s="454"/>
      <c r="G7" s="454" t="s">
        <v>230</v>
      </c>
      <c r="H7" s="454" t="s">
        <v>124</v>
      </c>
    </row>
    <row r="8" spans="1:8" s="7" customFormat="1">
      <c r="A8" s="454"/>
      <c r="B8" s="454"/>
      <c r="C8" s="454"/>
      <c r="D8" s="454"/>
      <c r="E8" s="454"/>
      <c r="F8" s="454"/>
      <c r="G8" s="454"/>
      <c r="H8" s="454"/>
    </row>
    <row r="9" spans="1:8" s="7" customFormat="1" ht="23.25" customHeight="1">
      <c r="A9" s="454"/>
      <c r="B9" s="454"/>
      <c r="C9" s="215" t="s">
        <v>211</v>
      </c>
      <c r="D9" s="215" t="s">
        <v>212</v>
      </c>
      <c r="E9" s="215" t="s">
        <v>211</v>
      </c>
      <c r="F9" s="215" t="s">
        <v>212</v>
      </c>
      <c r="G9" s="454"/>
      <c r="H9" s="454"/>
    </row>
    <row r="10" spans="1:8" s="61" customFormat="1" ht="17.25" customHeight="1">
      <c r="A10" s="266" t="s">
        <v>5</v>
      </c>
      <c r="B10" s="217" t="s">
        <v>6</v>
      </c>
      <c r="C10" s="217">
        <v>1</v>
      </c>
      <c r="D10" s="215">
        <v>2</v>
      </c>
      <c r="E10" s="217">
        <v>3</v>
      </c>
      <c r="F10" s="215">
        <v>4</v>
      </c>
      <c r="G10" s="217">
        <v>5</v>
      </c>
      <c r="H10" s="267">
        <v>6</v>
      </c>
    </row>
    <row r="11" spans="1:8" s="61" customFormat="1">
      <c r="A11" s="218" t="s">
        <v>5</v>
      </c>
      <c r="B11" s="268" t="s">
        <v>126</v>
      </c>
      <c r="C11" s="269">
        <v>5119180</v>
      </c>
      <c r="D11" s="269">
        <v>2765900</v>
      </c>
      <c r="E11" s="269">
        <v>5182550</v>
      </c>
      <c r="F11" s="269">
        <v>3588400</v>
      </c>
      <c r="G11" s="269">
        <v>8770950</v>
      </c>
      <c r="H11" s="270"/>
    </row>
    <row r="12" spans="1:8" s="61" customFormat="1">
      <c r="A12" s="14" t="s">
        <v>6</v>
      </c>
      <c r="B12" s="15" t="s">
        <v>91</v>
      </c>
      <c r="C12" s="271">
        <v>13933830.00048174</v>
      </c>
      <c r="D12" s="271">
        <v>9376646</v>
      </c>
      <c r="E12" s="271">
        <v>16399149.490912372</v>
      </c>
      <c r="F12" s="271">
        <v>13517543</v>
      </c>
      <c r="G12" s="271">
        <v>29916692.49091237</v>
      </c>
      <c r="H12" s="60"/>
    </row>
    <row r="13" spans="1:8" s="7" customFormat="1">
      <c r="A13" s="14" t="s">
        <v>34</v>
      </c>
      <c r="B13" s="15" t="s">
        <v>127</v>
      </c>
      <c r="C13" s="271">
        <v>142565.98900000006</v>
      </c>
      <c r="D13" s="271">
        <v>74861.554669000208</v>
      </c>
      <c r="E13" s="271">
        <v>252100</v>
      </c>
      <c r="F13" s="271">
        <v>156900</v>
      </c>
      <c r="G13" s="271">
        <v>409000</v>
      </c>
      <c r="H13" s="18"/>
    </row>
    <row r="14" spans="1:8" s="7" customFormat="1" ht="31.5">
      <c r="A14" s="14" t="s">
        <v>36</v>
      </c>
      <c r="B14" s="15" t="s">
        <v>128</v>
      </c>
      <c r="C14" s="272">
        <v>1023836</v>
      </c>
      <c r="D14" s="272">
        <v>553180</v>
      </c>
      <c r="E14" s="272">
        <v>1036510</v>
      </c>
      <c r="F14" s="272">
        <v>717680</v>
      </c>
      <c r="G14" s="271">
        <v>1754190</v>
      </c>
      <c r="H14" s="18"/>
    </row>
    <row r="15" spans="1:8" s="7" customFormat="1">
      <c r="A15" s="14" t="s">
        <v>40</v>
      </c>
      <c r="B15" s="15" t="s">
        <v>129</v>
      </c>
      <c r="C15" s="273"/>
      <c r="D15" s="274"/>
      <c r="E15" s="274"/>
      <c r="F15" s="274"/>
      <c r="G15" s="274">
        <v>0</v>
      </c>
      <c r="H15" s="18"/>
    </row>
    <row r="16" spans="1:8" s="7" customFormat="1">
      <c r="A16" s="14" t="s">
        <v>8</v>
      </c>
      <c r="B16" s="15" t="s">
        <v>130</v>
      </c>
      <c r="C16" s="271">
        <v>640305</v>
      </c>
      <c r="D16" s="271">
        <v>186635.4202128</v>
      </c>
      <c r="E16" s="271">
        <v>727092</v>
      </c>
      <c r="F16" s="271">
        <v>195908.4312128</v>
      </c>
      <c r="G16" s="271">
        <v>923000.43121279997</v>
      </c>
      <c r="H16" s="275"/>
    </row>
    <row r="17" spans="1:8" s="7" customFormat="1" ht="31.5">
      <c r="A17" s="14"/>
      <c r="B17" s="20" t="s">
        <v>131</v>
      </c>
      <c r="C17" s="276"/>
      <c r="D17" s="277"/>
      <c r="E17" s="277"/>
      <c r="F17" s="277"/>
      <c r="G17" s="274">
        <v>0</v>
      </c>
      <c r="H17" s="275"/>
    </row>
    <row r="18" spans="1:8" s="7" customFormat="1">
      <c r="A18" s="16">
        <v>1</v>
      </c>
      <c r="B18" s="17" t="s">
        <v>132</v>
      </c>
      <c r="C18" s="278"/>
      <c r="D18" s="274"/>
      <c r="E18" s="274"/>
      <c r="F18" s="274"/>
      <c r="G18" s="274">
        <v>0</v>
      </c>
      <c r="H18" s="18"/>
    </row>
    <row r="19" spans="1:8" s="7" customFormat="1">
      <c r="A19" s="16">
        <f>A18+1</f>
        <v>2</v>
      </c>
      <c r="B19" s="17" t="s">
        <v>133</v>
      </c>
      <c r="C19" s="279">
        <v>529416</v>
      </c>
      <c r="D19" s="279">
        <v>186635.4202128</v>
      </c>
      <c r="E19" s="318">
        <v>635246</v>
      </c>
      <c r="F19" s="279">
        <v>195908.4312128</v>
      </c>
      <c r="G19" s="274">
        <v>831154.43121279997</v>
      </c>
      <c r="H19" s="18"/>
    </row>
    <row r="20" spans="1:8" s="7" customFormat="1">
      <c r="A20" s="16">
        <f>A19+1</f>
        <v>3</v>
      </c>
      <c r="B20" s="17" t="s">
        <v>134</v>
      </c>
      <c r="C20" s="279">
        <v>110889</v>
      </c>
      <c r="D20" s="279"/>
      <c r="E20" s="279">
        <v>91846</v>
      </c>
      <c r="F20" s="279"/>
      <c r="G20" s="274">
        <v>91846</v>
      </c>
      <c r="H20" s="18"/>
    </row>
    <row r="21" spans="1:8" s="7" customFormat="1">
      <c r="A21" s="14" t="s">
        <v>13</v>
      </c>
      <c r="B21" s="15" t="s">
        <v>135</v>
      </c>
      <c r="C21" s="271">
        <v>91900</v>
      </c>
      <c r="D21" s="271">
        <v>16649.026999999998</v>
      </c>
      <c r="E21" s="271">
        <v>93900</v>
      </c>
      <c r="F21" s="271">
        <v>28000.263719999999</v>
      </c>
      <c r="G21" s="271">
        <v>121900.26372</v>
      </c>
      <c r="H21" s="18"/>
    </row>
    <row r="22" spans="1:8" s="7" customFormat="1">
      <c r="A22" s="14">
        <v>1</v>
      </c>
      <c r="B22" s="15" t="s">
        <v>136</v>
      </c>
      <c r="C22" s="271">
        <v>91900</v>
      </c>
      <c r="D22" s="271">
        <v>16649.026999999998</v>
      </c>
      <c r="E22" s="271">
        <v>93900</v>
      </c>
      <c r="F22" s="271">
        <v>28000.263719999999</v>
      </c>
      <c r="G22" s="271">
        <v>121900.26372</v>
      </c>
      <c r="H22" s="18"/>
    </row>
    <row r="23" spans="1:8" s="7" customFormat="1">
      <c r="A23" s="280" t="s">
        <v>10</v>
      </c>
      <c r="B23" s="17" t="s">
        <v>132</v>
      </c>
      <c r="C23" s="278"/>
      <c r="D23" s="274"/>
      <c r="E23" s="274"/>
      <c r="F23" s="274"/>
      <c r="G23" s="274">
        <v>0</v>
      </c>
      <c r="H23" s="18"/>
    </row>
    <row r="24" spans="1:8" s="7" customFormat="1">
      <c r="A24" s="280" t="s">
        <v>10</v>
      </c>
      <c r="B24" s="17" t="s">
        <v>133</v>
      </c>
      <c r="C24" s="279">
        <v>72857</v>
      </c>
      <c r="D24" s="279">
        <v>16649.026999999998</v>
      </c>
      <c r="E24" s="279">
        <v>74857</v>
      </c>
      <c r="F24" s="279">
        <v>28000.263719999999</v>
      </c>
      <c r="G24" s="274">
        <v>102857.26372</v>
      </c>
      <c r="H24" s="18"/>
    </row>
    <row r="25" spans="1:8" s="7" customFormat="1">
      <c r="A25" s="280" t="s">
        <v>10</v>
      </c>
      <c r="B25" s="17" t="s">
        <v>137</v>
      </c>
      <c r="C25" s="279">
        <v>19043</v>
      </c>
      <c r="D25" s="279"/>
      <c r="E25" s="279">
        <v>19043</v>
      </c>
      <c r="F25" s="279"/>
      <c r="G25" s="274">
        <v>19043</v>
      </c>
      <c r="H25" s="18"/>
    </row>
    <row r="26" spans="1:8" s="7" customFormat="1">
      <c r="A26" s="14">
        <v>2</v>
      </c>
      <c r="B26" s="15" t="s">
        <v>138</v>
      </c>
      <c r="C26" s="281">
        <v>91900</v>
      </c>
      <c r="D26" s="281">
        <v>16649.026999999998</v>
      </c>
      <c r="E26" s="281">
        <v>93900</v>
      </c>
      <c r="F26" s="281">
        <v>28000.263719999999</v>
      </c>
      <c r="G26" s="271">
        <v>121900.26372</v>
      </c>
      <c r="H26" s="18"/>
    </row>
    <row r="27" spans="1:8" s="7" customFormat="1">
      <c r="A27" s="280" t="s">
        <v>10</v>
      </c>
      <c r="B27" s="17" t="s">
        <v>139</v>
      </c>
      <c r="C27" s="278"/>
      <c r="D27" s="274"/>
      <c r="E27" s="274"/>
      <c r="F27" s="274">
        <v>28000.263719999999</v>
      </c>
      <c r="G27" s="274">
        <v>28000.263719999999</v>
      </c>
      <c r="H27" s="18"/>
    </row>
    <row r="28" spans="1:8" s="7" customFormat="1">
      <c r="A28" s="280" t="s">
        <v>10</v>
      </c>
      <c r="B28" s="17" t="s">
        <v>140</v>
      </c>
      <c r="C28" s="278"/>
      <c r="D28" s="274"/>
      <c r="E28" s="274"/>
      <c r="F28" s="274"/>
      <c r="G28" s="274">
        <v>0</v>
      </c>
      <c r="H28" s="18"/>
    </row>
    <row r="29" spans="1:8" s="7" customFormat="1">
      <c r="A29" s="280" t="s">
        <v>10</v>
      </c>
      <c r="B29" s="17" t="s">
        <v>141</v>
      </c>
      <c r="C29" s="274">
        <v>91900</v>
      </c>
      <c r="D29" s="274">
        <v>16649.026999999998</v>
      </c>
      <c r="E29" s="274">
        <v>93900</v>
      </c>
      <c r="F29" s="274"/>
      <c r="G29" s="274">
        <v>93900</v>
      </c>
      <c r="H29" s="18"/>
    </row>
    <row r="30" spans="1:8" s="7" customFormat="1">
      <c r="A30" s="280" t="s">
        <v>10</v>
      </c>
      <c r="B30" s="17" t="s">
        <v>142</v>
      </c>
      <c r="C30" s="278"/>
      <c r="D30" s="274"/>
      <c r="E30" s="274"/>
      <c r="F30" s="274"/>
      <c r="G30" s="274">
        <v>0</v>
      </c>
      <c r="H30" s="18"/>
    </row>
    <row r="31" spans="1:8" s="7" customFormat="1">
      <c r="A31" s="14" t="s">
        <v>17</v>
      </c>
      <c r="B31" s="15" t="s">
        <v>143</v>
      </c>
      <c r="C31" s="271">
        <v>178687</v>
      </c>
      <c r="D31" s="271">
        <v>25922.038</v>
      </c>
      <c r="E31" s="271">
        <v>252100</v>
      </c>
      <c r="F31" s="271">
        <v>156900</v>
      </c>
      <c r="G31" s="271">
        <v>409000</v>
      </c>
      <c r="H31" s="18"/>
    </row>
    <row r="32" spans="1:8" s="7" customFormat="1">
      <c r="A32" s="14">
        <v>1</v>
      </c>
      <c r="B32" s="15" t="s">
        <v>144</v>
      </c>
      <c r="C32" s="271">
        <v>178687</v>
      </c>
      <c r="D32" s="271">
        <v>25922.038</v>
      </c>
      <c r="E32" s="271">
        <v>252100</v>
      </c>
      <c r="F32" s="271">
        <v>156900</v>
      </c>
      <c r="G32" s="271">
        <v>409000</v>
      </c>
      <c r="H32" s="18"/>
    </row>
    <row r="33" spans="1:8" s="7" customFormat="1">
      <c r="A33" s="280" t="s">
        <v>10</v>
      </c>
      <c r="B33" s="17" t="s">
        <v>42</v>
      </c>
      <c r="C33" s="279">
        <v>178687</v>
      </c>
      <c r="D33" s="279">
        <v>25922.038</v>
      </c>
      <c r="E33" s="279">
        <v>252100</v>
      </c>
      <c r="F33" s="279">
        <v>156900</v>
      </c>
      <c r="G33" s="274">
        <v>409000</v>
      </c>
      <c r="H33" s="18"/>
    </row>
    <row r="34" spans="1:8" s="7" customFormat="1">
      <c r="A34" s="280" t="s">
        <v>10</v>
      </c>
      <c r="B34" s="17" t="s">
        <v>43</v>
      </c>
      <c r="C34" s="278"/>
      <c r="D34" s="274"/>
      <c r="E34" s="274"/>
      <c r="F34" s="274">
        <v>28000.263719999999</v>
      </c>
      <c r="G34" s="274">
        <v>28000.263719999999</v>
      </c>
      <c r="H34" s="18"/>
    </row>
    <row r="35" spans="1:8" s="7" customFormat="1">
      <c r="A35" s="14">
        <v>2</v>
      </c>
      <c r="B35" s="15" t="s">
        <v>145</v>
      </c>
      <c r="C35" s="271">
        <v>178687</v>
      </c>
      <c r="D35" s="271">
        <v>25922.038</v>
      </c>
      <c r="E35" s="271">
        <v>252100</v>
      </c>
      <c r="F35" s="271">
        <v>184900</v>
      </c>
      <c r="G35" s="271">
        <v>437000</v>
      </c>
      <c r="H35" s="18"/>
    </row>
    <row r="36" spans="1:8" s="7" customFormat="1">
      <c r="A36" s="280" t="s">
        <v>10</v>
      </c>
      <c r="B36" s="17" t="s">
        <v>132</v>
      </c>
      <c r="C36" s="274"/>
      <c r="D36" s="274"/>
      <c r="E36" s="274"/>
      <c r="F36" s="274"/>
      <c r="G36" s="274">
        <v>0</v>
      </c>
      <c r="H36" s="18"/>
    </row>
    <row r="37" spans="1:8" s="7" customFormat="1">
      <c r="A37" s="280" t="s">
        <v>10</v>
      </c>
      <c r="B37" s="17" t="s">
        <v>133</v>
      </c>
      <c r="C37" s="279">
        <v>178687</v>
      </c>
      <c r="D37" s="279">
        <v>25922.038</v>
      </c>
      <c r="E37" s="279">
        <v>252100</v>
      </c>
      <c r="F37" s="279">
        <v>184900</v>
      </c>
      <c r="G37" s="274">
        <v>437000</v>
      </c>
      <c r="H37" s="18"/>
    </row>
    <row r="38" spans="1:8" s="7" customFormat="1">
      <c r="A38" s="280" t="s">
        <v>10</v>
      </c>
      <c r="B38" s="17" t="s">
        <v>146</v>
      </c>
      <c r="C38" s="278"/>
      <c r="D38" s="274"/>
      <c r="E38" s="274"/>
      <c r="F38" s="274"/>
      <c r="G38" s="274">
        <v>0</v>
      </c>
      <c r="H38" s="18"/>
    </row>
    <row r="39" spans="1:8" s="7" customFormat="1">
      <c r="A39" s="14" t="s">
        <v>18</v>
      </c>
      <c r="B39" s="15" t="s">
        <v>147</v>
      </c>
      <c r="C39" s="271">
        <v>727092</v>
      </c>
      <c r="D39" s="271">
        <v>195908.4312128</v>
      </c>
      <c r="E39" s="271">
        <v>885292</v>
      </c>
      <c r="F39" s="271">
        <v>324808.16749280004</v>
      </c>
      <c r="G39" s="271">
        <v>1210100.1674927999</v>
      </c>
      <c r="H39" s="18"/>
    </row>
    <row r="40" spans="1:8" s="7" customFormat="1" ht="31.5">
      <c r="A40" s="14"/>
      <c r="B40" s="20" t="s">
        <v>148</v>
      </c>
      <c r="C40" s="276"/>
      <c r="D40" s="277"/>
      <c r="E40" s="277"/>
      <c r="F40" s="277"/>
      <c r="G40" s="274">
        <v>0</v>
      </c>
      <c r="H40" s="275"/>
    </row>
    <row r="41" spans="1:8" s="7" customFormat="1">
      <c r="A41" s="16">
        <v>1</v>
      </c>
      <c r="B41" s="17" t="s">
        <v>132</v>
      </c>
      <c r="C41" s="278"/>
      <c r="D41" s="274"/>
      <c r="E41" s="274"/>
      <c r="F41" s="274"/>
      <c r="G41" s="274">
        <v>0</v>
      </c>
      <c r="H41" s="18"/>
    </row>
    <row r="42" spans="1:8" s="7" customFormat="1">
      <c r="A42" s="16">
        <f>A41+1</f>
        <v>2</v>
      </c>
      <c r="B42" s="17" t="s">
        <v>133</v>
      </c>
      <c r="C42" s="317">
        <v>635246</v>
      </c>
      <c r="D42" s="274">
        <v>195908.4312128</v>
      </c>
      <c r="E42" s="274">
        <v>793446</v>
      </c>
      <c r="F42" s="274">
        <v>324808.16749280004</v>
      </c>
      <c r="G42" s="274">
        <v>1118254.1674927999</v>
      </c>
      <c r="H42" s="18"/>
    </row>
    <row r="43" spans="1:8" s="7" customFormat="1">
      <c r="A43" s="16">
        <f>A42+1</f>
        <v>3</v>
      </c>
      <c r="B43" s="17" t="s">
        <v>137</v>
      </c>
      <c r="C43" s="274">
        <v>91846</v>
      </c>
      <c r="D43" s="274">
        <v>0</v>
      </c>
      <c r="E43" s="274">
        <v>72803</v>
      </c>
      <c r="F43" s="274">
        <v>0</v>
      </c>
      <c r="G43" s="274">
        <v>72803</v>
      </c>
      <c r="H43" s="18"/>
    </row>
    <row r="44" spans="1:8" s="7" customFormat="1">
      <c r="A44" s="219" t="s">
        <v>149</v>
      </c>
      <c r="B44" s="65" t="s">
        <v>150</v>
      </c>
      <c r="C44" s="282">
        <v>35400</v>
      </c>
      <c r="D44" s="283">
        <v>8796.1447200000002</v>
      </c>
      <c r="E44" s="283">
        <v>56232.972422347768</v>
      </c>
      <c r="F44" s="283">
        <v>15699.578750814857</v>
      </c>
      <c r="G44" s="283">
        <v>71932.551173162617</v>
      </c>
      <c r="H44" s="41"/>
    </row>
    <row r="45" spans="1:8" ht="15.95" customHeight="1" thickBot="1">
      <c r="A45" s="284"/>
      <c r="B45" s="285"/>
      <c r="C45" s="286"/>
      <c r="D45" s="287"/>
      <c r="E45" s="287"/>
      <c r="F45" s="288"/>
      <c r="G45" s="289"/>
      <c r="H45" s="290"/>
    </row>
  </sheetData>
  <mergeCells count="10">
    <mergeCell ref="A1:H1"/>
    <mergeCell ref="E6:H6"/>
    <mergeCell ref="H7:H9"/>
    <mergeCell ref="A3:H3"/>
    <mergeCell ref="C7:D8"/>
    <mergeCell ref="E7:F8"/>
    <mergeCell ref="G7:G9"/>
    <mergeCell ref="A4:H4"/>
    <mergeCell ref="B7:B9"/>
    <mergeCell ref="A7:A9"/>
  </mergeCells>
  <pageMargins left="0.35433070866141736" right="0.31496062992125984" top="0.43307086614173229" bottom="0.43307086614173229"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2"/>
  <sheetViews>
    <sheetView topLeftCell="A19" workbookViewId="0">
      <selection activeCell="H9" sqref="H9"/>
    </sheetView>
  </sheetViews>
  <sheetFormatPr defaultRowHeight="15.75"/>
  <cols>
    <col min="1" max="1" width="5.25" style="2" customWidth="1"/>
    <col min="2" max="2" width="36" style="2" customWidth="1"/>
    <col min="3" max="5" width="13.75" style="2" customWidth="1"/>
    <col min="6" max="242" width="9.125" style="2"/>
    <col min="243" max="243" width="5.875" style="2" customWidth="1"/>
    <col min="244" max="244" width="71.375" style="2" customWidth="1"/>
    <col min="245" max="249" width="13.625" style="2" customWidth="1"/>
    <col min="250" max="250" width="9.125" style="2"/>
    <col min="251" max="255" width="13.25" style="2" customWidth="1"/>
    <col min="256" max="498" width="9.125" style="2"/>
    <col min="499" max="499" width="5.875" style="2" customWidth="1"/>
    <col min="500" max="500" width="71.375" style="2" customWidth="1"/>
    <col min="501" max="505" width="13.625" style="2" customWidth="1"/>
    <col min="506" max="506" width="9.125" style="2"/>
    <col min="507" max="511" width="13.25" style="2" customWidth="1"/>
    <col min="512" max="754" width="9.125" style="2"/>
    <col min="755" max="755" width="5.875" style="2" customWidth="1"/>
    <col min="756" max="756" width="71.375" style="2" customWidth="1"/>
    <col min="757" max="761" width="13.625" style="2" customWidth="1"/>
    <col min="762" max="762" width="9.125" style="2"/>
    <col min="763" max="767" width="13.25" style="2" customWidth="1"/>
    <col min="768" max="1010" width="9.125" style="2"/>
    <col min="1011" max="1011" width="5.875" style="2" customWidth="1"/>
    <col min="1012" max="1012" width="71.375" style="2" customWidth="1"/>
    <col min="1013" max="1017" width="13.625" style="2" customWidth="1"/>
    <col min="1018" max="1018" width="9.125" style="2"/>
    <col min="1019" max="1023" width="13.25" style="2" customWidth="1"/>
    <col min="1024" max="1266" width="9.125" style="2"/>
    <col min="1267" max="1267" width="5.875" style="2" customWidth="1"/>
    <col min="1268" max="1268" width="71.375" style="2" customWidth="1"/>
    <col min="1269" max="1273" width="13.625" style="2" customWidth="1"/>
    <col min="1274" max="1274" width="9.125" style="2"/>
    <col min="1275" max="1279" width="13.25" style="2" customWidth="1"/>
    <col min="1280" max="1522" width="9.125" style="2"/>
    <col min="1523" max="1523" width="5.875" style="2" customWidth="1"/>
    <col min="1524" max="1524" width="71.375" style="2" customWidth="1"/>
    <col min="1525" max="1529" width="13.625" style="2" customWidth="1"/>
    <col min="1530" max="1530" width="9.125" style="2"/>
    <col min="1531" max="1535" width="13.25" style="2" customWidth="1"/>
    <col min="1536" max="1778" width="9.125" style="2"/>
    <col min="1779" max="1779" width="5.875" style="2" customWidth="1"/>
    <col min="1780" max="1780" width="71.375" style="2" customWidth="1"/>
    <col min="1781" max="1785" width="13.625" style="2" customWidth="1"/>
    <col min="1786" max="1786" width="9.125" style="2"/>
    <col min="1787" max="1791" width="13.25" style="2" customWidth="1"/>
    <col min="1792" max="2034" width="9.125" style="2"/>
    <col min="2035" max="2035" width="5.875" style="2" customWidth="1"/>
    <col min="2036" max="2036" width="71.375" style="2" customWidth="1"/>
    <col min="2037" max="2041" width="13.625" style="2" customWidth="1"/>
    <col min="2042" max="2042" width="9.125" style="2"/>
    <col min="2043" max="2047" width="13.25" style="2" customWidth="1"/>
    <col min="2048" max="2290" width="9.125" style="2"/>
    <col min="2291" max="2291" width="5.875" style="2" customWidth="1"/>
    <col min="2292" max="2292" width="71.375" style="2" customWidth="1"/>
    <col min="2293" max="2297" width="13.625" style="2" customWidth="1"/>
    <col min="2298" max="2298" width="9.125" style="2"/>
    <col min="2299" max="2303" width="13.25" style="2" customWidth="1"/>
    <col min="2304" max="2546" width="9.125" style="2"/>
    <col min="2547" max="2547" width="5.875" style="2" customWidth="1"/>
    <col min="2548" max="2548" width="71.375" style="2" customWidth="1"/>
    <col min="2549" max="2553" width="13.625" style="2" customWidth="1"/>
    <col min="2554" max="2554" width="9.125" style="2"/>
    <col min="2555" max="2559" width="13.25" style="2" customWidth="1"/>
    <col min="2560" max="2802" width="9.125" style="2"/>
    <col min="2803" max="2803" width="5.875" style="2" customWidth="1"/>
    <col min="2804" max="2804" width="71.375" style="2" customWidth="1"/>
    <col min="2805" max="2809" width="13.625" style="2" customWidth="1"/>
    <col min="2810" max="2810" width="9.125" style="2"/>
    <col min="2811" max="2815" width="13.25" style="2" customWidth="1"/>
    <col min="2816" max="3058" width="9.125" style="2"/>
    <col min="3059" max="3059" width="5.875" style="2" customWidth="1"/>
    <col min="3060" max="3060" width="71.375" style="2" customWidth="1"/>
    <col min="3061" max="3065" width="13.625" style="2" customWidth="1"/>
    <col min="3066" max="3066" width="9.125" style="2"/>
    <col min="3067" max="3071" width="13.25" style="2" customWidth="1"/>
    <col min="3072" max="3314" width="9.125" style="2"/>
    <col min="3315" max="3315" width="5.875" style="2" customWidth="1"/>
    <col min="3316" max="3316" width="71.375" style="2" customWidth="1"/>
    <col min="3317" max="3321" width="13.625" style="2" customWidth="1"/>
    <col min="3322" max="3322" width="9.125" style="2"/>
    <col min="3323" max="3327" width="13.25" style="2" customWidth="1"/>
    <col min="3328" max="3570" width="9.125" style="2"/>
    <col min="3571" max="3571" width="5.875" style="2" customWidth="1"/>
    <col min="3572" max="3572" width="71.375" style="2" customWidth="1"/>
    <col min="3573" max="3577" width="13.625" style="2" customWidth="1"/>
    <col min="3578" max="3578" width="9.125" style="2"/>
    <col min="3579" max="3583" width="13.25" style="2" customWidth="1"/>
    <col min="3584" max="3826" width="9.125" style="2"/>
    <col min="3827" max="3827" width="5.875" style="2" customWidth="1"/>
    <col min="3828" max="3828" width="71.375" style="2" customWidth="1"/>
    <col min="3829" max="3833" width="13.625" style="2" customWidth="1"/>
    <col min="3834" max="3834" width="9.125" style="2"/>
    <col min="3835" max="3839" width="13.25" style="2" customWidth="1"/>
    <col min="3840" max="4082" width="9.125" style="2"/>
    <col min="4083" max="4083" width="5.875" style="2" customWidth="1"/>
    <col min="4084" max="4084" width="71.375" style="2" customWidth="1"/>
    <col min="4085" max="4089" width="13.625" style="2" customWidth="1"/>
    <col min="4090" max="4090" width="9.125" style="2"/>
    <col min="4091" max="4095" width="13.25" style="2" customWidth="1"/>
    <col min="4096" max="4338" width="9.125" style="2"/>
    <col min="4339" max="4339" width="5.875" style="2" customWidth="1"/>
    <col min="4340" max="4340" width="71.375" style="2" customWidth="1"/>
    <col min="4341" max="4345" width="13.625" style="2" customWidth="1"/>
    <col min="4346" max="4346" width="9.125" style="2"/>
    <col min="4347" max="4351" width="13.25" style="2" customWidth="1"/>
    <col min="4352" max="4594" width="9.125" style="2"/>
    <col min="4595" max="4595" width="5.875" style="2" customWidth="1"/>
    <col min="4596" max="4596" width="71.375" style="2" customWidth="1"/>
    <col min="4597" max="4601" width="13.625" style="2" customWidth="1"/>
    <col min="4602" max="4602" width="9.125" style="2"/>
    <col min="4603" max="4607" width="13.25" style="2" customWidth="1"/>
    <col min="4608" max="4850" width="9.125" style="2"/>
    <col min="4851" max="4851" width="5.875" style="2" customWidth="1"/>
    <col min="4852" max="4852" width="71.375" style="2" customWidth="1"/>
    <col min="4853" max="4857" width="13.625" style="2" customWidth="1"/>
    <col min="4858" max="4858" width="9.125" style="2"/>
    <col min="4859" max="4863" width="13.25" style="2" customWidth="1"/>
    <col min="4864" max="5106" width="9.125" style="2"/>
    <col min="5107" max="5107" width="5.875" style="2" customWidth="1"/>
    <col min="5108" max="5108" width="71.375" style="2" customWidth="1"/>
    <col min="5109" max="5113" width="13.625" style="2" customWidth="1"/>
    <col min="5114" max="5114" width="9.125" style="2"/>
    <col min="5115" max="5119" width="13.25" style="2" customWidth="1"/>
    <col min="5120" max="5362" width="9.125" style="2"/>
    <col min="5363" max="5363" width="5.875" style="2" customWidth="1"/>
    <col min="5364" max="5364" width="71.375" style="2" customWidth="1"/>
    <col min="5365" max="5369" width="13.625" style="2" customWidth="1"/>
    <col min="5370" max="5370" width="9.125" style="2"/>
    <col min="5371" max="5375" width="13.25" style="2" customWidth="1"/>
    <col min="5376" max="5618" width="9.125" style="2"/>
    <col min="5619" max="5619" width="5.875" style="2" customWidth="1"/>
    <col min="5620" max="5620" width="71.375" style="2" customWidth="1"/>
    <col min="5621" max="5625" width="13.625" style="2" customWidth="1"/>
    <col min="5626" max="5626" width="9.125" style="2"/>
    <col min="5627" max="5631" width="13.25" style="2" customWidth="1"/>
    <col min="5632" max="5874" width="9.125" style="2"/>
    <col min="5875" max="5875" width="5.875" style="2" customWidth="1"/>
    <col min="5876" max="5876" width="71.375" style="2" customWidth="1"/>
    <col min="5877" max="5881" width="13.625" style="2" customWidth="1"/>
    <col min="5882" max="5882" width="9.125" style="2"/>
    <col min="5883" max="5887" width="13.25" style="2" customWidth="1"/>
    <col min="5888" max="6130" width="9.125" style="2"/>
    <col min="6131" max="6131" width="5.875" style="2" customWidth="1"/>
    <col min="6132" max="6132" width="71.375" style="2" customWidth="1"/>
    <col min="6133" max="6137" width="13.625" style="2" customWidth="1"/>
    <col min="6138" max="6138" width="9.125" style="2"/>
    <col min="6139" max="6143" width="13.25" style="2" customWidth="1"/>
    <col min="6144" max="6386" width="9.125" style="2"/>
    <col min="6387" max="6387" width="5.875" style="2" customWidth="1"/>
    <col min="6388" max="6388" width="71.375" style="2" customWidth="1"/>
    <col min="6389" max="6393" width="13.625" style="2" customWidth="1"/>
    <col min="6394" max="6394" width="9.125" style="2"/>
    <col min="6395" max="6399" width="13.25" style="2" customWidth="1"/>
    <col min="6400" max="6642" width="9.125" style="2"/>
    <col min="6643" max="6643" width="5.875" style="2" customWidth="1"/>
    <col min="6644" max="6644" width="71.375" style="2" customWidth="1"/>
    <col min="6645" max="6649" width="13.625" style="2" customWidth="1"/>
    <col min="6650" max="6650" width="9.125" style="2"/>
    <col min="6651" max="6655" width="13.25" style="2" customWidth="1"/>
    <col min="6656" max="6898" width="9.125" style="2"/>
    <col min="6899" max="6899" width="5.875" style="2" customWidth="1"/>
    <col min="6900" max="6900" width="71.375" style="2" customWidth="1"/>
    <col min="6901" max="6905" width="13.625" style="2" customWidth="1"/>
    <col min="6906" max="6906" width="9.125" style="2"/>
    <col min="6907" max="6911" width="13.25" style="2" customWidth="1"/>
    <col min="6912" max="7154" width="9.125" style="2"/>
    <col min="7155" max="7155" width="5.875" style="2" customWidth="1"/>
    <col min="7156" max="7156" width="71.375" style="2" customWidth="1"/>
    <col min="7157" max="7161" width="13.625" style="2" customWidth="1"/>
    <col min="7162" max="7162" width="9.125" style="2"/>
    <col min="7163" max="7167" width="13.25" style="2" customWidth="1"/>
    <col min="7168" max="7410" width="9.125" style="2"/>
    <col min="7411" max="7411" width="5.875" style="2" customWidth="1"/>
    <col min="7412" max="7412" width="71.375" style="2" customWidth="1"/>
    <col min="7413" max="7417" width="13.625" style="2" customWidth="1"/>
    <col min="7418" max="7418" width="9.125" style="2"/>
    <col min="7419" max="7423" width="13.25" style="2" customWidth="1"/>
    <col min="7424" max="7666" width="9.125" style="2"/>
    <col min="7667" max="7667" width="5.875" style="2" customWidth="1"/>
    <col min="7668" max="7668" width="71.375" style="2" customWidth="1"/>
    <col min="7669" max="7673" width="13.625" style="2" customWidth="1"/>
    <col min="7674" max="7674" width="9.125" style="2"/>
    <col min="7675" max="7679" width="13.25" style="2" customWidth="1"/>
    <col min="7680" max="7922" width="9.125" style="2"/>
    <col min="7923" max="7923" width="5.875" style="2" customWidth="1"/>
    <col min="7924" max="7924" width="71.375" style="2" customWidth="1"/>
    <col min="7925" max="7929" width="13.625" style="2" customWidth="1"/>
    <col min="7930" max="7930" width="9.125" style="2"/>
    <col min="7931" max="7935" width="13.25" style="2" customWidth="1"/>
    <col min="7936" max="8178" width="9.125" style="2"/>
    <col min="8179" max="8179" width="5.875" style="2" customWidth="1"/>
    <col min="8180" max="8180" width="71.375" style="2" customWidth="1"/>
    <col min="8181" max="8185" width="13.625" style="2" customWidth="1"/>
    <col min="8186" max="8186" width="9.125" style="2"/>
    <col min="8187" max="8191" width="13.25" style="2" customWidth="1"/>
    <col min="8192" max="8434" width="9.125" style="2"/>
    <col min="8435" max="8435" width="5.875" style="2" customWidth="1"/>
    <col min="8436" max="8436" width="71.375" style="2" customWidth="1"/>
    <col min="8437" max="8441" width="13.625" style="2" customWidth="1"/>
    <col min="8442" max="8442" width="9.125" style="2"/>
    <col min="8443" max="8447" width="13.25" style="2" customWidth="1"/>
    <col min="8448" max="8690" width="9.125" style="2"/>
    <col min="8691" max="8691" width="5.875" style="2" customWidth="1"/>
    <col min="8692" max="8692" width="71.375" style="2" customWidth="1"/>
    <col min="8693" max="8697" width="13.625" style="2" customWidth="1"/>
    <col min="8698" max="8698" width="9.125" style="2"/>
    <col min="8699" max="8703" width="13.25" style="2" customWidth="1"/>
    <col min="8704" max="8946" width="9.125" style="2"/>
    <col min="8947" max="8947" width="5.875" style="2" customWidth="1"/>
    <col min="8948" max="8948" width="71.375" style="2" customWidth="1"/>
    <col min="8949" max="8953" width="13.625" style="2" customWidth="1"/>
    <col min="8954" max="8954" width="9.125" style="2"/>
    <col min="8955" max="8959" width="13.25" style="2" customWidth="1"/>
    <col min="8960" max="9202" width="9.125" style="2"/>
    <col min="9203" max="9203" width="5.875" style="2" customWidth="1"/>
    <col min="9204" max="9204" width="71.375" style="2" customWidth="1"/>
    <col min="9205" max="9209" width="13.625" style="2" customWidth="1"/>
    <col min="9210" max="9210" width="9.125" style="2"/>
    <col min="9211" max="9215" width="13.25" style="2" customWidth="1"/>
    <col min="9216" max="9458" width="9.125" style="2"/>
    <col min="9459" max="9459" width="5.875" style="2" customWidth="1"/>
    <col min="9460" max="9460" width="71.375" style="2" customWidth="1"/>
    <col min="9461" max="9465" width="13.625" style="2" customWidth="1"/>
    <col min="9466" max="9466" width="9.125" style="2"/>
    <col min="9467" max="9471" width="13.25" style="2" customWidth="1"/>
    <col min="9472" max="9714" width="9.125" style="2"/>
    <col min="9715" max="9715" width="5.875" style="2" customWidth="1"/>
    <col min="9716" max="9716" width="71.375" style="2" customWidth="1"/>
    <col min="9717" max="9721" width="13.625" style="2" customWidth="1"/>
    <col min="9722" max="9722" width="9.125" style="2"/>
    <col min="9723" max="9727" width="13.25" style="2" customWidth="1"/>
    <col min="9728" max="9970" width="9.125" style="2"/>
    <col min="9971" max="9971" width="5.875" style="2" customWidth="1"/>
    <col min="9972" max="9972" width="71.375" style="2" customWidth="1"/>
    <col min="9973" max="9977" width="13.625" style="2" customWidth="1"/>
    <col min="9978" max="9978" width="9.125" style="2"/>
    <col min="9979" max="9983" width="13.25" style="2" customWidth="1"/>
    <col min="9984" max="10226" width="9.125" style="2"/>
    <col min="10227" max="10227" width="5.875" style="2" customWidth="1"/>
    <col min="10228" max="10228" width="71.375" style="2" customWidth="1"/>
    <col min="10229" max="10233" width="13.625" style="2" customWidth="1"/>
    <col min="10234" max="10234" width="9.125" style="2"/>
    <col min="10235" max="10239" width="13.25" style="2" customWidth="1"/>
    <col min="10240" max="10482" width="9.125" style="2"/>
    <col min="10483" max="10483" width="5.875" style="2" customWidth="1"/>
    <col min="10484" max="10484" width="71.375" style="2" customWidth="1"/>
    <col min="10485" max="10489" width="13.625" style="2" customWidth="1"/>
    <col min="10490" max="10490" width="9.125" style="2"/>
    <col min="10491" max="10495" width="13.25" style="2" customWidth="1"/>
    <col min="10496" max="10738" width="9.125" style="2"/>
    <col min="10739" max="10739" width="5.875" style="2" customWidth="1"/>
    <col min="10740" max="10740" width="71.375" style="2" customWidth="1"/>
    <col min="10741" max="10745" width="13.625" style="2" customWidth="1"/>
    <col min="10746" max="10746" width="9.125" style="2"/>
    <col min="10747" max="10751" width="13.25" style="2" customWidth="1"/>
    <col min="10752" max="10994" width="9.125" style="2"/>
    <col min="10995" max="10995" width="5.875" style="2" customWidth="1"/>
    <col min="10996" max="10996" width="71.375" style="2" customWidth="1"/>
    <col min="10997" max="11001" width="13.625" style="2" customWidth="1"/>
    <col min="11002" max="11002" width="9.125" style="2"/>
    <col min="11003" max="11007" width="13.25" style="2" customWidth="1"/>
    <col min="11008" max="11250" width="9.125" style="2"/>
    <col min="11251" max="11251" width="5.875" style="2" customWidth="1"/>
    <col min="11252" max="11252" width="71.375" style="2" customWidth="1"/>
    <col min="11253" max="11257" width="13.625" style="2" customWidth="1"/>
    <col min="11258" max="11258" width="9.125" style="2"/>
    <col min="11259" max="11263" width="13.25" style="2" customWidth="1"/>
    <col min="11264" max="11506" width="9.125" style="2"/>
    <col min="11507" max="11507" width="5.875" style="2" customWidth="1"/>
    <col min="11508" max="11508" width="71.375" style="2" customWidth="1"/>
    <col min="11509" max="11513" width="13.625" style="2" customWidth="1"/>
    <col min="11514" max="11514" width="9.125" style="2"/>
    <col min="11515" max="11519" width="13.25" style="2" customWidth="1"/>
    <col min="11520" max="11762" width="9.125" style="2"/>
    <col min="11763" max="11763" width="5.875" style="2" customWidth="1"/>
    <col min="11764" max="11764" width="71.375" style="2" customWidth="1"/>
    <col min="11765" max="11769" width="13.625" style="2" customWidth="1"/>
    <col min="11770" max="11770" width="9.125" style="2"/>
    <col min="11771" max="11775" width="13.25" style="2" customWidth="1"/>
    <col min="11776" max="12018" width="9.125" style="2"/>
    <col min="12019" max="12019" width="5.875" style="2" customWidth="1"/>
    <col min="12020" max="12020" width="71.375" style="2" customWidth="1"/>
    <col min="12021" max="12025" width="13.625" style="2" customWidth="1"/>
    <col min="12026" max="12026" width="9.125" style="2"/>
    <col min="12027" max="12031" width="13.25" style="2" customWidth="1"/>
    <col min="12032" max="12274" width="9.125" style="2"/>
    <col min="12275" max="12275" width="5.875" style="2" customWidth="1"/>
    <col min="12276" max="12276" width="71.375" style="2" customWidth="1"/>
    <col min="12277" max="12281" width="13.625" style="2" customWidth="1"/>
    <col min="12282" max="12282" width="9.125" style="2"/>
    <col min="12283" max="12287" width="13.25" style="2" customWidth="1"/>
    <col min="12288" max="12530" width="9.125" style="2"/>
    <col min="12531" max="12531" width="5.875" style="2" customWidth="1"/>
    <col min="12532" max="12532" width="71.375" style="2" customWidth="1"/>
    <col min="12533" max="12537" width="13.625" style="2" customWidth="1"/>
    <col min="12538" max="12538" width="9.125" style="2"/>
    <col min="12539" max="12543" width="13.25" style="2" customWidth="1"/>
    <col min="12544" max="12786" width="9.125" style="2"/>
    <col min="12787" max="12787" width="5.875" style="2" customWidth="1"/>
    <col min="12788" max="12788" width="71.375" style="2" customWidth="1"/>
    <col min="12789" max="12793" width="13.625" style="2" customWidth="1"/>
    <col min="12794" max="12794" width="9.125" style="2"/>
    <col min="12795" max="12799" width="13.25" style="2" customWidth="1"/>
    <col min="12800" max="13042" width="9.125" style="2"/>
    <col min="13043" max="13043" width="5.875" style="2" customWidth="1"/>
    <col min="13044" max="13044" width="71.375" style="2" customWidth="1"/>
    <col min="13045" max="13049" width="13.625" style="2" customWidth="1"/>
    <col min="13050" max="13050" width="9.125" style="2"/>
    <col min="13051" max="13055" width="13.25" style="2" customWidth="1"/>
    <col min="13056" max="13298" width="9.125" style="2"/>
    <col min="13299" max="13299" width="5.875" style="2" customWidth="1"/>
    <col min="13300" max="13300" width="71.375" style="2" customWidth="1"/>
    <col min="13301" max="13305" width="13.625" style="2" customWidth="1"/>
    <col min="13306" max="13306" width="9.125" style="2"/>
    <col min="13307" max="13311" width="13.25" style="2" customWidth="1"/>
    <col min="13312" max="13554" width="9.125" style="2"/>
    <col min="13555" max="13555" width="5.875" style="2" customWidth="1"/>
    <col min="13556" max="13556" width="71.375" style="2" customWidth="1"/>
    <col min="13557" max="13561" width="13.625" style="2" customWidth="1"/>
    <col min="13562" max="13562" width="9.125" style="2"/>
    <col min="13563" max="13567" width="13.25" style="2" customWidth="1"/>
    <col min="13568" max="13810" width="9.125" style="2"/>
    <col min="13811" max="13811" width="5.875" style="2" customWidth="1"/>
    <col min="13812" max="13812" width="71.375" style="2" customWidth="1"/>
    <col min="13813" max="13817" width="13.625" style="2" customWidth="1"/>
    <col min="13818" max="13818" width="9.125" style="2"/>
    <col min="13819" max="13823" width="13.25" style="2" customWidth="1"/>
    <col min="13824" max="14066" width="9.125" style="2"/>
    <col min="14067" max="14067" width="5.875" style="2" customWidth="1"/>
    <col min="14068" max="14068" width="71.375" style="2" customWidth="1"/>
    <col min="14069" max="14073" width="13.625" style="2" customWidth="1"/>
    <col min="14074" max="14074" width="9.125" style="2"/>
    <col min="14075" max="14079" width="13.25" style="2" customWidth="1"/>
    <col min="14080" max="14322" width="9.125" style="2"/>
    <col min="14323" max="14323" width="5.875" style="2" customWidth="1"/>
    <col min="14324" max="14324" width="71.375" style="2" customWidth="1"/>
    <col min="14325" max="14329" width="13.625" style="2" customWidth="1"/>
    <col min="14330" max="14330" width="9.125" style="2"/>
    <col min="14331" max="14335" width="13.25" style="2" customWidth="1"/>
    <col min="14336" max="14578" width="9.125" style="2"/>
    <col min="14579" max="14579" width="5.875" style="2" customWidth="1"/>
    <col min="14580" max="14580" width="71.375" style="2" customWidth="1"/>
    <col min="14581" max="14585" width="13.625" style="2" customWidth="1"/>
    <col min="14586" max="14586" width="9.125" style="2"/>
    <col min="14587" max="14591" width="13.25" style="2" customWidth="1"/>
    <col min="14592" max="14834" width="9.125" style="2"/>
    <col min="14835" max="14835" width="5.875" style="2" customWidth="1"/>
    <col min="14836" max="14836" width="71.375" style="2" customWidth="1"/>
    <col min="14837" max="14841" width="13.625" style="2" customWidth="1"/>
    <col min="14842" max="14842" width="9.125" style="2"/>
    <col min="14843" max="14847" width="13.25" style="2" customWidth="1"/>
    <col min="14848" max="15090" width="9.125" style="2"/>
    <col min="15091" max="15091" width="5.875" style="2" customWidth="1"/>
    <col min="15092" max="15092" width="71.375" style="2" customWidth="1"/>
    <col min="15093" max="15097" width="13.625" style="2" customWidth="1"/>
    <col min="15098" max="15098" width="9.125" style="2"/>
    <col min="15099" max="15103" width="13.25" style="2" customWidth="1"/>
    <col min="15104" max="15346" width="9.125" style="2"/>
    <col min="15347" max="15347" width="5.875" style="2" customWidth="1"/>
    <col min="15348" max="15348" width="71.375" style="2" customWidth="1"/>
    <col min="15349" max="15353" width="13.625" style="2" customWidth="1"/>
    <col min="15354" max="15354" width="9.125" style="2"/>
    <col min="15355" max="15359" width="13.25" style="2" customWidth="1"/>
    <col min="15360" max="15602" width="9.125" style="2"/>
    <col min="15603" max="15603" width="5.875" style="2" customWidth="1"/>
    <col min="15604" max="15604" width="71.375" style="2" customWidth="1"/>
    <col min="15605" max="15609" width="13.625" style="2" customWidth="1"/>
    <col min="15610" max="15610" width="9.125" style="2"/>
    <col min="15611" max="15615" width="13.25" style="2" customWidth="1"/>
    <col min="15616" max="15858" width="9.125" style="2"/>
    <col min="15859" max="15859" width="5.875" style="2" customWidth="1"/>
    <col min="15860" max="15860" width="71.375" style="2" customWidth="1"/>
    <col min="15861" max="15865" width="13.625" style="2" customWidth="1"/>
    <col min="15866" max="15866" width="9.125" style="2"/>
    <col min="15867" max="15871" width="13.25" style="2" customWidth="1"/>
    <col min="15872" max="16114" width="9.125" style="2"/>
    <col min="16115" max="16115" width="5.875" style="2" customWidth="1"/>
    <col min="16116" max="16116" width="71.375" style="2" customWidth="1"/>
    <col min="16117" max="16121" width="13.625" style="2" customWidth="1"/>
    <col min="16122" max="16122" width="9.125" style="2"/>
    <col min="16123" max="16127" width="13.25" style="2" customWidth="1"/>
    <col min="16128" max="16370" width="9.125" style="2"/>
    <col min="16371" max="16384" width="9.125" style="2" customWidth="1"/>
  </cols>
  <sheetData>
    <row r="1" spans="1:5" ht="21" customHeight="1">
      <c r="A1" s="471" t="s">
        <v>1039</v>
      </c>
      <c r="B1" s="471"/>
      <c r="C1" s="471"/>
      <c r="D1" s="471"/>
      <c r="E1" s="471"/>
    </row>
    <row r="2" spans="1:5" ht="12.75" hidden="1" customHeight="1">
      <c r="A2" s="23"/>
      <c r="B2" s="23"/>
      <c r="C2" s="1"/>
      <c r="D2" s="1"/>
      <c r="E2" s="1"/>
    </row>
    <row r="3" spans="1:5" ht="21" customHeight="1">
      <c r="A3" s="471" t="s">
        <v>231</v>
      </c>
      <c r="B3" s="471"/>
      <c r="C3" s="471"/>
      <c r="D3" s="471"/>
      <c r="E3" s="471"/>
    </row>
    <row r="4" spans="1:5" ht="21" customHeight="1">
      <c r="A4" s="471" t="s">
        <v>232</v>
      </c>
      <c r="B4" s="471"/>
      <c r="C4" s="471"/>
      <c r="D4" s="471"/>
      <c r="E4" s="471"/>
    </row>
    <row r="5" spans="1:5" ht="21" customHeight="1">
      <c r="A5" s="472" t="str">
        <f>'15'!A3:K3</f>
        <v>(Kèm theo Nghị quyết số           /NQ-HĐND ngày        tháng      năm 2025)</v>
      </c>
      <c r="B5" s="472"/>
      <c r="C5" s="472"/>
      <c r="D5" s="472"/>
      <c r="E5" s="472"/>
    </row>
    <row r="6" spans="1:5" ht="10.5" customHeight="1">
      <c r="A6" s="10"/>
      <c r="B6" s="10"/>
      <c r="C6" s="1"/>
      <c r="D6" s="1"/>
      <c r="E6" s="1"/>
    </row>
    <row r="7" spans="1:5" ht="19.5" customHeight="1">
      <c r="A7" s="22"/>
      <c r="B7" s="22"/>
      <c r="E7" s="149" t="s">
        <v>0</v>
      </c>
    </row>
    <row r="8" spans="1:5" s="4" customFormat="1" ht="26.25" customHeight="1">
      <c r="A8" s="454" t="s">
        <v>224</v>
      </c>
      <c r="B8" s="454" t="s">
        <v>2</v>
      </c>
      <c r="C8" s="454" t="s">
        <v>354</v>
      </c>
      <c r="D8" s="454" t="s">
        <v>355</v>
      </c>
      <c r="E8" s="454" t="s">
        <v>218</v>
      </c>
    </row>
    <row r="9" spans="1:5" s="4" customFormat="1" ht="33" customHeight="1">
      <c r="A9" s="454"/>
      <c r="B9" s="454"/>
      <c r="C9" s="454"/>
      <c r="D9" s="454"/>
      <c r="E9" s="454"/>
    </row>
    <row r="10" spans="1:5" s="11" customFormat="1" ht="20.25" customHeight="1">
      <c r="A10" s="128" t="s">
        <v>5</v>
      </c>
      <c r="B10" s="128" t="s">
        <v>6</v>
      </c>
      <c r="C10" s="128">
        <v>1</v>
      </c>
      <c r="D10" s="128">
        <f>C10+1</f>
        <v>2</v>
      </c>
      <c r="E10" s="128">
        <f>D10+1</f>
        <v>3</v>
      </c>
    </row>
    <row r="11" spans="1:5" ht="18" customHeight="1">
      <c r="A11" s="91" t="s">
        <v>5</v>
      </c>
      <c r="B11" s="150" t="s">
        <v>233</v>
      </c>
      <c r="C11" s="92"/>
      <c r="D11" s="92"/>
      <c r="E11" s="92"/>
    </row>
    <row r="12" spans="1:5" ht="18" customHeight="1">
      <c r="A12" s="86" t="s">
        <v>8</v>
      </c>
      <c r="B12" s="151" t="s">
        <v>152</v>
      </c>
      <c r="C12" s="87">
        <v>15318024.778744889</v>
      </c>
      <c r="D12" s="87">
        <v>13282805.09</v>
      </c>
      <c r="E12" s="87">
        <v>28600829.868744887</v>
      </c>
    </row>
    <row r="13" spans="1:5" ht="18" customHeight="1">
      <c r="A13" s="88">
        <v>1</v>
      </c>
      <c r="B13" s="112" t="s">
        <v>153</v>
      </c>
      <c r="C13" s="89">
        <v>4494718.7874985542</v>
      </c>
      <c r="D13" s="89">
        <v>3511662.09</v>
      </c>
      <c r="E13" s="89">
        <v>8006380.8774985541</v>
      </c>
    </row>
    <row r="14" spans="1:5" ht="18" customHeight="1">
      <c r="A14" s="114">
        <v>2</v>
      </c>
      <c r="B14" s="112" t="s">
        <v>14</v>
      </c>
      <c r="C14" s="120">
        <v>10518799</v>
      </c>
      <c r="D14" s="120">
        <v>9460468</v>
      </c>
      <c r="E14" s="120">
        <v>19979267</v>
      </c>
    </row>
    <row r="15" spans="1:5" ht="18" customHeight="1">
      <c r="A15" s="88" t="s">
        <v>10</v>
      </c>
      <c r="B15" s="112" t="s">
        <v>15</v>
      </c>
      <c r="C15" s="120">
        <v>7166315</v>
      </c>
      <c r="D15" s="120">
        <v>5669592</v>
      </c>
      <c r="E15" s="120">
        <v>12835907</v>
      </c>
    </row>
    <row r="16" spans="1:5" ht="18" customHeight="1">
      <c r="A16" s="88" t="s">
        <v>10</v>
      </c>
      <c r="B16" s="112" t="s">
        <v>16</v>
      </c>
      <c r="C16" s="120">
        <v>3352484</v>
      </c>
      <c r="D16" s="120">
        <v>3790876</v>
      </c>
      <c r="E16" s="120">
        <v>7143360</v>
      </c>
    </row>
    <row r="17" spans="1:5" ht="18" customHeight="1">
      <c r="A17" s="114">
        <v>3</v>
      </c>
      <c r="B17" s="112" t="s">
        <v>154</v>
      </c>
      <c r="C17" s="120"/>
      <c r="D17" s="120"/>
      <c r="E17" s="120">
        <v>0</v>
      </c>
    </row>
    <row r="18" spans="1:5" ht="18" customHeight="1">
      <c r="A18" s="114">
        <v>4</v>
      </c>
      <c r="B18" s="112" t="s">
        <v>19</v>
      </c>
      <c r="C18" s="120"/>
      <c r="D18" s="120"/>
      <c r="E18" s="120">
        <v>0</v>
      </c>
    </row>
    <row r="19" spans="1:5" ht="18" customHeight="1">
      <c r="A19" s="114">
        <v>5</v>
      </c>
      <c r="B19" s="112" t="s">
        <v>359</v>
      </c>
      <c r="C19" s="120"/>
      <c r="D19" s="120">
        <v>14255</v>
      </c>
      <c r="E19" s="120">
        <v>14255</v>
      </c>
    </row>
    <row r="20" spans="1:5" ht="18" customHeight="1">
      <c r="A20" s="114">
        <v>6</v>
      </c>
      <c r="B20" s="112" t="s">
        <v>21</v>
      </c>
      <c r="C20" s="120">
        <v>304506.99124633556</v>
      </c>
      <c r="D20" s="120">
        <v>296420</v>
      </c>
      <c r="E20" s="120">
        <v>600926.99124633556</v>
      </c>
    </row>
    <row r="21" spans="1:5" s="4" customFormat="1" ht="18" customHeight="1">
      <c r="A21" s="86" t="s">
        <v>13</v>
      </c>
      <c r="B21" s="151" t="s">
        <v>155</v>
      </c>
      <c r="C21" s="303">
        <v>15570125.278410921</v>
      </c>
      <c r="D21" s="303">
        <v>13439705.09</v>
      </c>
      <c r="E21" s="303">
        <v>29009830.368410923</v>
      </c>
    </row>
    <row r="22" spans="1:5" ht="18" customHeight="1">
      <c r="A22" s="88">
        <v>1</v>
      </c>
      <c r="B22" s="112" t="s">
        <v>376</v>
      </c>
      <c r="C22" s="120">
        <v>8496373.902829729</v>
      </c>
      <c r="D22" s="120">
        <v>7979792.1142944191</v>
      </c>
      <c r="E22" s="120">
        <v>16476166.017124148</v>
      </c>
    </row>
    <row r="23" spans="1:5" ht="18" customHeight="1">
      <c r="A23" s="114">
        <f>A22+1</f>
        <v>2</v>
      </c>
      <c r="B23" s="112" t="s">
        <v>156</v>
      </c>
      <c r="C23" s="120">
        <v>7073751.3755811919</v>
      </c>
      <c r="D23" s="120">
        <v>5459912.9757055808</v>
      </c>
      <c r="E23" s="120">
        <v>12533664.351286773</v>
      </c>
    </row>
    <row r="24" spans="1:5" ht="18" customHeight="1">
      <c r="A24" s="88" t="s">
        <v>10</v>
      </c>
      <c r="B24" s="112" t="s">
        <v>157</v>
      </c>
      <c r="C24" s="120">
        <v>6401539.5200311923</v>
      </c>
      <c r="D24" s="120">
        <v>4789377.6695715804</v>
      </c>
      <c r="E24" s="120">
        <v>11190917.189602774</v>
      </c>
    </row>
    <row r="25" spans="1:5" ht="18" customHeight="1">
      <c r="A25" s="88" t="s">
        <v>10</v>
      </c>
      <c r="B25" s="112" t="s">
        <v>158</v>
      </c>
      <c r="C25" s="120">
        <v>672211.85554999986</v>
      </c>
      <c r="D25" s="120">
        <v>670535.30613400007</v>
      </c>
      <c r="E25" s="120">
        <v>1342747.1616839999</v>
      </c>
    </row>
    <row r="26" spans="1:5" ht="18" customHeight="1">
      <c r="A26" s="114">
        <f>A23+1</f>
        <v>3</v>
      </c>
      <c r="B26" s="112" t="s">
        <v>33</v>
      </c>
      <c r="C26" s="89"/>
      <c r="D26" s="89"/>
      <c r="E26" s="89">
        <v>0</v>
      </c>
    </row>
    <row r="27" spans="1:5" s="4" customFormat="1" ht="18" customHeight="1">
      <c r="A27" s="86" t="s">
        <v>17</v>
      </c>
      <c r="B27" s="93" t="s">
        <v>159</v>
      </c>
      <c r="C27" s="87">
        <v>252100.49966603145</v>
      </c>
      <c r="D27" s="87">
        <v>156900</v>
      </c>
      <c r="E27" s="87">
        <v>409000.49966603145</v>
      </c>
    </row>
    <row r="28" spans="1:5" ht="18" customHeight="1">
      <c r="A28" s="86" t="s">
        <v>6</v>
      </c>
      <c r="B28" s="93" t="s">
        <v>234</v>
      </c>
      <c r="C28" s="87"/>
      <c r="D28" s="87"/>
      <c r="E28" s="89">
        <v>0</v>
      </c>
    </row>
    <row r="29" spans="1:5" ht="18" customHeight="1">
      <c r="A29" s="86" t="s">
        <v>8</v>
      </c>
      <c r="B29" s="151" t="s">
        <v>152</v>
      </c>
      <c r="C29" s="87">
        <v>7902775.5880826376</v>
      </c>
      <c r="D29" s="87">
        <v>5537750.8857055809</v>
      </c>
      <c r="E29" s="87">
        <v>13440526.473788219</v>
      </c>
    </row>
    <row r="30" spans="1:5" ht="18" customHeight="1">
      <c r="A30" s="88">
        <v>1</v>
      </c>
      <c r="B30" s="112" t="s">
        <v>153</v>
      </c>
      <c r="C30" s="89">
        <v>687831.2125014459</v>
      </c>
      <c r="D30" s="89">
        <v>76737.909999999989</v>
      </c>
      <c r="E30" s="89">
        <v>764569.12250144593</v>
      </c>
    </row>
    <row r="31" spans="1:5" ht="18" customHeight="1">
      <c r="A31" s="114">
        <f>A30+1</f>
        <v>2</v>
      </c>
      <c r="B31" s="112" t="s">
        <v>14</v>
      </c>
      <c r="C31" s="89">
        <v>7073751.3755811919</v>
      </c>
      <c r="D31" s="89">
        <v>5459912.9757055808</v>
      </c>
      <c r="E31" s="89">
        <v>12533664.351286773</v>
      </c>
    </row>
    <row r="32" spans="1:5" ht="18" customHeight="1">
      <c r="A32" s="88" t="s">
        <v>10</v>
      </c>
      <c r="B32" s="112" t="s">
        <v>15</v>
      </c>
      <c r="C32" s="89">
        <v>6401539.5200311923</v>
      </c>
      <c r="D32" s="89">
        <v>4789377.6695715804</v>
      </c>
      <c r="E32" s="89">
        <v>11190917.189602774</v>
      </c>
    </row>
    <row r="33" spans="1:5" ht="18" customHeight="1">
      <c r="A33" s="88" t="s">
        <v>10</v>
      </c>
      <c r="B33" s="112" t="s">
        <v>16</v>
      </c>
      <c r="C33" s="89">
        <v>672211.85554999986</v>
      </c>
      <c r="D33" s="89">
        <v>670535.30613400007</v>
      </c>
      <c r="E33" s="89">
        <v>1342747.1616839999</v>
      </c>
    </row>
    <row r="34" spans="1:5" ht="18" customHeight="1">
      <c r="A34" s="114">
        <f>A31+1</f>
        <v>3</v>
      </c>
      <c r="B34" s="112" t="s">
        <v>19</v>
      </c>
      <c r="C34" s="89"/>
      <c r="D34" s="89"/>
      <c r="E34" s="89">
        <v>0</v>
      </c>
    </row>
    <row r="35" spans="1:5" ht="18" customHeight="1">
      <c r="A35" s="114">
        <f>A34+1</f>
        <v>4</v>
      </c>
      <c r="B35" s="112" t="s">
        <v>21</v>
      </c>
      <c r="C35" s="89">
        <v>141193</v>
      </c>
      <c r="D35" s="89">
        <v>1100</v>
      </c>
      <c r="E35" s="89">
        <v>142293</v>
      </c>
    </row>
    <row r="36" spans="1:5" s="4" customFormat="1" ht="18" customHeight="1">
      <c r="A36" s="86" t="s">
        <v>13</v>
      </c>
      <c r="B36" s="151" t="s">
        <v>155</v>
      </c>
      <c r="C36" s="87">
        <v>7902775.5880826395</v>
      </c>
      <c r="D36" s="87">
        <v>5537750.8857055828</v>
      </c>
      <c r="E36" s="87">
        <v>13440526.473788222</v>
      </c>
    </row>
    <row r="37" spans="1:5" ht="18" customHeight="1">
      <c r="A37" s="90"/>
      <c r="B37" s="90"/>
      <c r="C37" s="90"/>
      <c r="D37" s="90"/>
      <c r="E37" s="90"/>
    </row>
    <row r="42" spans="1:5" ht="22.5" customHeight="1"/>
  </sheetData>
  <mergeCells count="9">
    <mergeCell ref="A1:E1"/>
    <mergeCell ref="A3:E3"/>
    <mergeCell ref="A4:E4"/>
    <mergeCell ref="A8:A9"/>
    <mergeCell ref="C8:C9"/>
    <mergeCell ref="D8:D9"/>
    <mergeCell ref="E8:E9"/>
    <mergeCell ref="B8:B9"/>
    <mergeCell ref="A5:E5"/>
  </mergeCells>
  <pageMargins left="0.70866141732283472" right="0.31496062992125984" top="0.47244094488188981" bottom="0.51181102362204722" header="0.31496062992125984" footer="0.31496062992125984"/>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4"/>
  <sheetViews>
    <sheetView topLeftCell="A76" zoomScaleNormal="100" workbookViewId="0">
      <selection activeCell="P17" sqref="P17"/>
    </sheetView>
  </sheetViews>
  <sheetFormatPr defaultRowHeight="15.75"/>
  <cols>
    <col min="1" max="1" width="5.875" style="33" customWidth="1"/>
    <col min="2" max="2" width="13.125" style="33" customWidth="1"/>
    <col min="3" max="4" width="9.75" style="33" customWidth="1"/>
    <col min="5" max="7" width="7.625" style="33" hidden="1" customWidth="1"/>
    <col min="8" max="13" width="7.625" style="33" customWidth="1"/>
    <col min="14" max="14" width="7.625" style="34" customWidth="1"/>
    <col min="15" max="15" width="7.625" style="34" hidden="1" customWidth="1"/>
    <col min="16" max="16" width="10.125" style="33" customWidth="1"/>
    <col min="17" max="17" width="10.125" style="34" customWidth="1"/>
    <col min="18" max="18" width="10.125" style="33" customWidth="1"/>
    <col min="19" max="20" width="10.125" style="33" hidden="1" customWidth="1"/>
    <col min="21" max="22" width="10.125" style="33" customWidth="1"/>
    <col min="23" max="25" width="10.125" style="33" hidden="1" customWidth="1"/>
    <col min="26" max="26" width="10.125" style="33" customWidth="1"/>
    <col min="27" max="29" width="9.75" style="202" hidden="1" customWidth="1"/>
    <col min="30" max="267" width="9.125" style="33"/>
    <col min="268" max="268" width="5.875" style="33" customWidth="1"/>
    <col min="269" max="269" width="17.125" style="33" customWidth="1"/>
    <col min="270" max="271" width="10.75" style="33" customWidth="1"/>
    <col min="272" max="273" width="11.875" style="33" customWidth="1"/>
    <col min="274" max="274" width="7" style="33" customWidth="1"/>
    <col min="275" max="281" width="11.875" style="33" customWidth="1"/>
    <col min="282" max="282" width="10.375" style="33" customWidth="1"/>
    <col min="283" max="523" width="9.125" style="33"/>
    <col min="524" max="524" width="5.875" style="33" customWidth="1"/>
    <col min="525" max="525" width="17.125" style="33" customWidth="1"/>
    <col min="526" max="527" width="10.75" style="33" customWidth="1"/>
    <col min="528" max="529" width="11.875" style="33" customWidth="1"/>
    <col min="530" max="530" width="7" style="33" customWidth="1"/>
    <col min="531" max="537" width="11.875" style="33" customWidth="1"/>
    <col min="538" max="538" width="10.375" style="33" customWidth="1"/>
    <col min="539" max="779" width="9.125" style="33"/>
    <col min="780" max="780" width="5.875" style="33" customWidth="1"/>
    <col min="781" max="781" width="17.125" style="33" customWidth="1"/>
    <col min="782" max="783" width="10.75" style="33" customWidth="1"/>
    <col min="784" max="785" width="11.875" style="33" customWidth="1"/>
    <col min="786" max="786" width="7" style="33" customWidth="1"/>
    <col min="787" max="793" width="11.875" style="33" customWidth="1"/>
    <col min="794" max="794" width="10.375" style="33" customWidth="1"/>
    <col min="795" max="1035" width="9.125" style="33"/>
    <col min="1036" max="1036" width="5.875" style="33" customWidth="1"/>
    <col min="1037" max="1037" width="17.125" style="33" customWidth="1"/>
    <col min="1038" max="1039" width="10.75" style="33" customWidth="1"/>
    <col min="1040" max="1041" width="11.875" style="33" customWidth="1"/>
    <col min="1042" max="1042" width="7" style="33" customWidth="1"/>
    <col min="1043" max="1049" width="11.875" style="33" customWidth="1"/>
    <col min="1050" max="1050" width="10.375" style="33" customWidth="1"/>
    <col min="1051" max="1291" width="9.125" style="33"/>
    <col min="1292" max="1292" width="5.875" style="33" customWidth="1"/>
    <col min="1293" max="1293" width="17.125" style="33" customWidth="1"/>
    <col min="1294" max="1295" width="10.75" style="33" customWidth="1"/>
    <col min="1296" max="1297" width="11.875" style="33" customWidth="1"/>
    <col min="1298" max="1298" width="7" style="33" customWidth="1"/>
    <col min="1299" max="1305" width="11.875" style="33" customWidth="1"/>
    <col min="1306" max="1306" width="10.375" style="33" customWidth="1"/>
    <col min="1307" max="1547" width="9.125" style="33"/>
    <col min="1548" max="1548" width="5.875" style="33" customWidth="1"/>
    <col min="1549" max="1549" width="17.125" style="33" customWidth="1"/>
    <col min="1550" max="1551" width="10.75" style="33" customWidth="1"/>
    <col min="1552" max="1553" width="11.875" style="33" customWidth="1"/>
    <col min="1554" max="1554" width="7" style="33" customWidth="1"/>
    <col min="1555" max="1561" width="11.875" style="33" customWidth="1"/>
    <col min="1562" max="1562" width="10.375" style="33" customWidth="1"/>
    <col min="1563" max="1803" width="9.125" style="33"/>
    <col min="1804" max="1804" width="5.875" style="33" customWidth="1"/>
    <col min="1805" max="1805" width="17.125" style="33" customWidth="1"/>
    <col min="1806" max="1807" width="10.75" style="33" customWidth="1"/>
    <col min="1808" max="1809" width="11.875" style="33" customWidth="1"/>
    <col min="1810" max="1810" width="7" style="33" customWidth="1"/>
    <col min="1811" max="1817" width="11.875" style="33" customWidth="1"/>
    <col min="1818" max="1818" width="10.375" style="33" customWidth="1"/>
    <col min="1819" max="2059" width="9.125" style="33"/>
    <col min="2060" max="2060" width="5.875" style="33" customWidth="1"/>
    <col min="2061" max="2061" width="17.125" style="33" customWidth="1"/>
    <col min="2062" max="2063" width="10.75" style="33" customWidth="1"/>
    <col min="2064" max="2065" width="11.875" style="33" customWidth="1"/>
    <col min="2066" max="2066" width="7" style="33" customWidth="1"/>
    <col min="2067" max="2073" width="11.875" style="33" customWidth="1"/>
    <col min="2074" max="2074" width="10.375" style="33" customWidth="1"/>
    <col min="2075" max="2315" width="9.125" style="33"/>
    <col min="2316" max="2316" width="5.875" style="33" customWidth="1"/>
    <col min="2317" max="2317" width="17.125" style="33" customWidth="1"/>
    <col min="2318" max="2319" width="10.75" style="33" customWidth="1"/>
    <col min="2320" max="2321" width="11.875" style="33" customWidth="1"/>
    <col min="2322" max="2322" width="7" style="33" customWidth="1"/>
    <col min="2323" max="2329" width="11.875" style="33" customWidth="1"/>
    <col min="2330" max="2330" width="10.375" style="33" customWidth="1"/>
    <col min="2331" max="2571" width="9.125" style="33"/>
    <col min="2572" max="2572" width="5.875" style="33" customWidth="1"/>
    <col min="2573" max="2573" width="17.125" style="33" customWidth="1"/>
    <col min="2574" max="2575" width="10.75" style="33" customWidth="1"/>
    <col min="2576" max="2577" width="11.875" style="33" customWidth="1"/>
    <col min="2578" max="2578" width="7" style="33" customWidth="1"/>
    <col min="2579" max="2585" width="11.875" style="33" customWidth="1"/>
    <col min="2586" max="2586" width="10.375" style="33" customWidth="1"/>
    <col min="2587" max="2827" width="9.125" style="33"/>
    <col min="2828" max="2828" width="5.875" style="33" customWidth="1"/>
    <col min="2829" max="2829" width="17.125" style="33" customWidth="1"/>
    <col min="2830" max="2831" width="10.75" style="33" customWidth="1"/>
    <col min="2832" max="2833" width="11.875" style="33" customWidth="1"/>
    <col min="2834" max="2834" width="7" style="33" customWidth="1"/>
    <col min="2835" max="2841" width="11.875" style="33" customWidth="1"/>
    <col min="2842" max="2842" width="10.375" style="33" customWidth="1"/>
    <col min="2843" max="3083" width="9.125" style="33"/>
    <col min="3084" max="3084" width="5.875" style="33" customWidth="1"/>
    <col min="3085" max="3085" width="17.125" style="33" customWidth="1"/>
    <col min="3086" max="3087" width="10.75" style="33" customWidth="1"/>
    <col min="3088" max="3089" width="11.875" style="33" customWidth="1"/>
    <col min="3090" max="3090" width="7" style="33" customWidth="1"/>
    <col min="3091" max="3097" width="11.875" style="33" customWidth="1"/>
    <col min="3098" max="3098" width="10.375" style="33" customWidth="1"/>
    <col min="3099" max="3339" width="9.125" style="33"/>
    <col min="3340" max="3340" width="5.875" style="33" customWidth="1"/>
    <col min="3341" max="3341" width="17.125" style="33" customWidth="1"/>
    <col min="3342" max="3343" width="10.75" style="33" customWidth="1"/>
    <col min="3344" max="3345" width="11.875" style="33" customWidth="1"/>
    <col min="3346" max="3346" width="7" style="33" customWidth="1"/>
    <col min="3347" max="3353" width="11.875" style="33" customWidth="1"/>
    <col min="3354" max="3354" width="10.375" style="33" customWidth="1"/>
    <col min="3355" max="3595" width="9.125" style="33"/>
    <col min="3596" max="3596" width="5.875" style="33" customWidth="1"/>
    <col min="3597" max="3597" width="17.125" style="33" customWidth="1"/>
    <col min="3598" max="3599" width="10.75" style="33" customWidth="1"/>
    <col min="3600" max="3601" width="11.875" style="33" customWidth="1"/>
    <col min="3602" max="3602" width="7" style="33" customWidth="1"/>
    <col min="3603" max="3609" width="11.875" style="33" customWidth="1"/>
    <col min="3610" max="3610" width="10.375" style="33" customWidth="1"/>
    <col min="3611" max="3851" width="9.125" style="33"/>
    <col min="3852" max="3852" width="5.875" style="33" customWidth="1"/>
    <col min="3853" max="3853" width="17.125" style="33" customWidth="1"/>
    <col min="3854" max="3855" width="10.75" style="33" customWidth="1"/>
    <col min="3856" max="3857" width="11.875" style="33" customWidth="1"/>
    <col min="3858" max="3858" width="7" style="33" customWidth="1"/>
    <col min="3859" max="3865" width="11.875" style="33" customWidth="1"/>
    <col min="3866" max="3866" width="10.375" style="33" customWidth="1"/>
    <col min="3867" max="4107" width="9.125" style="33"/>
    <col min="4108" max="4108" width="5.875" style="33" customWidth="1"/>
    <col min="4109" max="4109" width="17.125" style="33" customWidth="1"/>
    <col min="4110" max="4111" width="10.75" style="33" customWidth="1"/>
    <col min="4112" max="4113" width="11.875" style="33" customWidth="1"/>
    <col min="4114" max="4114" width="7" style="33" customWidth="1"/>
    <col min="4115" max="4121" width="11.875" style="33" customWidth="1"/>
    <col min="4122" max="4122" width="10.375" style="33" customWidth="1"/>
    <col min="4123" max="4363" width="9.125" style="33"/>
    <col min="4364" max="4364" width="5.875" style="33" customWidth="1"/>
    <col min="4365" max="4365" width="17.125" style="33" customWidth="1"/>
    <col min="4366" max="4367" width="10.75" style="33" customWidth="1"/>
    <col min="4368" max="4369" width="11.875" style="33" customWidth="1"/>
    <col min="4370" max="4370" width="7" style="33" customWidth="1"/>
    <col min="4371" max="4377" width="11.875" style="33" customWidth="1"/>
    <col min="4378" max="4378" width="10.375" style="33" customWidth="1"/>
    <col min="4379" max="4619" width="9.125" style="33"/>
    <col min="4620" max="4620" width="5.875" style="33" customWidth="1"/>
    <col min="4621" max="4621" width="17.125" style="33" customWidth="1"/>
    <col min="4622" max="4623" width="10.75" style="33" customWidth="1"/>
    <col min="4624" max="4625" width="11.875" style="33" customWidth="1"/>
    <col min="4626" max="4626" width="7" style="33" customWidth="1"/>
    <col min="4627" max="4633" width="11.875" style="33" customWidth="1"/>
    <col min="4634" max="4634" width="10.375" style="33" customWidth="1"/>
    <col min="4635" max="4875" width="9.125" style="33"/>
    <col min="4876" max="4876" width="5.875" style="33" customWidth="1"/>
    <col min="4877" max="4877" width="17.125" style="33" customWidth="1"/>
    <col min="4878" max="4879" width="10.75" style="33" customWidth="1"/>
    <col min="4880" max="4881" width="11.875" style="33" customWidth="1"/>
    <col min="4882" max="4882" width="7" style="33" customWidth="1"/>
    <col min="4883" max="4889" width="11.875" style="33" customWidth="1"/>
    <col min="4890" max="4890" width="10.375" style="33" customWidth="1"/>
    <col min="4891" max="5131" width="9.125" style="33"/>
    <col min="5132" max="5132" width="5.875" style="33" customWidth="1"/>
    <col min="5133" max="5133" width="17.125" style="33" customWidth="1"/>
    <col min="5134" max="5135" width="10.75" style="33" customWidth="1"/>
    <col min="5136" max="5137" width="11.875" style="33" customWidth="1"/>
    <col min="5138" max="5138" width="7" style="33" customWidth="1"/>
    <col min="5139" max="5145" width="11.875" style="33" customWidth="1"/>
    <col min="5146" max="5146" width="10.375" style="33" customWidth="1"/>
    <col min="5147" max="5387" width="9.125" style="33"/>
    <col min="5388" max="5388" width="5.875" style="33" customWidth="1"/>
    <col min="5389" max="5389" width="17.125" style="33" customWidth="1"/>
    <col min="5390" max="5391" width="10.75" style="33" customWidth="1"/>
    <col min="5392" max="5393" width="11.875" style="33" customWidth="1"/>
    <col min="5394" max="5394" width="7" style="33" customWidth="1"/>
    <col min="5395" max="5401" width="11.875" style="33" customWidth="1"/>
    <col min="5402" max="5402" width="10.375" style="33" customWidth="1"/>
    <col min="5403" max="5643" width="9.125" style="33"/>
    <col min="5644" max="5644" width="5.875" style="33" customWidth="1"/>
    <col min="5645" max="5645" width="17.125" style="33" customWidth="1"/>
    <col min="5646" max="5647" width="10.75" style="33" customWidth="1"/>
    <col min="5648" max="5649" width="11.875" style="33" customWidth="1"/>
    <col min="5650" max="5650" width="7" style="33" customWidth="1"/>
    <col min="5651" max="5657" width="11.875" style="33" customWidth="1"/>
    <col min="5658" max="5658" width="10.375" style="33" customWidth="1"/>
    <col min="5659" max="5899" width="9.125" style="33"/>
    <col min="5900" max="5900" width="5.875" style="33" customWidth="1"/>
    <col min="5901" max="5901" width="17.125" style="33" customWidth="1"/>
    <col min="5902" max="5903" width="10.75" style="33" customWidth="1"/>
    <col min="5904" max="5905" width="11.875" style="33" customWidth="1"/>
    <col min="5906" max="5906" width="7" style="33" customWidth="1"/>
    <col min="5907" max="5913" width="11.875" style="33" customWidth="1"/>
    <col min="5914" max="5914" width="10.375" style="33" customWidth="1"/>
    <col min="5915" max="6155" width="9.125" style="33"/>
    <col min="6156" max="6156" width="5.875" style="33" customWidth="1"/>
    <col min="6157" max="6157" width="17.125" style="33" customWidth="1"/>
    <col min="6158" max="6159" width="10.75" style="33" customWidth="1"/>
    <col min="6160" max="6161" width="11.875" style="33" customWidth="1"/>
    <col min="6162" max="6162" width="7" style="33" customWidth="1"/>
    <col min="6163" max="6169" width="11.875" style="33" customWidth="1"/>
    <col min="6170" max="6170" width="10.375" style="33" customWidth="1"/>
    <col min="6171" max="6411" width="9.125" style="33"/>
    <col min="6412" max="6412" width="5.875" style="33" customWidth="1"/>
    <col min="6413" max="6413" width="17.125" style="33" customWidth="1"/>
    <col min="6414" max="6415" width="10.75" style="33" customWidth="1"/>
    <col min="6416" max="6417" width="11.875" style="33" customWidth="1"/>
    <col min="6418" max="6418" width="7" style="33" customWidth="1"/>
    <col min="6419" max="6425" width="11.875" style="33" customWidth="1"/>
    <col min="6426" max="6426" width="10.375" style="33" customWidth="1"/>
    <col min="6427" max="6667" width="9.125" style="33"/>
    <col min="6668" max="6668" width="5.875" style="33" customWidth="1"/>
    <col min="6669" max="6669" width="17.125" style="33" customWidth="1"/>
    <col min="6670" max="6671" width="10.75" style="33" customWidth="1"/>
    <col min="6672" max="6673" width="11.875" style="33" customWidth="1"/>
    <col min="6674" max="6674" width="7" style="33" customWidth="1"/>
    <col min="6675" max="6681" width="11.875" style="33" customWidth="1"/>
    <col min="6682" max="6682" width="10.375" style="33" customWidth="1"/>
    <col min="6683" max="6923" width="9.125" style="33"/>
    <col min="6924" max="6924" width="5.875" style="33" customWidth="1"/>
    <col min="6925" max="6925" width="17.125" style="33" customWidth="1"/>
    <col min="6926" max="6927" width="10.75" style="33" customWidth="1"/>
    <col min="6928" max="6929" width="11.875" style="33" customWidth="1"/>
    <col min="6930" max="6930" width="7" style="33" customWidth="1"/>
    <col min="6931" max="6937" width="11.875" style="33" customWidth="1"/>
    <col min="6938" max="6938" width="10.375" style="33" customWidth="1"/>
    <col min="6939" max="7179" width="9.125" style="33"/>
    <col min="7180" max="7180" width="5.875" style="33" customWidth="1"/>
    <col min="7181" max="7181" width="17.125" style="33" customWidth="1"/>
    <col min="7182" max="7183" width="10.75" style="33" customWidth="1"/>
    <col min="7184" max="7185" width="11.875" style="33" customWidth="1"/>
    <col min="7186" max="7186" width="7" style="33" customWidth="1"/>
    <col min="7187" max="7193" width="11.875" style="33" customWidth="1"/>
    <col min="7194" max="7194" width="10.375" style="33" customWidth="1"/>
    <col min="7195" max="7435" width="9.125" style="33"/>
    <col min="7436" max="7436" width="5.875" style="33" customWidth="1"/>
    <col min="7437" max="7437" width="17.125" style="33" customWidth="1"/>
    <col min="7438" max="7439" width="10.75" style="33" customWidth="1"/>
    <col min="7440" max="7441" width="11.875" style="33" customWidth="1"/>
    <col min="7442" max="7442" width="7" style="33" customWidth="1"/>
    <col min="7443" max="7449" width="11.875" style="33" customWidth="1"/>
    <col min="7450" max="7450" width="10.375" style="33" customWidth="1"/>
    <col min="7451" max="7691" width="9.125" style="33"/>
    <col min="7692" max="7692" width="5.875" style="33" customWidth="1"/>
    <col min="7693" max="7693" width="17.125" style="33" customWidth="1"/>
    <col min="7694" max="7695" width="10.75" style="33" customWidth="1"/>
    <col min="7696" max="7697" width="11.875" style="33" customWidth="1"/>
    <col min="7698" max="7698" width="7" style="33" customWidth="1"/>
    <col min="7699" max="7705" width="11.875" style="33" customWidth="1"/>
    <col min="7706" max="7706" width="10.375" style="33" customWidth="1"/>
    <col min="7707" max="7947" width="9.125" style="33"/>
    <col min="7948" max="7948" width="5.875" style="33" customWidth="1"/>
    <col min="7949" max="7949" width="17.125" style="33" customWidth="1"/>
    <col min="7950" max="7951" width="10.75" style="33" customWidth="1"/>
    <col min="7952" max="7953" width="11.875" style="33" customWidth="1"/>
    <col min="7954" max="7954" width="7" style="33" customWidth="1"/>
    <col min="7955" max="7961" width="11.875" style="33" customWidth="1"/>
    <col min="7962" max="7962" width="10.375" style="33" customWidth="1"/>
    <col min="7963" max="8203" width="9.125" style="33"/>
    <col min="8204" max="8204" width="5.875" style="33" customWidth="1"/>
    <col min="8205" max="8205" width="17.125" style="33" customWidth="1"/>
    <col min="8206" max="8207" width="10.75" style="33" customWidth="1"/>
    <col min="8208" max="8209" width="11.875" style="33" customWidth="1"/>
    <col min="8210" max="8210" width="7" style="33" customWidth="1"/>
    <col min="8211" max="8217" width="11.875" style="33" customWidth="1"/>
    <col min="8218" max="8218" width="10.375" style="33" customWidth="1"/>
    <col min="8219" max="8459" width="9.125" style="33"/>
    <col min="8460" max="8460" width="5.875" style="33" customWidth="1"/>
    <col min="8461" max="8461" width="17.125" style="33" customWidth="1"/>
    <col min="8462" max="8463" width="10.75" style="33" customWidth="1"/>
    <col min="8464" max="8465" width="11.875" style="33" customWidth="1"/>
    <col min="8466" max="8466" width="7" style="33" customWidth="1"/>
    <col min="8467" max="8473" width="11.875" style="33" customWidth="1"/>
    <col min="8474" max="8474" width="10.375" style="33" customWidth="1"/>
    <col min="8475" max="8715" width="9.125" style="33"/>
    <col min="8716" max="8716" width="5.875" style="33" customWidth="1"/>
    <col min="8717" max="8717" width="17.125" style="33" customWidth="1"/>
    <col min="8718" max="8719" width="10.75" style="33" customWidth="1"/>
    <col min="8720" max="8721" width="11.875" style="33" customWidth="1"/>
    <col min="8722" max="8722" width="7" style="33" customWidth="1"/>
    <col min="8723" max="8729" width="11.875" style="33" customWidth="1"/>
    <col min="8730" max="8730" width="10.375" style="33" customWidth="1"/>
    <col min="8731" max="8971" width="9.125" style="33"/>
    <col min="8972" max="8972" width="5.875" style="33" customWidth="1"/>
    <col min="8973" max="8973" width="17.125" style="33" customWidth="1"/>
    <col min="8974" max="8975" width="10.75" style="33" customWidth="1"/>
    <col min="8976" max="8977" width="11.875" style="33" customWidth="1"/>
    <col min="8978" max="8978" width="7" style="33" customWidth="1"/>
    <col min="8979" max="8985" width="11.875" style="33" customWidth="1"/>
    <col min="8986" max="8986" width="10.375" style="33" customWidth="1"/>
    <col min="8987" max="9227" width="9.125" style="33"/>
    <col min="9228" max="9228" width="5.875" style="33" customWidth="1"/>
    <col min="9229" max="9229" width="17.125" style="33" customWidth="1"/>
    <col min="9230" max="9231" width="10.75" style="33" customWidth="1"/>
    <col min="9232" max="9233" width="11.875" style="33" customWidth="1"/>
    <col min="9234" max="9234" width="7" style="33" customWidth="1"/>
    <col min="9235" max="9241" width="11.875" style="33" customWidth="1"/>
    <col min="9242" max="9242" width="10.375" style="33" customWidth="1"/>
    <col min="9243" max="9483" width="9.125" style="33"/>
    <col min="9484" max="9484" width="5.875" style="33" customWidth="1"/>
    <col min="9485" max="9485" width="17.125" style="33" customWidth="1"/>
    <col min="9486" max="9487" width="10.75" style="33" customWidth="1"/>
    <col min="9488" max="9489" width="11.875" style="33" customWidth="1"/>
    <col min="9490" max="9490" width="7" style="33" customWidth="1"/>
    <col min="9491" max="9497" width="11.875" style="33" customWidth="1"/>
    <col min="9498" max="9498" width="10.375" style="33" customWidth="1"/>
    <col min="9499" max="9739" width="9.125" style="33"/>
    <col min="9740" max="9740" width="5.875" style="33" customWidth="1"/>
    <col min="9741" max="9741" width="17.125" style="33" customWidth="1"/>
    <col min="9742" max="9743" width="10.75" style="33" customWidth="1"/>
    <col min="9744" max="9745" width="11.875" style="33" customWidth="1"/>
    <col min="9746" max="9746" width="7" style="33" customWidth="1"/>
    <col min="9747" max="9753" width="11.875" style="33" customWidth="1"/>
    <col min="9754" max="9754" width="10.375" style="33" customWidth="1"/>
    <col min="9755" max="9995" width="9.125" style="33"/>
    <col min="9996" max="9996" width="5.875" style="33" customWidth="1"/>
    <col min="9997" max="9997" width="17.125" style="33" customWidth="1"/>
    <col min="9998" max="9999" width="10.75" style="33" customWidth="1"/>
    <col min="10000" max="10001" width="11.875" style="33" customWidth="1"/>
    <col min="10002" max="10002" width="7" style="33" customWidth="1"/>
    <col min="10003" max="10009" width="11.875" style="33" customWidth="1"/>
    <col min="10010" max="10010" width="10.375" style="33" customWidth="1"/>
    <col min="10011" max="10251" width="9.125" style="33"/>
    <col min="10252" max="10252" width="5.875" style="33" customWidth="1"/>
    <col min="10253" max="10253" width="17.125" style="33" customWidth="1"/>
    <col min="10254" max="10255" width="10.75" style="33" customWidth="1"/>
    <col min="10256" max="10257" width="11.875" style="33" customWidth="1"/>
    <col min="10258" max="10258" width="7" style="33" customWidth="1"/>
    <col min="10259" max="10265" width="11.875" style="33" customWidth="1"/>
    <col min="10266" max="10266" width="10.375" style="33" customWidth="1"/>
    <col min="10267" max="10507" width="9.125" style="33"/>
    <col min="10508" max="10508" width="5.875" style="33" customWidth="1"/>
    <col min="10509" max="10509" width="17.125" style="33" customWidth="1"/>
    <col min="10510" max="10511" width="10.75" style="33" customWidth="1"/>
    <col min="10512" max="10513" width="11.875" style="33" customWidth="1"/>
    <col min="10514" max="10514" width="7" style="33" customWidth="1"/>
    <col min="10515" max="10521" width="11.875" style="33" customWidth="1"/>
    <col min="10522" max="10522" width="10.375" style="33" customWidth="1"/>
    <col min="10523" max="10763" width="9.125" style="33"/>
    <col min="10764" max="10764" width="5.875" style="33" customWidth="1"/>
    <col min="10765" max="10765" width="17.125" style="33" customWidth="1"/>
    <col min="10766" max="10767" width="10.75" style="33" customWidth="1"/>
    <col min="10768" max="10769" width="11.875" style="33" customWidth="1"/>
    <col min="10770" max="10770" width="7" style="33" customWidth="1"/>
    <col min="10771" max="10777" width="11.875" style="33" customWidth="1"/>
    <col min="10778" max="10778" width="10.375" style="33" customWidth="1"/>
    <col min="10779" max="11019" width="9.125" style="33"/>
    <col min="11020" max="11020" width="5.875" style="33" customWidth="1"/>
    <col min="11021" max="11021" width="17.125" style="33" customWidth="1"/>
    <col min="11022" max="11023" width="10.75" style="33" customWidth="1"/>
    <col min="11024" max="11025" width="11.875" style="33" customWidth="1"/>
    <col min="11026" max="11026" width="7" style="33" customWidth="1"/>
    <col min="11027" max="11033" width="11.875" style="33" customWidth="1"/>
    <col min="11034" max="11034" width="10.375" style="33" customWidth="1"/>
    <col min="11035" max="11275" width="9.125" style="33"/>
    <col min="11276" max="11276" width="5.875" style="33" customWidth="1"/>
    <col min="11277" max="11277" width="17.125" style="33" customWidth="1"/>
    <col min="11278" max="11279" width="10.75" style="33" customWidth="1"/>
    <col min="11280" max="11281" width="11.875" style="33" customWidth="1"/>
    <col min="11282" max="11282" width="7" style="33" customWidth="1"/>
    <col min="11283" max="11289" width="11.875" style="33" customWidth="1"/>
    <col min="11290" max="11290" width="10.375" style="33" customWidth="1"/>
    <col min="11291" max="11531" width="9.125" style="33"/>
    <col min="11532" max="11532" width="5.875" style="33" customWidth="1"/>
    <col min="11533" max="11533" width="17.125" style="33" customWidth="1"/>
    <col min="11534" max="11535" width="10.75" style="33" customWidth="1"/>
    <col min="11536" max="11537" width="11.875" style="33" customWidth="1"/>
    <col min="11538" max="11538" width="7" style="33" customWidth="1"/>
    <col min="11539" max="11545" width="11.875" style="33" customWidth="1"/>
    <col min="11546" max="11546" width="10.375" style="33" customWidth="1"/>
    <col min="11547" max="11787" width="9.125" style="33"/>
    <col min="11788" max="11788" width="5.875" style="33" customWidth="1"/>
    <col min="11789" max="11789" width="17.125" style="33" customWidth="1"/>
    <col min="11790" max="11791" width="10.75" style="33" customWidth="1"/>
    <col min="11792" max="11793" width="11.875" style="33" customWidth="1"/>
    <col min="11794" max="11794" width="7" style="33" customWidth="1"/>
    <col min="11795" max="11801" width="11.875" style="33" customWidth="1"/>
    <col min="11802" max="11802" width="10.375" style="33" customWidth="1"/>
    <col min="11803" max="12043" width="9.125" style="33"/>
    <col min="12044" max="12044" width="5.875" style="33" customWidth="1"/>
    <col min="12045" max="12045" width="17.125" style="33" customWidth="1"/>
    <col min="12046" max="12047" width="10.75" style="33" customWidth="1"/>
    <col min="12048" max="12049" width="11.875" style="33" customWidth="1"/>
    <col min="12050" max="12050" width="7" style="33" customWidth="1"/>
    <col min="12051" max="12057" width="11.875" style="33" customWidth="1"/>
    <col min="12058" max="12058" width="10.375" style="33" customWidth="1"/>
    <col min="12059" max="12299" width="9.125" style="33"/>
    <col min="12300" max="12300" width="5.875" style="33" customWidth="1"/>
    <col min="12301" max="12301" width="17.125" style="33" customWidth="1"/>
    <col min="12302" max="12303" width="10.75" style="33" customWidth="1"/>
    <col min="12304" max="12305" width="11.875" style="33" customWidth="1"/>
    <col min="12306" max="12306" width="7" style="33" customWidth="1"/>
    <col min="12307" max="12313" width="11.875" style="33" customWidth="1"/>
    <col min="12314" max="12314" width="10.375" style="33" customWidth="1"/>
    <col min="12315" max="12555" width="9.125" style="33"/>
    <col min="12556" max="12556" width="5.875" style="33" customWidth="1"/>
    <col min="12557" max="12557" width="17.125" style="33" customWidth="1"/>
    <col min="12558" max="12559" width="10.75" style="33" customWidth="1"/>
    <col min="12560" max="12561" width="11.875" style="33" customWidth="1"/>
    <col min="12562" max="12562" width="7" style="33" customWidth="1"/>
    <col min="12563" max="12569" width="11.875" style="33" customWidth="1"/>
    <col min="12570" max="12570" width="10.375" style="33" customWidth="1"/>
    <col min="12571" max="12811" width="9.125" style="33"/>
    <col min="12812" max="12812" width="5.875" style="33" customWidth="1"/>
    <col min="12813" max="12813" width="17.125" style="33" customWidth="1"/>
    <col min="12814" max="12815" width="10.75" style="33" customWidth="1"/>
    <col min="12816" max="12817" width="11.875" style="33" customWidth="1"/>
    <col min="12818" max="12818" width="7" style="33" customWidth="1"/>
    <col min="12819" max="12825" width="11.875" style="33" customWidth="1"/>
    <col min="12826" max="12826" width="10.375" style="33" customWidth="1"/>
    <col min="12827" max="13067" width="9.125" style="33"/>
    <col min="13068" max="13068" width="5.875" style="33" customWidth="1"/>
    <col min="13069" max="13069" width="17.125" style="33" customWidth="1"/>
    <col min="13070" max="13071" width="10.75" style="33" customWidth="1"/>
    <col min="13072" max="13073" width="11.875" style="33" customWidth="1"/>
    <col min="13074" max="13074" width="7" style="33" customWidth="1"/>
    <col min="13075" max="13081" width="11.875" style="33" customWidth="1"/>
    <col min="13082" max="13082" width="10.375" style="33" customWidth="1"/>
    <col min="13083" max="13323" width="9.125" style="33"/>
    <col min="13324" max="13324" width="5.875" style="33" customWidth="1"/>
    <col min="13325" max="13325" width="17.125" style="33" customWidth="1"/>
    <col min="13326" max="13327" width="10.75" style="33" customWidth="1"/>
    <col min="13328" max="13329" width="11.875" style="33" customWidth="1"/>
    <col min="13330" max="13330" width="7" style="33" customWidth="1"/>
    <col min="13331" max="13337" width="11.875" style="33" customWidth="1"/>
    <col min="13338" max="13338" width="10.375" style="33" customWidth="1"/>
    <col min="13339" max="13579" width="9.125" style="33"/>
    <col min="13580" max="13580" width="5.875" style="33" customWidth="1"/>
    <col min="13581" max="13581" width="17.125" style="33" customWidth="1"/>
    <col min="13582" max="13583" width="10.75" style="33" customWidth="1"/>
    <col min="13584" max="13585" width="11.875" style="33" customWidth="1"/>
    <col min="13586" max="13586" width="7" style="33" customWidth="1"/>
    <col min="13587" max="13593" width="11.875" style="33" customWidth="1"/>
    <col min="13594" max="13594" width="10.375" style="33" customWidth="1"/>
    <col min="13595" max="13835" width="9.125" style="33"/>
    <col min="13836" max="13836" width="5.875" style="33" customWidth="1"/>
    <col min="13837" max="13837" width="17.125" style="33" customWidth="1"/>
    <col min="13838" max="13839" width="10.75" style="33" customWidth="1"/>
    <col min="13840" max="13841" width="11.875" style="33" customWidth="1"/>
    <col min="13842" max="13842" width="7" style="33" customWidth="1"/>
    <col min="13843" max="13849" width="11.875" style="33" customWidth="1"/>
    <col min="13850" max="13850" width="10.375" style="33" customWidth="1"/>
    <col min="13851" max="14091" width="9.125" style="33"/>
    <col min="14092" max="14092" width="5.875" style="33" customWidth="1"/>
    <col min="14093" max="14093" width="17.125" style="33" customWidth="1"/>
    <col min="14094" max="14095" width="10.75" style="33" customWidth="1"/>
    <col min="14096" max="14097" width="11.875" style="33" customWidth="1"/>
    <col min="14098" max="14098" width="7" style="33" customWidth="1"/>
    <col min="14099" max="14105" width="11.875" style="33" customWidth="1"/>
    <col min="14106" max="14106" width="10.375" style="33" customWidth="1"/>
    <col min="14107" max="14347" width="9.125" style="33"/>
    <col min="14348" max="14348" width="5.875" style="33" customWidth="1"/>
    <col min="14349" max="14349" width="17.125" style="33" customWidth="1"/>
    <col min="14350" max="14351" width="10.75" style="33" customWidth="1"/>
    <col min="14352" max="14353" width="11.875" style="33" customWidth="1"/>
    <col min="14354" max="14354" width="7" style="33" customWidth="1"/>
    <col min="14355" max="14361" width="11.875" style="33" customWidth="1"/>
    <col min="14362" max="14362" width="10.375" style="33" customWidth="1"/>
    <col min="14363" max="14603" width="9.125" style="33"/>
    <col min="14604" max="14604" width="5.875" style="33" customWidth="1"/>
    <col min="14605" max="14605" width="17.125" style="33" customWidth="1"/>
    <col min="14606" max="14607" width="10.75" style="33" customWidth="1"/>
    <col min="14608" max="14609" width="11.875" style="33" customWidth="1"/>
    <col min="14610" max="14610" width="7" style="33" customWidth="1"/>
    <col min="14611" max="14617" width="11.875" style="33" customWidth="1"/>
    <col min="14618" max="14618" width="10.375" style="33" customWidth="1"/>
    <col min="14619" max="14859" width="9.125" style="33"/>
    <col min="14860" max="14860" width="5.875" style="33" customWidth="1"/>
    <col min="14861" max="14861" width="17.125" style="33" customWidth="1"/>
    <col min="14862" max="14863" width="10.75" style="33" customWidth="1"/>
    <col min="14864" max="14865" width="11.875" style="33" customWidth="1"/>
    <col min="14866" max="14866" width="7" style="33" customWidth="1"/>
    <col min="14867" max="14873" width="11.875" style="33" customWidth="1"/>
    <col min="14874" max="14874" width="10.375" style="33" customWidth="1"/>
    <col min="14875" max="15115" width="9.125" style="33"/>
    <col min="15116" max="15116" width="5.875" style="33" customWidth="1"/>
    <col min="15117" max="15117" width="17.125" style="33" customWidth="1"/>
    <col min="15118" max="15119" width="10.75" style="33" customWidth="1"/>
    <col min="15120" max="15121" width="11.875" style="33" customWidth="1"/>
    <col min="15122" max="15122" width="7" style="33" customWidth="1"/>
    <col min="15123" max="15129" width="11.875" style="33" customWidth="1"/>
    <col min="15130" max="15130" width="10.375" style="33" customWidth="1"/>
    <col min="15131" max="15371" width="9.125" style="33"/>
    <col min="15372" max="15372" width="5.875" style="33" customWidth="1"/>
    <col min="15373" max="15373" width="17.125" style="33" customWidth="1"/>
    <col min="15374" max="15375" width="10.75" style="33" customWidth="1"/>
    <col min="15376" max="15377" width="11.875" style="33" customWidth="1"/>
    <col min="15378" max="15378" width="7" style="33" customWidth="1"/>
    <col min="15379" max="15385" width="11.875" style="33" customWidth="1"/>
    <col min="15386" max="15386" width="10.375" style="33" customWidth="1"/>
    <col min="15387" max="15627" width="9.125" style="33"/>
    <col min="15628" max="15628" width="5.875" style="33" customWidth="1"/>
    <col min="15629" max="15629" width="17.125" style="33" customWidth="1"/>
    <col min="15630" max="15631" width="10.75" style="33" customWidth="1"/>
    <col min="15632" max="15633" width="11.875" style="33" customWidth="1"/>
    <col min="15634" max="15634" width="7" style="33" customWidth="1"/>
    <col min="15635" max="15641" width="11.875" style="33" customWidth="1"/>
    <col min="15642" max="15642" width="10.375" style="33" customWidth="1"/>
    <col min="15643" max="15883" width="9.125" style="33"/>
    <col min="15884" max="15884" width="5.875" style="33" customWidth="1"/>
    <col min="15885" max="15885" width="17.125" style="33" customWidth="1"/>
    <col min="15886" max="15887" width="10.75" style="33" customWidth="1"/>
    <col min="15888" max="15889" width="11.875" style="33" customWidth="1"/>
    <col min="15890" max="15890" width="7" style="33" customWidth="1"/>
    <col min="15891" max="15897" width="11.875" style="33" customWidth="1"/>
    <col min="15898" max="15898" width="10.375" style="33" customWidth="1"/>
    <col min="15899" max="16139" width="9.125" style="33"/>
    <col min="16140" max="16140" width="5.875" style="33" customWidth="1"/>
    <col min="16141" max="16141" width="17.125" style="33" customWidth="1"/>
    <col min="16142" max="16143" width="10.75" style="33" customWidth="1"/>
    <col min="16144" max="16145" width="11.875" style="33" customWidth="1"/>
    <col min="16146" max="16146" width="7" style="33" customWidth="1"/>
    <col min="16147" max="16153" width="11.875" style="33" customWidth="1"/>
    <col min="16154" max="16154" width="10.375" style="33" customWidth="1"/>
    <col min="16155" max="16384" width="9.125" style="33"/>
  </cols>
  <sheetData>
    <row r="1" spans="1:31" s="11" customFormat="1" ht="21" customHeight="1">
      <c r="A1" s="452" t="s">
        <v>1040</v>
      </c>
      <c r="B1" s="452"/>
      <c r="C1" s="452"/>
      <c r="D1" s="452"/>
      <c r="E1" s="452"/>
      <c r="F1" s="452"/>
      <c r="G1" s="452"/>
      <c r="H1" s="452"/>
      <c r="I1" s="452"/>
      <c r="J1" s="452"/>
      <c r="K1" s="452"/>
      <c r="L1" s="452"/>
      <c r="M1" s="452"/>
      <c r="N1" s="452"/>
      <c r="O1" s="452"/>
      <c r="P1" s="452"/>
      <c r="Q1" s="452"/>
      <c r="R1" s="452"/>
      <c r="S1" s="452"/>
      <c r="T1" s="452"/>
      <c r="U1" s="452"/>
      <c r="V1" s="452"/>
      <c r="W1" s="452"/>
      <c r="X1" s="452"/>
      <c r="Y1" s="452"/>
      <c r="Z1" s="452"/>
      <c r="AA1" s="200"/>
      <c r="AB1" s="200"/>
      <c r="AC1" s="200"/>
    </row>
    <row r="2" spans="1:31" ht="12.75" hidden="1" customHeight="1">
      <c r="A2" s="430"/>
      <c r="B2" s="430"/>
      <c r="C2" s="431"/>
      <c r="D2" s="431"/>
      <c r="E2" s="431"/>
      <c r="F2" s="431"/>
      <c r="G2" s="431"/>
      <c r="H2" s="431"/>
      <c r="I2" s="431"/>
      <c r="J2" s="431"/>
      <c r="K2" s="431"/>
      <c r="L2" s="431"/>
      <c r="M2" s="431"/>
      <c r="N2" s="438"/>
      <c r="O2" s="438"/>
      <c r="P2" s="430"/>
      <c r="Q2" s="430"/>
      <c r="R2" s="431"/>
      <c r="S2" s="431"/>
      <c r="T2" s="431"/>
      <c r="U2" s="431"/>
      <c r="V2" s="431"/>
      <c r="W2" s="431"/>
      <c r="X2" s="431"/>
      <c r="Y2" s="431"/>
      <c r="Z2" s="431"/>
      <c r="AA2" s="201"/>
      <c r="AB2" s="201"/>
      <c r="AC2" s="201"/>
      <c r="AD2" s="72"/>
      <c r="AE2" s="72"/>
    </row>
    <row r="3" spans="1:31" ht="21" customHeight="1">
      <c r="A3" s="452" t="s">
        <v>160</v>
      </c>
      <c r="B3" s="452"/>
      <c r="C3" s="452"/>
      <c r="D3" s="452"/>
      <c r="E3" s="452"/>
      <c r="F3" s="452"/>
      <c r="G3" s="452"/>
      <c r="H3" s="452"/>
      <c r="I3" s="452"/>
      <c r="J3" s="452"/>
      <c r="K3" s="452"/>
      <c r="L3" s="452"/>
      <c r="M3" s="452"/>
      <c r="N3" s="452"/>
      <c r="O3" s="452"/>
      <c r="P3" s="452"/>
      <c r="Q3" s="452"/>
      <c r="R3" s="452"/>
      <c r="S3" s="452"/>
      <c r="T3" s="452"/>
      <c r="U3" s="452"/>
      <c r="V3" s="452"/>
      <c r="W3" s="452"/>
      <c r="X3" s="452"/>
      <c r="Y3" s="452"/>
      <c r="Z3" s="439"/>
      <c r="AA3" s="200"/>
      <c r="AB3" s="200"/>
      <c r="AC3" s="200"/>
      <c r="AD3" s="11"/>
      <c r="AE3" s="11"/>
    </row>
    <row r="4" spans="1:31" ht="21" customHeight="1">
      <c r="A4" s="452" t="s">
        <v>235</v>
      </c>
      <c r="B4" s="452"/>
      <c r="C4" s="452"/>
      <c r="D4" s="452"/>
      <c r="E4" s="452"/>
      <c r="F4" s="452"/>
      <c r="G4" s="452"/>
      <c r="H4" s="452"/>
      <c r="I4" s="452"/>
      <c r="J4" s="452"/>
      <c r="K4" s="452"/>
      <c r="L4" s="452"/>
      <c r="M4" s="452"/>
      <c r="N4" s="452"/>
      <c r="O4" s="452"/>
      <c r="P4" s="452"/>
      <c r="Q4" s="452"/>
      <c r="R4" s="452"/>
      <c r="S4" s="452"/>
      <c r="T4" s="452"/>
      <c r="U4" s="452"/>
      <c r="V4" s="452"/>
      <c r="W4" s="452"/>
      <c r="X4" s="452"/>
      <c r="Y4" s="452"/>
      <c r="Z4" s="439"/>
      <c r="AA4" s="200"/>
      <c r="AB4" s="200"/>
      <c r="AC4" s="200"/>
      <c r="AD4" s="11"/>
      <c r="AE4" s="11"/>
    </row>
    <row r="5" spans="1:31" ht="21" customHeight="1">
      <c r="A5" s="453" t="str">
        <f>'15'!A3:K3</f>
        <v>(Kèm theo Nghị quyết số           /NQ-HĐND ngày        tháng      năm 2025)</v>
      </c>
      <c r="B5" s="453"/>
      <c r="C5" s="453"/>
      <c r="D5" s="453"/>
      <c r="E5" s="453"/>
      <c r="F5" s="453"/>
      <c r="G5" s="453"/>
      <c r="H5" s="453"/>
      <c r="I5" s="453"/>
      <c r="J5" s="453"/>
      <c r="K5" s="453"/>
      <c r="L5" s="453"/>
      <c r="M5" s="453"/>
      <c r="N5" s="453"/>
      <c r="O5" s="453"/>
      <c r="P5" s="453"/>
      <c r="Q5" s="453"/>
      <c r="R5" s="453"/>
      <c r="S5" s="453"/>
      <c r="T5" s="453"/>
      <c r="U5" s="453"/>
      <c r="V5" s="453"/>
      <c r="W5" s="431"/>
      <c r="X5" s="431"/>
      <c r="Y5" s="431"/>
      <c r="Z5" s="431"/>
      <c r="AA5" s="201"/>
      <c r="AB5" s="201"/>
      <c r="AC5" s="201"/>
      <c r="AD5" s="72"/>
      <c r="AE5" s="72"/>
    </row>
    <row r="6" spans="1:31" ht="14.25" hidden="1" customHeight="1">
      <c r="A6" s="36"/>
      <c r="B6" s="36"/>
      <c r="C6" s="32"/>
      <c r="D6" s="32"/>
      <c r="E6" s="32"/>
      <c r="F6" s="32"/>
      <c r="G6" s="32"/>
      <c r="H6" s="32"/>
      <c r="I6" s="32"/>
      <c r="J6" s="32"/>
      <c r="K6" s="32"/>
      <c r="L6" s="32"/>
      <c r="M6" s="32"/>
      <c r="N6" s="72"/>
      <c r="O6" s="72"/>
      <c r="P6" s="36"/>
      <c r="Q6" s="36"/>
      <c r="R6" s="32"/>
      <c r="S6" s="32"/>
      <c r="T6" s="32"/>
      <c r="U6" s="32"/>
      <c r="V6" s="32"/>
      <c r="W6" s="32"/>
      <c r="X6" s="32"/>
      <c r="Y6" s="32"/>
      <c r="Z6" s="32"/>
      <c r="AA6" s="201"/>
      <c r="AB6" s="201"/>
      <c r="AC6" s="201"/>
      <c r="AD6" s="72"/>
      <c r="AE6" s="72"/>
    </row>
    <row r="7" spans="1:31" ht="19.5" customHeight="1">
      <c r="A7" s="37"/>
      <c r="B7" s="37"/>
      <c r="P7" s="110"/>
      <c r="Q7" s="110"/>
      <c r="R7" s="52" t="s">
        <v>0</v>
      </c>
      <c r="X7" s="52" t="s">
        <v>0</v>
      </c>
      <c r="AD7" s="34"/>
      <c r="AE7" s="34"/>
    </row>
    <row r="8" spans="1:31" s="11" customFormat="1" ht="23.25" customHeight="1">
      <c r="A8" s="454" t="s">
        <v>224</v>
      </c>
      <c r="B8" s="454" t="s">
        <v>163</v>
      </c>
      <c r="C8" s="454" t="s">
        <v>192</v>
      </c>
      <c r="D8" s="454" t="s">
        <v>244</v>
      </c>
      <c r="E8" s="476" t="s">
        <v>161</v>
      </c>
      <c r="F8" s="477"/>
      <c r="G8" s="477"/>
      <c r="H8" s="477"/>
      <c r="I8" s="477"/>
      <c r="J8" s="477"/>
      <c r="K8" s="477"/>
      <c r="L8" s="477"/>
      <c r="M8" s="477"/>
      <c r="N8" s="477"/>
      <c r="O8" s="477"/>
      <c r="P8" s="477" t="s">
        <v>161</v>
      </c>
      <c r="Q8" s="477"/>
      <c r="R8" s="477"/>
      <c r="S8" s="477"/>
      <c r="T8" s="477"/>
      <c r="U8" s="477"/>
      <c r="V8" s="477"/>
      <c r="W8" s="478"/>
      <c r="X8" s="474" t="s">
        <v>247</v>
      </c>
      <c r="Y8" s="474" t="s">
        <v>248</v>
      </c>
      <c r="Z8" s="461" t="s">
        <v>1020</v>
      </c>
      <c r="AA8" s="473" t="s">
        <v>264</v>
      </c>
      <c r="AB8" s="473"/>
      <c r="AC8" s="473"/>
    </row>
    <row r="9" spans="1:31" s="11" customFormat="1" ht="124.5" customHeight="1">
      <c r="A9" s="454"/>
      <c r="B9" s="454"/>
      <c r="C9" s="454"/>
      <c r="D9" s="454"/>
      <c r="E9" s="31" t="s">
        <v>245</v>
      </c>
      <c r="F9" s="31" t="s">
        <v>246</v>
      </c>
      <c r="G9" s="68" t="s">
        <v>252</v>
      </c>
      <c r="H9" s="68" t="s">
        <v>253</v>
      </c>
      <c r="I9" s="68" t="s">
        <v>254</v>
      </c>
      <c r="J9" s="69" t="s">
        <v>255</v>
      </c>
      <c r="K9" s="68" t="s">
        <v>256</v>
      </c>
      <c r="L9" s="68" t="s">
        <v>257</v>
      </c>
      <c r="M9" s="68" t="s">
        <v>258</v>
      </c>
      <c r="N9" s="70" t="s">
        <v>384</v>
      </c>
      <c r="O9" s="70" t="s">
        <v>249</v>
      </c>
      <c r="P9" s="68" t="s">
        <v>259</v>
      </c>
      <c r="Q9" s="71" t="s">
        <v>383</v>
      </c>
      <c r="R9" s="68" t="s">
        <v>260</v>
      </c>
      <c r="S9" s="71" t="s">
        <v>250</v>
      </c>
      <c r="T9" s="71" t="s">
        <v>251</v>
      </c>
      <c r="U9" s="68" t="s">
        <v>261</v>
      </c>
      <c r="V9" s="69" t="s">
        <v>262</v>
      </c>
      <c r="W9" s="69" t="s">
        <v>263</v>
      </c>
      <c r="X9" s="475"/>
      <c r="Y9" s="475"/>
      <c r="Z9" s="463"/>
      <c r="AA9" s="203" t="s">
        <v>265</v>
      </c>
      <c r="AB9" s="203" t="s">
        <v>266</v>
      </c>
      <c r="AC9" s="203" t="s">
        <v>195</v>
      </c>
    </row>
    <row r="10" spans="1:31" s="34" customFormat="1" ht="17.25" customHeight="1">
      <c r="A10" s="75" t="s">
        <v>5</v>
      </c>
      <c r="B10" s="75" t="s">
        <v>6</v>
      </c>
      <c r="C10" s="75">
        <v>1</v>
      </c>
      <c r="D10" s="75">
        <v>2</v>
      </c>
      <c r="E10" s="75">
        <v>3</v>
      </c>
      <c r="F10" s="75">
        <v>4</v>
      </c>
      <c r="G10" s="75">
        <v>5</v>
      </c>
      <c r="H10" s="75">
        <v>6</v>
      </c>
      <c r="I10" s="75">
        <v>7</v>
      </c>
      <c r="J10" s="75">
        <v>8</v>
      </c>
      <c r="K10" s="75">
        <v>9</v>
      </c>
      <c r="L10" s="75">
        <v>10</v>
      </c>
      <c r="M10" s="75">
        <v>11</v>
      </c>
      <c r="N10" s="75">
        <v>12</v>
      </c>
      <c r="O10" s="75">
        <v>13</v>
      </c>
      <c r="P10" s="75">
        <v>14</v>
      </c>
      <c r="Q10" s="75">
        <v>15</v>
      </c>
      <c r="R10" s="75">
        <v>16</v>
      </c>
      <c r="S10" s="75">
        <v>17</v>
      </c>
      <c r="T10" s="75">
        <v>18</v>
      </c>
      <c r="U10" s="75">
        <v>19</v>
      </c>
      <c r="V10" s="75">
        <v>20</v>
      </c>
      <c r="W10" s="75">
        <v>21</v>
      </c>
      <c r="X10" s="75">
        <v>22</v>
      </c>
      <c r="Y10" s="75">
        <v>23</v>
      </c>
      <c r="Z10" s="75">
        <v>24</v>
      </c>
      <c r="AA10" s="204">
        <v>25</v>
      </c>
      <c r="AB10" s="204">
        <v>26</v>
      </c>
      <c r="AC10" s="204">
        <v>27</v>
      </c>
    </row>
    <row r="11" spans="1:31" s="11" customFormat="1">
      <c r="A11" s="53"/>
      <c r="B11" s="54" t="s">
        <v>164</v>
      </c>
      <c r="C11" s="67">
        <v>2861716.1125014462</v>
      </c>
      <c r="D11" s="67">
        <v>2804363.4</v>
      </c>
      <c r="E11" s="67">
        <v>0</v>
      </c>
      <c r="F11" s="67">
        <v>0</v>
      </c>
      <c r="G11" s="67">
        <v>0</v>
      </c>
      <c r="H11" s="67">
        <v>98486.700000000012</v>
      </c>
      <c r="I11" s="67">
        <v>49855</v>
      </c>
      <c r="J11" s="67">
        <v>26422</v>
      </c>
      <c r="K11" s="67">
        <v>13711</v>
      </c>
      <c r="L11" s="67">
        <v>73539.3</v>
      </c>
      <c r="M11" s="67">
        <v>26379.4</v>
      </c>
      <c r="N11" s="67">
        <v>4073</v>
      </c>
      <c r="O11" s="67">
        <v>0</v>
      </c>
      <c r="P11" s="67">
        <v>2480000</v>
      </c>
      <c r="Q11" s="67">
        <v>222193</v>
      </c>
      <c r="R11" s="67">
        <v>11650</v>
      </c>
      <c r="S11" s="67">
        <v>0</v>
      </c>
      <c r="T11" s="67">
        <v>0</v>
      </c>
      <c r="U11" s="67">
        <v>5883</v>
      </c>
      <c r="V11" s="67">
        <v>18437</v>
      </c>
      <c r="W11" s="67">
        <v>0</v>
      </c>
      <c r="X11" s="67">
        <v>0</v>
      </c>
      <c r="Y11" s="67">
        <v>0</v>
      </c>
      <c r="Z11" s="67">
        <v>57352.712501445989</v>
      </c>
      <c r="AA11" s="205">
        <f t="shared" ref="AA11:AC11" si="0">AA12+AA54</f>
        <v>707216.41</v>
      </c>
      <c r="AB11" s="205">
        <f t="shared" si="0"/>
        <v>152869.65</v>
      </c>
      <c r="AC11" s="205">
        <f t="shared" si="0"/>
        <v>554346.76</v>
      </c>
    </row>
    <row r="12" spans="1:31" s="11" customFormat="1">
      <c r="A12" s="53"/>
      <c r="B12" s="54" t="s">
        <v>211</v>
      </c>
      <c r="C12" s="67">
        <v>2729193.0125014461</v>
      </c>
      <c r="D12" s="67">
        <v>2671840.2999999998</v>
      </c>
      <c r="E12" s="67">
        <v>0</v>
      </c>
      <c r="F12" s="67">
        <v>0</v>
      </c>
      <c r="G12" s="67">
        <v>0</v>
      </c>
      <c r="H12" s="67">
        <v>62162.6</v>
      </c>
      <c r="I12" s="67">
        <v>32721.4</v>
      </c>
      <c r="J12" s="67">
        <v>13800</v>
      </c>
      <c r="K12" s="67">
        <v>13711</v>
      </c>
      <c r="L12" s="67">
        <v>21060.400000000001</v>
      </c>
      <c r="M12" s="67">
        <v>20780.900000000001</v>
      </c>
      <c r="N12" s="67">
        <v>4073</v>
      </c>
      <c r="O12" s="67">
        <v>0</v>
      </c>
      <c r="P12" s="67">
        <v>2480000</v>
      </c>
      <c r="Q12" s="67">
        <v>222193</v>
      </c>
      <c r="R12" s="67">
        <v>10254</v>
      </c>
      <c r="S12" s="67">
        <v>0</v>
      </c>
      <c r="T12" s="67">
        <v>0</v>
      </c>
      <c r="U12" s="67">
        <v>5883</v>
      </c>
      <c r="V12" s="67">
        <v>11467</v>
      </c>
      <c r="W12" s="67">
        <v>0</v>
      </c>
      <c r="X12" s="67">
        <v>0</v>
      </c>
      <c r="Y12" s="67">
        <v>0</v>
      </c>
      <c r="Z12" s="67">
        <v>57352.712501445989</v>
      </c>
      <c r="AA12" s="205">
        <f t="shared" ref="AA12:AC12" si="1">SUM(AA13:AA53)</f>
        <v>630478.5</v>
      </c>
      <c r="AB12" s="205">
        <f t="shared" si="1"/>
        <v>138905.15</v>
      </c>
      <c r="AC12" s="205">
        <f t="shared" si="1"/>
        <v>491573.35</v>
      </c>
    </row>
    <row r="13" spans="1:31" s="81" customFormat="1">
      <c r="A13" s="77">
        <v>1</v>
      </c>
      <c r="B13" s="78" t="s">
        <v>267</v>
      </c>
      <c r="C13" s="79">
        <v>5921.0826646444593</v>
      </c>
      <c r="D13" s="79">
        <v>5813</v>
      </c>
      <c r="E13" s="79"/>
      <c r="F13" s="79"/>
      <c r="G13" s="79"/>
      <c r="H13" s="79">
        <v>2113</v>
      </c>
      <c r="I13" s="79">
        <v>212</v>
      </c>
      <c r="J13" s="79">
        <v>10</v>
      </c>
      <c r="K13" s="79">
        <v>72</v>
      </c>
      <c r="L13" s="79">
        <v>940</v>
      </c>
      <c r="M13" s="79">
        <v>253</v>
      </c>
      <c r="N13" s="80"/>
      <c r="O13" s="80"/>
      <c r="P13" s="79">
        <v>2040</v>
      </c>
      <c r="Q13" s="80"/>
      <c r="R13" s="79">
        <v>8</v>
      </c>
      <c r="S13" s="79"/>
      <c r="T13" s="79"/>
      <c r="U13" s="79">
        <v>160</v>
      </c>
      <c r="V13" s="79">
        <v>5</v>
      </c>
      <c r="W13" s="79"/>
      <c r="X13" s="79"/>
      <c r="Y13" s="79"/>
      <c r="Z13" s="79">
        <v>108.08266464445964</v>
      </c>
      <c r="AA13" s="206">
        <v>4288</v>
      </c>
      <c r="AB13" s="206">
        <f>V13+M13+J13+H13+I13</f>
        <v>2593</v>
      </c>
      <c r="AC13" s="206">
        <f>AA13-AB13</f>
        <v>1695</v>
      </c>
    </row>
    <row r="14" spans="1:31" s="81" customFormat="1">
      <c r="A14" s="77">
        <v>2</v>
      </c>
      <c r="B14" s="78" t="s">
        <v>238</v>
      </c>
      <c r="C14" s="79">
        <v>276.32573570889309</v>
      </c>
      <c r="D14" s="79">
        <v>269</v>
      </c>
      <c r="E14" s="79"/>
      <c r="F14" s="79"/>
      <c r="G14" s="79"/>
      <c r="H14" s="79">
        <v>48</v>
      </c>
      <c r="I14" s="79"/>
      <c r="J14" s="79"/>
      <c r="K14" s="79">
        <v>2</v>
      </c>
      <c r="L14" s="79">
        <v>23</v>
      </c>
      <c r="M14" s="79">
        <v>31</v>
      </c>
      <c r="N14" s="80"/>
      <c r="O14" s="80"/>
      <c r="P14" s="79"/>
      <c r="Q14" s="80"/>
      <c r="R14" s="79">
        <v>165</v>
      </c>
      <c r="S14" s="79"/>
      <c r="T14" s="79"/>
      <c r="U14" s="79"/>
      <c r="V14" s="79"/>
      <c r="W14" s="79"/>
      <c r="X14" s="79"/>
      <c r="Y14" s="79"/>
      <c r="Z14" s="79">
        <v>7.3257357088930988</v>
      </c>
      <c r="AA14" s="206">
        <v>252</v>
      </c>
      <c r="AB14" s="206">
        <f t="shared" ref="AB14:AB52" si="2">V14+M14+J14+H14+I14</f>
        <v>79</v>
      </c>
      <c r="AC14" s="206">
        <f t="shared" ref="AC14:AC52" si="3">AA14-AB14</f>
        <v>173</v>
      </c>
    </row>
    <row r="15" spans="1:31" s="81" customFormat="1">
      <c r="A15" s="77">
        <v>3</v>
      </c>
      <c r="B15" s="78" t="s">
        <v>268</v>
      </c>
      <c r="C15" s="79">
        <v>2099.0877237325917</v>
      </c>
      <c r="D15" s="79">
        <v>1948</v>
      </c>
      <c r="E15" s="79"/>
      <c r="F15" s="79"/>
      <c r="G15" s="79"/>
      <c r="H15" s="79">
        <v>361</v>
      </c>
      <c r="I15" s="79">
        <v>30</v>
      </c>
      <c r="J15" s="79"/>
      <c r="K15" s="79">
        <v>7</v>
      </c>
      <c r="L15" s="79">
        <v>57</v>
      </c>
      <c r="M15" s="79">
        <v>191</v>
      </c>
      <c r="N15" s="80"/>
      <c r="O15" s="80"/>
      <c r="P15" s="79">
        <v>1050</v>
      </c>
      <c r="Q15" s="80"/>
      <c r="R15" s="79">
        <v>72</v>
      </c>
      <c r="S15" s="79"/>
      <c r="T15" s="79"/>
      <c r="U15" s="79">
        <v>180</v>
      </c>
      <c r="V15" s="79"/>
      <c r="W15" s="79"/>
      <c r="X15" s="79"/>
      <c r="Y15" s="79"/>
      <c r="Z15" s="79">
        <v>151.08772373259154</v>
      </c>
      <c r="AA15" s="206">
        <v>1374</v>
      </c>
      <c r="AB15" s="206">
        <f t="shared" si="2"/>
        <v>582</v>
      </c>
      <c r="AC15" s="206">
        <f t="shared" si="3"/>
        <v>792</v>
      </c>
    </row>
    <row r="16" spans="1:31" s="81" customFormat="1">
      <c r="A16" s="77">
        <v>4</v>
      </c>
      <c r="B16" s="78" t="s">
        <v>269</v>
      </c>
      <c r="C16" s="79">
        <v>583</v>
      </c>
      <c r="D16" s="79">
        <v>583</v>
      </c>
      <c r="E16" s="79"/>
      <c r="F16" s="79"/>
      <c r="G16" s="79"/>
      <c r="H16" s="79">
        <v>39</v>
      </c>
      <c r="I16" s="79">
        <v>10</v>
      </c>
      <c r="J16" s="79"/>
      <c r="K16" s="79"/>
      <c r="L16" s="79">
        <v>20</v>
      </c>
      <c r="M16" s="79">
        <v>118</v>
      </c>
      <c r="N16" s="80"/>
      <c r="O16" s="80"/>
      <c r="P16" s="79">
        <v>300</v>
      </c>
      <c r="Q16" s="80"/>
      <c r="R16" s="79">
        <v>96</v>
      </c>
      <c r="S16" s="79"/>
      <c r="T16" s="79"/>
      <c r="U16" s="79"/>
      <c r="V16" s="79"/>
      <c r="W16" s="79"/>
      <c r="X16" s="79"/>
      <c r="Y16" s="79"/>
      <c r="Z16" s="79">
        <v>0</v>
      </c>
      <c r="AA16" s="206">
        <v>387</v>
      </c>
      <c r="AB16" s="206">
        <f t="shared" si="2"/>
        <v>167</v>
      </c>
      <c r="AC16" s="206">
        <f t="shared" si="3"/>
        <v>220</v>
      </c>
    </row>
    <row r="17" spans="1:29" s="81" customFormat="1">
      <c r="A17" s="77">
        <v>5</v>
      </c>
      <c r="B17" s="78" t="s">
        <v>239</v>
      </c>
      <c r="C17" s="79">
        <v>2919.4101180433227</v>
      </c>
      <c r="D17" s="79">
        <v>2879</v>
      </c>
      <c r="E17" s="79"/>
      <c r="F17" s="79"/>
      <c r="G17" s="79"/>
      <c r="H17" s="79">
        <v>378</v>
      </c>
      <c r="I17" s="79">
        <v>53</v>
      </c>
      <c r="J17" s="79"/>
      <c r="K17" s="79">
        <v>59</v>
      </c>
      <c r="L17" s="79">
        <v>116</v>
      </c>
      <c r="M17" s="79">
        <v>281</v>
      </c>
      <c r="N17" s="80"/>
      <c r="O17" s="80"/>
      <c r="P17" s="79">
        <v>1610</v>
      </c>
      <c r="Q17" s="80"/>
      <c r="R17" s="79">
        <v>117</v>
      </c>
      <c r="S17" s="79"/>
      <c r="T17" s="79"/>
      <c r="U17" s="79">
        <v>260</v>
      </c>
      <c r="V17" s="79">
        <v>5</v>
      </c>
      <c r="W17" s="79"/>
      <c r="X17" s="79"/>
      <c r="Y17" s="79"/>
      <c r="Z17" s="79">
        <v>40.41011804332274</v>
      </c>
      <c r="AA17" s="206">
        <v>1874</v>
      </c>
      <c r="AB17" s="206">
        <f t="shared" si="2"/>
        <v>717</v>
      </c>
      <c r="AC17" s="206">
        <f t="shared" si="3"/>
        <v>1157</v>
      </c>
    </row>
    <row r="18" spans="1:29" s="81" customFormat="1">
      <c r="A18" s="77">
        <v>6</v>
      </c>
      <c r="B18" s="78" t="s">
        <v>270</v>
      </c>
      <c r="C18" s="55">
        <v>16833.329395008655</v>
      </c>
      <c r="D18" s="79">
        <v>16805.5</v>
      </c>
      <c r="E18" s="79"/>
      <c r="F18" s="79"/>
      <c r="G18" s="79"/>
      <c r="H18" s="79">
        <v>4251.5</v>
      </c>
      <c r="I18" s="79">
        <v>474.5</v>
      </c>
      <c r="J18" s="79">
        <v>5</v>
      </c>
      <c r="K18" s="79">
        <v>124</v>
      </c>
      <c r="L18" s="79">
        <v>702</v>
      </c>
      <c r="M18" s="79">
        <v>1730.5</v>
      </c>
      <c r="N18" s="80"/>
      <c r="O18" s="80"/>
      <c r="P18" s="79">
        <v>9100</v>
      </c>
      <c r="Q18" s="80"/>
      <c r="R18" s="79">
        <v>172</v>
      </c>
      <c r="S18" s="79"/>
      <c r="T18" s="79"/>
      <c r="U18" s="79">
        <v>220</v>
      </c>
      <c r="V18" s="79">
        <v>26</v>
      </c>
      <c r="W18" s="79"/>
      <c r="X18" s="79"/>
      <c r="Y18" s="79"/>
      <c r="Z18" s="55">
        <v>27.829395008656128</v>
      </c>
      <c r="AA18" s="206">
        <v>7825</v>
      </c>
      <c r="AB18" s="206">
        <f t="shared" si="2"/>
        <v>6487.5</v>
      </c>
      <c r="AC18" s="206">
        <f t="shared" si="3"/>
        <v>1337.5</v>
      </c>
    </row>
    <row r="19" spans="1:29">
      <c r="A19" s="56">
        <v>7</v>
      </c>
      <c r="B19" s="76" t="s">
        <v>271</v>
      </c>
      <c r="C19" s="55">
        <v>4588.9602611042701</v>
      </c>
      <c r="D19" s="55">
        <v>4585.5</v>
      </c>
      <c r="E19" s="55"/>
      <c r="F19" s="55"/>
      <c r="G19" s="55"/>
      <c r="H19" s="55">
        <v>2223.5</v>
      </c>
      <c r="I19" s="55">
        <v>107</v>
      </c>
      <c r="J19" s="55"/>
      <c r="K19" s="55">
        <v>10</v>
      </c>
      <c r="L19" s="55">
        <v>37</v>
      </c>
      <c r="M19" s="55">
        <v>1281</v>
      </c>
      <c r="N19" s="73"/>
      <c r="O19" s="73"/>
      <c r="P19" s="55">
        <v>800</v>
      </c>
      <c r="Q19" s="73"/>
      <c r="R19" s="55">
        <v>84</v>
      </c>
      <c r="S19" s="55"/>
      <c r="T19" s="55"/>
      <c r="U19" s="55"/>
      <c r="V19" s="55">
        <v>43</v>
      </c>
      <c r="W19" s="55"/>
      <c r="X19" s="55"/>
      <c r="Y19" s="55"/>
      <c r="Z19" s="55">
        <v>3.4602611042697502</v>
      </c>
      <c r="AA19" s="206">
        <v>3058</v>
      </c>
      <c r="AB19" s="206">
        <f>V19+M19+J19+H19/2+I19</f>
        <v>2542.75</v>
      </c>
      <c r="AC19" s="206">
        <f t="shared" si="3"/>
        <v>515.25</v>
      </c>
    </row>
    <row r="20" spans="1:29">
      <c r="A20" s="56">
        <v>8</v>
      </c>
      <c r="B20" s="76" t="s">
        <v>272</v>
      </c>
      <c r="C20" s="55">
        <v>400</v>
      </c>
      <c r="D20" s="55">
        <v>400</v>
      </c>
      <c r="E20" s="55"/>
      <c r="F20" s="55"/>
      <c r="G20" s="55"/>
      <c r="H20" s="55">
        <v>9</v>
      </c>
      <c r="I20" s="55">
        <v>22</v>
      </c>
      <c r="J20" s="55"/>
      <c r="K20" s="55">
        <v>1</v>
      </c>
      <c r="L20" s="55">
        <v>4</v>
      </c>
      <c r="M20" s="55">
        <v>20</v>
      </c>
      <c r="N20" s="73"/>
      <c r="O20" s="73"/>
      <c r="P20" s="55">
        <v>300</v>
      </c>
      <c r="Q20" s="73"/>
      <c r="R20" s="55">
        <v>38</v>
      </c>
      <c r="S20" s="55"/>
      <c r="T20" s="55"/>
      <c r="U20" s="55"/>
      <c r="V20" s="55">
        <v>6</v>
      </c>
      <c r="W20" s="55"/>
      <c r="X20" s="55"/>
      <c r="Y20" s="55"/>
      <c r="Z20" s="55">
        <v>0</v>
      </c>
      <c r="AA20" s="206">
        <v>331</v>
      </c>
      <c r="AB20" s="206">
        <f t="shared" si="2"/>
        <v>57</v>
      </c>
      <c r="AC20" s="206">
        <f t="shared" si="3"/>
        <v>274</v>
      </c>
    </row>
    <row r="21" spans="1:29">
      <c r="A21" s="56">
        <v>9</v>
      </c>
      <c r="B21" s="76" t="s">
        <v>273</v>
      </c>
      <c r="C21" s="55">
        <v>6447.6122980990976</v>
      </c>
      <c r="D21" s="55">
        <v>6437</v>
      </c>
      <c r="E21" s="55"/>
      <c r="F21" s="55"/>
      <c r="G21" s="55"/>
      <c r="H21" s="55">
        <v>1237</v>
      </c>
      <c r="I21" s="55">
        <v>90</v>
      </c>
      <c r="J21" s="55"/>
      <c r="K21" s="55">
        <v>5</v>
      </c>
      <c r="L21" s="55">
        <v>105</v>
      </c>
      <c r="M21" s="55">
        <v>675</v>
      </c>
      <c r="N21" s="73"/>
      <c r="O21" s="73"/>
      <c r="P21" s="55">
        <v>4000</v>
      </c>
      <c r="Q21" s="73"/>
      <c r="R21" s="55">
        <v>288</v>
      </c>
      <c r="S21" s="55"/>
      <c r="T21" s="55"/>
      <c r="U21" s="55"/>
      <c r="V21" s="55">
        <v>37</v>
      </c>
      <c r="W21" s="55"/>
      <c r="X21" s="55"/>
      <c r="Y21" s="55"/>
      <c r="Z21" s="55">
        <v>10.612298099097284</v>
      </c>
      <c r="AA21" s="206">
        <v>3436</v>
      </c>
      <c r="AB21" s="206">
        <f t="shared" si="2"/>
        <v>2039</v>
      </c>
      <c r="AC21" s="206">
        <f t="shared" si="3"/>
        <v>1397</v>
      </c>
    </row>
    <row r="22" spans="1:29">
      <c r="A22" s="56">
        <v>10</v>
      </c>
      <c r="B22" s="76" t="s">
        <v>274</v>
      </c>
      <c r="C22" s="55">
        <v>41167.429374741099</v>
      </c>
      <c r="D22" s="55">
        <v>40949</v>
      </c>
      <c r="E22" s="55"/>
      <c r="F22" s="55"/>
      <c r="G22" s="55"/>
      <c r="H22" s="55">
        <v>4087</v>
      </c>
      <c r="I22" s="55">
        <v>282</v>
      </c>
      <c r="J22" s="55">
        <v>5</v>
      </c>
      <c r="K22" s="55">
        <v>203</v>
      </c>
      <c r="L22" s="55">
        <v>343</v>
      </c>
      <c r="M22" s="55">
        <v>2223</v>
      </c>
      <c r="N22" s="73"/>
      <c r="O22" s="73"/>
      <c r="P22" s="55">
        <v>30500</v>
      </c>
      <c r="Q22" s="73"/>
      <c r="R22" s="55">
        <v>593</v>
      </c>
      <c r="S22" s="55"/>
      <c r="T22" s="55"/>
      <c r="U22" s="55">
        <v>2635</v>
      </c>
      <c r="V22" s="55">
        <v>78</v>
      </c>
      <c r="W22" s="55"/>
      <c r="X22" s="55"/>
      <c r="Y22" s="55"/>
      <c r="Z22" s="55">
        <v>218.42937474110022</v>
      </c>
      <c r="AA22" s="206">
        <v>19262.5</v>
      </c>
      <c r="AB22" s="206">
        <f t="shared" si="2"/>
        <v>6675</v>
      </c>
      <c r="AC22" s="206">
        <f t="shared" si="3"/>
        <v>12587.5</v>
      </c>
    </row>
    <row r="23" spans="1:29">
      <c r="A23" s="56">
        <v>11</v>
      </c>
      <c r="B23" s="76" t="s">
        <v>275</v>
      </c>
      <c r="C23" s="55">
        <v>3768</v>
      </c>
      <c r="D23" s="55">
        <v>3768</v>
      </c>
      <c r="E23" s="55"/>
      <c r="F23" s="55"/>
      <c r="G23" s="55"/>
      <c r="H23" s="55">
        <v>1830</v>
      </c>
      <c r="I23" s="55">
        <v>35</v>
      </c>
      <c r="J23" s="55"/>
      <c r="K23" s="55">
        <v>17</v>
      </c>
      <c r="L23" s="55">
        <v>14</v>
      </c>
      <c r="M23" s="55">
        <v>876</v>
      </c>
      <c r="N23" s="73"/>
      <c r="O23" s="73"/>
      <c r="P23" s="55">
        <v>300</v>
      </c>
      <c r="Q23" s="73"/>
      <c r="R23" s="55">
        <v>41</v>
      </c>
      <c r="S23" s="55"/>
      <c r="T23" s="55"/>
      <c r="U23" s="55">
        <v>645</v>
      </c>
      <c r="V23" s="55">
        <v>10</v>
      </c>
      <c r="W23" s="55"/>
      <c r="X23" s="55"/>
      <c r="Y23" s="55"/>
      <c r="Z23" s="55">
        <v>0</v>
      </c>
      <c r="AA23" s="206">
        <v>2340</v>
      </c>
      <c r="AB23" s="206">
        <f>V23+M23+J23+H23/2+I23</f>
        <v>1836</v>
      </c>
      <c r="AC23" s="206">
        <f t="shared" si="3"/>
        <v>504</v>
      </c>
    </row>
    <row r="24" spans="1:29">
      <c r="A24" s="56">
        <v>12</v>
      </c>
      <c r="B24" s="76" t="s">
        <v>276</v>
      </c>
      <c r="C24" s="55">
        <v>35274.342252686482</v>
      </c>
      <c r="D24" s="55">
        <v>34690</v>
      </c>
      <c r="E24" s="55"/>
      <c r="F24" s="55"/>
      <c r="G24" s="55"/>
      <c r="H24" s="55">
        <v>667</v>
      </c>
      <c r="I24" s="55">
        <v>455</v>
      </c>
      <c r="J24" s="55">
        <v>20</v>
      </c>
      <c r="K24" s="55">
        <v>225</v>
      </c>
      <c r="L24" s="55">
        <v>362</v>
      </c>
      <c r="M24" s="55">
        <v>433</v>
      </c>
      <c r="N24" s="73">
        <v>70</v>
      </c>
      <c r="O24" s="73"/>
      <c r="P24" s="55">
        <v>32150</v>
      </c>
      <c r="Q24" s="73"/>
      <c r="R24" s="55">
        <v>255</v>
      </c>
      <c r="S24" s="55"/>
      <c r="T24" s="55"/>
      <c r="U24" s="55"/>
      <c r="V24" s="55">
        <v>123</v>
      </c>
      <c r="W24" s="55"/>
      <c r="X24" s="55"/>
      <c r="Y24" s="55"/>
      <c r="Z24" s="55">
        <v>584.34225268647833</v>
      </c>
      <c r="AA24" s="206">
        <v>11767</v>
      </c>
      <c r="AB24" s="206">
        <f t="shared" si="2"/>
        <v>1698</v>
      </c>
      <c r="AC24" s="206">
        <f t="shared" si="3"/>
        <v>10069</v>
      </c>
    </row>
    <row r="25" spans="1:29">
      <c r="A25" s="56">
        <v>13</v>
      </c>
      <c r="B25" s="76" t="s">
        <v>277</v>
      </c>
      <c r="C25" s="55">
        <v>3428.2196149388947</v>
      </c>
      <c r="D25" s="55">
        <v>3425</v>
      </c>
      <c r="E25" s="55"/>
      <c r="F25" s="55"/>
      <c r="G25" s="55"/>
      <c r="H25" s="55">
        <v>399</v>
      </c>
      <c r="I25" s="55">
        <v>60</v>
      </c>
      <c r="J25" s="55"/>
      <c r="K25" s="55"/>
      <c r="L25" s="55">
        <v>85</v>
      </c>
      <c r="M25" s="55">
        <v>141</v>
      </c>
      <c r="N25" s="73"/>
      <c r="O25" s="73"/>
      <c r="P25" s="55">
        <v>2500</v>
      </c>
      <c r="Q25" s="73"/>
      <c r="R25" s="55">
        <v>150</v>
      </c>
      <c r="S25" s="55"/>
      <c r="T25" s="55"/>
      <c r="U25" s="55"/>
      <c r="V25" s="55">
        <v>90</v>
      </c>
      <c r="W25" s="55"/>
      <c r="X25" s="55"/>
      <c r="Y25" s="55"/>
      <c r="Z25" s="55">
        <v>3.2196149388944981</v>
      </c>
      <c r="AA25" s="206">
        <v>2790</v>
      </c>
      <c r="AB25" s="206">
        <f t="shared" si="2"/>
        <v>690</v>
      </c>
      <c r="AC25" s="206">
        <f t="shared" si="3"/>
        <v>2100</v>
      </c>
    </row>
    <row r="26" spans="1:29">
      <c r="A26" s="56">
        <v>14</v>
      </c>
      <c r="B26" s="76" t="s">
        <v>278</v>
      </c>
      <c r="C26" s="55">
        <v>15592.342252686478</v>
      </c>
      <c r="D26" s="55">
        <v>15008</v>
      </c>
      <c r="E26" s="55"/>
      <c r="F26" s="55"/>
      <c r="G26" s="55"/>
      <c r="H26" s="55">
        <v>607</v>
      </c>
      <c r="I26" s="55">
        <v>207</v>
      </c>
      <c r="J26" s="55">
        <v>10</v>
      </c>
      <c r="K26" s="55">
        <v>90</v>
      </c>
      <c r="L26" s="55">
        <v>314</v>
      </c>
      <c r="M26" s="55">
        <v>348</v>
      </c>
      <c r="N26" s="73"/>
      <c r="O26" s="73"/>
      <c r="P26" s="55">
        <v>13200</v>
      </c>
      <c r="Q26" s="73"/>
      <c r="R26" s="55">
        <v>98</v>
      </c>
      <c r="S26" s="55"/>
      <c r="T26" s="55"/>
      <c r="U26" s="55"/>
      <c r="V26" s="55">
        <v>134</v>
      </c>
      <c r="W26" s="55"/>
      <c r="X26" s="55"/>
      <c r="Y26" s="55"/>
      <c r="Z26" s="55">
        <v>584.34225268647833</v>
      </c>
      <c r="AA26" s="206">
        <v>6592</v>
      </c>
      <c r="AB26" s="206">
        <f t="shared" si="2"/>
        <v>1306</v>
      </c>
      <c r="AC26" s="206">
        <f t="shared" si="3"/>
        <v>5286</v>
      </c>
    </row>
    <row r="27" spans="1:29">
      <c r="A27" s="56">
        <v>15</v>
      </c>
      <c r="B27" s="76" t="s">
        <v>279</v>
      </c>
      <c r="C27" s="55">
        <v>171696.48244865265</v>
      </c>
      <c r="D27" s="55">
        <v>171632</v>
      </c>
      <c r="E27" s="55"/>
      <c r="F27" s="55"/>
      <c r="G27" s="55"/>
      <c r="H27" s="55">
        <v>553</v>
      </c>
      <c r="I27" s="55">
        <v>2133</v>
      </c>
      <c r="J27" s="55">
        <v>20</v>
      </c>
      <c r="K27" s="55">
        <v>56</v>
      </c>
      <c r="L27" s="55">
        <v>287</v>
      </c>
      <c r="M27" s="55">
        <v>446</v>
      </c>
      <c r="N27" s="73">
        <v>110</v>
      </c>
      <c r="O27" s="73"/>
      <c r="P27" s="55">
        <v>167250</v>
      </c>
      <c r="Q27" s="73"/>
      <c r="R27" s="55">
        <v>220</v>
      </c>
      <c r="S27" s="55"/>
      <c r="T27" s="55"/>
      <c r="U27" s="55"/>
      <c r="V27" s="55">
        <v>667</v>
      </c>
      <c r="W27" s="55"/>
      <c r="X27" s="55"/>
      <c r="Y27" s="55"/>
      <c r="Z27" s="55">
        <v>64.482448652662583</v>
      </c>
      <c r="AA27" s="206">
        <v>15730</v>
      </c>
      <c r="AB27" s="206">
        <f t="shared" si="2"/>
        <v>3819</v>
      </c>
      <c r="AC27" s="206">
        <f t="shared" si="3"/>
        <v>11911</v>
      </c>
    </row>
    <row r="28" spans="1:29">
      <c r="A28" s="56">
        <v>16</v>
      </c>
      <c r="B28" s="76" t="s">
        <v>280</v>
      </c>
      <c r="C28" s="55">
        <v>14489.619934395801</v>
      </c>
      <c r="D28" s="55">
        <v>14428</v>
      </c>
      <c r="E28" s="55"/>
      <c r="F28" s="55"/>
      <c r="G28" s="55"/>
      <c r="H28" s="55">
        <v>324</v>
      </c>
      <c r="I28" s="55">
        <v>145</v>
      </c>
      <c r="J28" s="55"/>
      <c r="K28" s="55">
        <v>129</v>
      </c>
      <c r="L28" s="55">
        <v>168</v>
      </c>
      <c r="M28" s="55">
        <v>169</v>
      </c>
      <c r="N28" s="73"/>
      <c r="O28" s="73"/>
      <c r="P28" s="55">
        <v>12900</v>
      </c>
      <c r="Q28" s="73"/>
      <c r="R28" s="55">
        <v>107</v>
      </c>
      <c r="S28" s="55"/>
      <c r="T28" s="55"/>
      <c r="U28" s="55"/>
      <c r="V28" s="55">
        <v>486</v>
      </c>
      <c r="W28" s="55"/>
      <c r="X28" s="55"/>
      <c r="Y28" s="55"/>
      <c r="Z28" s="55">
        <v>61.619934395801224</v>
      </c>
      <c r="AA28" s="206">
        <v>8457</v>
      </c>
      <c r="AB28" s="206">
        <f t="shared" si="2"/>
        <v>1124</v>
      </c>
      <c r="AC28" s="206">
        <f t="shared" si="3"/>
        <v>7333</v>
      </c>
    </row>
    <row r="29" spans="1:29" s="81" customFormat="1">
      <c r="A29" s="77">
        <v>17</v>
      </c>
      <c r="B29" s="78" t="s">
        <v>282</v>
      </c>
      <c r="C29" s="55">
        <v>107626.43381118198</v>
      </c>
      <c r="D29" s="79">
        <v>107299.7</v>
      </c>
      <c r="E29" s="79"/>
      <c r="F29" s="79"/>
      <c r="G29" s="79"/>
      <c r="H29" s="79">
        <v>654.29999999999995</v>
      </c>
      <c r="I29" s="79">
        <v>623.4</v>
      </c>
      <c r="J29" s="79">
        <v>48</v>
      </c>
      <c r="K29" s="79">
        <v>18</v>
      </c>
      <c r="L29" s="79">
        <v>148</v>
      </c>
      <c r="M29" s="79">
        <v>464</v>
      </c>
      <c r="N29" s="80"/>
      <c r="O29" s="80"/>
      <c r="P29" s="79">
        <v>105000</v>
      </c>
      <c r="Q29" s="80"/>
      <c r="R29" s="79">
        <v>64</v>
      </c>
      <c r="S29" s="79"/>
      <c r="T29" s="79"/>
      <c r="U29" s="79"/>
      <c r="V29" s="79">
        <v>280</v>
      </c>
      <c r="W29" s="79"/>
      <c r="X29" s="79"/>
      <c r="Y29" s="79"/>
      <c r="Z29" s="55">
        <v>326.73381118198932</v>
      </c>
      <c r="AA29" s="206">
        <v>28632</v>
      </c>
      <c r="AB29" s="206">
        <f t="shared" si="2"/>
        <v>2069.6999999999998</v>
      </c>
      <c r="AC29" s="206">
        <f t="shared" si="3"/>
        <v>26562.3</v>
      </c>
    </row>
    <row r="30" spans="1:29">
      <c r="A30" s="56">
        <v>18</v>
      </c>
      <c r="B30" s="76" t="s">
        <v>281</v>
      </c>
      <c r="C30" s="55">
        <v>69293.731699427604</v>
      </c>
      <c r="D30" s="55">
        <v>68967</v>
      </c>
      <c r="E30" s="55"/>
      <c r="F30" s="55"/>
      <c r="G30" s="55"/>
      <c r="H30" s="55">
        <v>1655</v>
      </c>
      <c r="I30" s="55">
        <v>604</v>
      </c>
      <c r="J30" s="55">
        <v>90</v>
      </c>
      <c r="K30" s="55">
        <v>32</v>
      </c>
      <c r="L30" s="55">
        <v>796</v>
      </c>
      <c r="M30" s="55">
        <v>403</v>
      </c>
      <c r="N30" s="73"/>
      <c r="O30" s="73"/>
      <c r="P30" s="55">
        <v>65000</v>
      </c>
      <c r="Q30" s="73"/>
      <c r="R30" s="55">
        <v>157</v>
      </c>
      <c r="S30" s="55"/>
      <c r="T30" s="55"/>
      <c r="U30" s="55"/>
      <c r="V30" s="55">
        <v>230</v>
      </c>
      <c r="W30" s="55"/>
      <c r="X30" s="55"/>
      <c r="Y30" s="55"/>
      <c r="Z30" s="55">
        <v>326.73169942759995</v>
      </c>
      <c r="AA30" s="206">
        <v>24492</v>
      </c>
      <c r="AB30" s="206">
        <f t="shared" si="2"/>
        <v>2982</v>
      </c>
      <c r="AC30" s="206">
        <f t="shared" si="3"/>
        <v>21510</v>
      </c>
    </row>
    <row r="31" spans="1:29">
      <c r="A31" s="56">
        <v>19</v>
      </c>
      <c r="B31" s="76" t="s">
        <v>283</v>
      </c>
      <c r="C31" s="55">
        <v>47642.580321722708</v>
      </c>
      <c r="D31" s="55">
        <v>47638</v>
      </c>
      <c r="E31" s="55"/>
      <c r="F31" s="55"/>
      <c r="G31" s="55"/>
      <c r="H31" s="55">
        <v>158</v>
      </c>
      <c r="I31" s="55">
        <v>490</v>
      </c>
      <c r="J31" s="55"/>
      <c r="K31" s="55">
        <v>2</v>
      </c>
      <c r="L31" s="55">
        <v>80</v>
      </c>
      <c r="M31" s="55">
        <v>273</v>
      </c>
      <c r="N31" s="73"/>
      <c r="O31" s="73"/>
      <c r="P31" s="55">
        <v>46000</v>
      </c>
      <c r="Q31" s="73"/>
      <c r="R31" s="55">
        <v>285</v>
      </c>
      <c r="S31" s="55"/>
      <c r="T31" s="55"/>
      <c r="U31" s="55"/>
      <c r="V31" s="55">
        <v>350</v>
      </c>
      <c r="W31" s="55"/>
      <c r="X31" s="55"/>
      <c r="Y31" s="55"/>
      <c r="Z31" s="55">
        <v>4.580321722710246</v>
      </c>
      <c r="AA31" s="206">
        <v>21467</v>
      </c>
      <c r="AB31" s="206">
        <f t="shared" si="2"/>
        <v>1271</v>
      </c>
      <c r="AC31" s="206">
        <f t="shared" si="3"/>
        <v>20196</v>
      </c>
    </row>
    <row r="32" spans="1:29" s="81" customFormat="1">
      <c r="A32" s="77">
        <v>20</v>
      </c>
      <c r="B32" s="78" t="s">
        <v>284</v>
      </c>
      <c r="C32" s="55">
        <v>5206.6190250521158</v>
      </c>
      <c r="D32" s="79">
        <v>5189.8</v>
      </c>
      <c r="E32" s="79"/>
      <c r="F32" s="79"/>
      <c r="G32" s="79"/>
      <c r="H32" s="79">
        <v>144.4</v>
      </c>
      <c r="I32" s="79">
        <v>50</v>
      </c>
      <c r="J32" s="79">
        <v>1</v>
      </c>
      <c r="K32" s="79">
        <v>3</v>
      </c>
      <c r="L32" s="79">
        <v>47</v>
      </c>
      <c r="M32" s="79">
        <v>203.4</v>
      </c>
      <c r="N32" s="80"/>
      <c r="O32" s="80"/>
      <c r="P32" s="79">
        <v>4000</v>
      </c>
      <c r="Q32" s="80"/>
      <c r="R32" s="79">
        <v>101</v>
      </c>
      <c r="S32" s="79"/>
      <c r="T32" s="79"/>
      <c r="U32" s="79">
        <v>200</v>
      </c>
      <c r="V32" s="79">
        <v>440</v>
      </c>
      <c r="W32" s="79"/>
      <c r="X32" s="79"/>
      <c r="Y32" s="79"/>
      <c r="Z32" s="55">
        <v>16.819025052115283</v>
      </c>
      <c r="AA32" s="206">
        <v>3033</v>
      </c>
      <c r="AB32" s="206">
        <f t="shared" si="2"/>
        <v>838.8</v>
      </c>
      <c r="AC32" s="206">
        <f t="shared" si="3"/>
        <v>2194.1999999999998</v>
      </c>
    </row>
    <row r="33" spans="1:29">
      <c r="A33" s="56">
        <v>21</v>
      </c>
      <c r="B33" s="76" t="s">
        <v>286</v>
      </c>
      <c r="C33" s="55">
        <v>1200</v>
      </c>
      <c r="D33" s="55">
        <v>0</v>
      </c>
      <c r="E33" s="55"/>
      <c r="F33" s="55"/>
      <c r="G33" s="55"/>
      <c r="H33" s="55">
        <v>0</v>
      </c>
      <c r="I33" s="55">
        <v>0</v>
      </c>
      <c r="J33" s="55"/>
      <c r="K33" s="55"/>
      <c r="L33" s="55">
        <v>0</v>
      </c>
      <c r="M33" s="55">
        <v>0</v>
      </c>
      <c r="N33" s="73"/>
      <c r="O33" s="73"/>
      <c r="P33" s="55"/>
      <c r="Q33" s="73"/>
      <c r="R33" s="55"/>
      <c r="S33" s="55"/>
      <c r="T33" s="55"/>
      <c r="U33" s="55"/>
      <c r="V33" s="55"/>
      <c r="W33" s="55"/>
      <c r="X33" s="55"/>
      <c r="Y33" s="55"/>
      <c r="Z33" s="55">
        <v>1200</v>
      </c>
      <c r="AA33" s="206">
        <v>0</v>
      </c>
      <c r="AB33" s="206">
        <f t="shared" si="2"/>
        <v>0</v>
      </c>
      <c r="AC33" s="206">
        <f t="shared" si="3"/>
        <v>0</v>
      </c>
    </row>
    <row r="34" spans="1:29">
      <c r="A34" s="56">
        <v>22</v>
      </c>
      <c r="B34" s="76" t="s">
        <v>287</v>
      </c>
      <c r="C34" s="55">
        <v>20014.538607467694</v>
      </c>
      <c r="D34" s="55">
        <v>16543</v>
      </c>
      <c r="E34" s="55"/>
      <c r="F34" s="55"/>
      <c r="G34" s="55"/>
      <c r="H34" s="55">
        <v>990</v>
      </c>
      <c r="I34" s="55">
        <v>398</v>
      </c>
      <c r="J34" s="55">
        <v>6</v>
      </c>
      <c r="K34" s="55"/>
      <c r="L34" s="55">
        <v>490</v>
      </c>
      <c r="M34" s="55">
        <v>198</v>
      </c>
      <c r="N34" s="73"/>
      <c r="O34" s="73"/>
      <c r="P34" s="55">
        <v>13000</v>
      </c>
      <c r="Q34" s="73"/>
      <c r="R34" s="55">
        <v>1265</v>
      </c>
      <c r="S34" s="55"/>
      <c r="T34" s="55"/>
      <c r="U34" s="55"/>
      <c r="V34" s="55">
        <v>196</v>
      </c>
      <c r="W34" s="55"/>
      <c r="X34" s="55"/>
      <c r="Y34" s="55"/>
      <c r="Z34" s="55">
        <v>3471.5386074676944</v>
      </c>
      <c r="AA34" s="206">
        <v>9246</v>
      </c>
      <c r="AB34" s="206">
        <f t="shared" si="2"/>
        <v>1788</v>
      </c>
      <c r="AC34" s="206">
        <f t="shared" si="3"/>
        <v>7458</v>
      </c>
    </row>
    <row r="35" spans="1:29">
      <c r="A35" s="56">
        <v>23</v>
      </c>
      <c r="B35" s="76" t="s">
        <v>289</v>
      </c>
      <c r="C35" s="55">
        <v>29763.666693942239</v>
      </c>
      <c r="D35" s="55">
        <v>29742</v>
      </c>
      <c r="E35" s="55"/>
      <c r="F35" s="55"/>
      <c r="G35" s="55"/>
      <c r="H35" s="55">
        <v>2220</v>
      </c>
      <c r="I35" s="55">
        <v>210</v>
      </c>
      <c r="J35" s="55">
        <v>6</v>
      </c>
      <c r="K35" s="55"/>
      <c r="L35" s="55">
        <v>570</v>
      </c>
      <c r="M35" s="55">
        <v>1036</v>
      </c>
      <c r="N35" s="73">
        <v>670</v>
      </c>
      <c r="O35" s="73"/>
      <c r="P35" s="55">
        <v>25000</v>
      </c>
      <c r="Q35" s="73"/>
      <c r="R35" s="55">
        <v>170</v>
      </c>
      <c r="S35" s="55"/>
      <c r="T35" s="55"/>
      <c r="U35" s="55"/>
      <c r="V35" s="55">
        <v>530</v>
      </c>
      <c r="W35" s="55"/>
      <c r="X35" s="55"/>
      <c r="Y35" s="55"/>
      <c r="Z35" s="55">
        <v>21.666693942239501</v>
      </c>
      <c r="AA35" s="206">
        <v>16022</v>
      </c>
      <c r="AB35" s="206">
        <f t="shared" si="2"/>
        <v>4002</v>
      </c>
      <c r="AC35" s="206">
        <f t="shared" si="3"/>
        <v>12020</v>
      </c>
    </row>
    <row r="36" spans="1:29">
      <c r="A36" s="56">
        <v>24</v>
      </c>
      <c r="B36" s="76" t="s">
        <v>290</v>
      </c>
      <c r="C36" s="55">
        <v>63319.999245579813</v>
      </c>
      <c r="D36" s="55">
        <v>62827</v>
      </c>
      <c r="E36" s="55"/>
      <c r="F36" s="55"/>
      <c r="G36" s="55"/>
      <c r="H36" s="55">
        <v>1305</v>
      </c>
      <c r="I36" s="55">
        <v>507</v>
      </c>
      <c r="J36" s="55">
        <v>18</v>
      </c>
      <c r="K36" s="55"/>
      <c r="L36" s="55">
        <v>625</v>
      </c>
      <c r="M36" s="55">
        <v>383</v>
      </c>
      <c r="N36" s="73">
        <v>28</v>
      </c>
      <c r="O36" s="73"/>
      <c r="P36" s="55">
        <v>59200</v>
      </c>
      <c r="Q36" s="73"/>
      <c r="R36" s="55">
        <v>695</v>
      </c>
      <c r="S36" s="55"/>
      <c r="T36" s="55"/>
      <c r="U36" s="55"/>
      <c r="V36" s="55">
        <v>94</v>
      </c>
      <c r="W36" s="55"/>
      <c r="X36" s="55"/>
      <c r="Y36" s="55"/>
      <c r="Z36" s="55">
        <v>492.99924557981416</v>
      </c>
      <c r="AA36" s="206">
        <v>25026</v>
      </c>
      <c r="AB36" s="206">
        <f t="shared" si="2"/>
        <v>2307</v>
      </c>
      <c r="AC36" s="206">
        <f t="shared" si="3"/>
        <v>22719</v>
      </c>
    </row>
    <row r="37" spans="1:29">
      <c r="A37" s="56">
        <v>25</v>
      </c>
      <c r="B37" s="76" t="s">
        <v>285</v>
      </c>
      <c r="C37" s="55">
        <v>80361.731602443004</v>
      </c>
      <c r="D37" s="55">
        <v>80315</v>
      </c>
      <c r="E37" s="55"/>
      <c r="F37" s="55"/>
      <c r="G37" s="55"/>
      <c r="H37" s="55">
        <v>5590</v>
      </c>
      <c r="I37" s="55">
        <v>1815</v>
      </c>
      <c r="J37" s="55">
        <v>66</v>
      </c>
      <c r="K37" s="55"/>
      <c r="L37" s="55">
        <v>2560</v>
      </c>
      <c r="M37" s="55">
        <v>1174</v>
      </c>
      <c r="N37" s="73">
        <v>520</v>
      </c>
      <c r="O37" s="73"/>
      <c r="P37" s="55">
        <v>68500</v>
      </c>
      <c r="Q37" s="73"/>
      <c r="R37" s="55">
        <v>265</v>
      </c>
      <c r="S37" s="55"/>
      <c r="T37" s="55"/>
      <c r="U37" s="55"/>
      <c r="V37" s="55">
        <v>345</v>
      </c>
      <c r="W37" s="55"/>
      <c r="X37" s="55"/>
      <c r="Y37" s="55"/>
      <c r="Z37" s="55">
        <v>46.731602443002835</v>
      </c>
      <c r="AA37" s="206">
        <v>29474</v>
      </c>
      <c r="AB37" s="206">
        <f t="shared" si="2"/>
        <v>8990</v>
      </c>
      <c r="AC37" s="206">
        <f t="shared" si="3"/>
        <v>20484</v>
      </c>
    </row>
    <row r="38" spans="1:29">
      <c r="A38" s="56">
        <v>26</v>
      </c>
      <c r="B38" s="76" t="s">
        <v>288</v>
      </c>
      <c r="C38" s="55">
        <v>43994.584207445339</v>
      </c>
      <c r="D38" s="55">
        <v>43990</v>
      </c>
      <c r="E38" s="55"/>
      <c r="F38" s="55"/>
      <c r="G38" s="55"/>
      <c r="H38" s="55">
        <v>1460</v>
      </c>
      <c r="I38" s="55">
        <v>358</v>
      </c>
      <c r="J38" s="55">
        <v>10</v>
      </c>
      <c r="K38" s="55"/>
      <c r="L38" s="55">
        <v>730</v>
      </c>
      <c r="M38" s="55">
        <v>372</v>
      </c>
      <c r="N38" s="73"/>
      <c r="O38" s="73"/>
      <c r="P38" s="55">
        <v>40000</v>
      </c>
      <c r="Q38" s="73"/>
      <c r="R38" s="55">
        <v>440</v>
      </c>
      <c r="S38" s="55"/>
      <c r="T38" s="55"/>
      <c r="U38" s="55"/>
      <c r="V38" s="55">
        <v>620</v>
      </c>
      <c r="W38" s="55"/>
      <c r="X38" s="55"/>
      <c r="Y38" s="55"/>
      <c r="Z38" s="55">
        <v>4.584207445339505</v>
      </c>
      <c r="AA38" s="206">
        <v>22711</v>
      </c>
      <c r="AB38" s="206">
        <f t="shared" si="2"/>
        <v>2820</v>
      </c>
      <c r="AC38" s="206">
        <f t="shared" si="3"/>
        <v>19891</v>
      </c>
    </row>
    <row r="39" spans="1:29">
      <c r="A39" s="56">
        <v>27</v>
      </c>
      <c r="B39" s="76" t="s">
        <v>291</v>
      </c>
      <c r="C39" s="55">
        <v>52775.497752677416</v>
      </c>
      <c r="D39" s="55">
        <v>52584</v>
      </c>
      <c r="E39" s="55"/>
      <c r="F39" s="55"/>
      <c r="G39" s="55"/>
      <c r="H39" s="55">
        <v>1020</v>
      </c>
      <c r="I39" s="55">
        <v>900</v>
      </c>
      <c r="J39" s="55">
        <v>45</v>
      </c>
      <c r="K39" s="55"/>
      <c r="L39" s="55">
        <v>500</v>
      </c>
      <c r="M39" s="55">
        <v>279</v>
      </c>
      <c r="N39" s="73"/>
      <c r="O39" s="73"/>
      <c r="P39" s="55">
        <v>49500</v>
      </c>
      <c r="Q39" s="73"/>
      <c r="R39" s="55">
        <v>180</v>
      </c>
      <c r="S39" s="55"/>
      <c r="T39" s="55"/>
      <c r="U39" s="55"/>
      <c r="V39" s="55">
        <v>160</v>
      </c>
      <c r="W39" s="55"/>
      <c r="X39" s="55"/>
      <c r="Y39" s="55"/>
      <c r="Z39" s="55">
        <v>191.4977526774168</v>
      </c>
      <c r="AA39" s="206">
        <v>20246</v>
      </c>
      <c r="AB39" s="206">
        <f t="shared" si="2"/>
        <v>2404</v>
      </c>
      <c r="AC39" s="206">
        <f t="shared" si="3"/>
        <v>17842</v>
      </c>
    </row>
    <row r="40" spans="1:29">
      <c r="A40" s="56">
        <v>28</v>
      </c>
      <c r="B40" s="76" t="s">
        <v>292</v>
      </c>
      <c r="C40" s="55">
        <v>1209435.6857624692</v>
      </c>
      <c r="D40" s="55">
        <v>1173922</v>
      </c>
      <c r="E40" s="55"/>
      <c r="F40" s="55"/>
      <c r="G40" s="55"/>
      <c r="H40" s="55">
        <v>8204</v>
      </c>
      <c r="I40" s="55">
        <v>14920</v>
      </c>
      <c r="J40" s="55">
        <v>9190</v>
      </c>
      <c r="K40" s="55">
        <v>7580</v>
      </c>
      <c r="L40" s="55">
        <v>4636</v>
      </c>
      <c r="M40" s="55">
        <v>1402</v>
      </c>
      <c r="N40" s="73"/>
      <c r="O40" s="73"/>
      <c r="P40" s="55">
        <v>1126800</v>
      </c>
      <c r="Q40" s="73">
        <v>133608</v>
      </c>
      <c r="R40" s="55">
        <v>1175</v>
      </c>
      <c r="S40" s="55"/>
      <c r="T40" s="55"/>
      <c r="U40" s="55">
        <v>3</v>
      </c>
      <c r="V40" s="55">
        <v>12</v>
      </c>
      <c r="W40" s="55"/>
      <c r="X40" s="55"/>
      <c r="Y40" s="55"/>
      <c r="Z40" s="55">
        <v>35513.685762469118</v>
      </c>
      <c r="AA40" s="206">
        <v>120890</v>
      </c>
      <c r="AB40" s="206">
        <f t="shared" si="2"/>
        <v>33728</v>
      </c>
      <c r="AC40" s="206">
        <f t="shared" si="3"/>
        <v>87162</v>
      </c>
    </row>
    <row r="41" spans="1:29">
      <c r="A41" s="56">
        <v>29</v>
      </c>
      <c r="B41" s="76" t="s">
        <v>294</v>
      </c>
      <c r="C41" s="55">
        <v>218192.05631708945</v>
      </c>
      <c r="D41" s="55">
        <v>212401</v>
      </c>
      <c r="E41" s="55"/>
      <c r="F41" s="55"/>
      <c r="G41" s="55"/>
      <c r="H41" s="55">
        <v>1752</v>
      </c>
      <c r="I41" s="55">
        <v>2750</v>
      </c>
      <c r="J41" s="55">
        <v>3110</v>
      </c>
      <c r="K41" s="55">
        <v>2150</v>
      </c>
      <c r="L41" s="55">
        <v>975</v>
      </c>
      <c r="M41" s="55">
        <v>357</v>
      </c>
      <c r="N41" s="73"/>
      <c r="O41" s="73"/>
      <c r="P41" s="55">
        <v>201000</v>
      </c>
      <c r="Q41" s="73">
        <v>44806</v>
      </c>
      <c r="R41" s="55">
        <v>277</v>
      </c>
      <c r="S41" s="55"/>
      <c r="T41" s="55"/>
      <c r="U41" s="55"/>
      <c r="V41" s="55">
        <v>30</v>
      </c>
      <c r="W41" s="55"/>
      <c r="X41" s="55"/>
      <c r="Y41" s="55"/>
      <c r="Z41" s="55">
        <v>5791.0563170894484</v>
      </c>
      <c r="AA41" s="206">
        <v>47354</v>
      </c>
      <c r="AB41" s="206">
        <f t="shared" si="2"/>
        <v>7999</v>
      </c>
      <c r="AC41" s="206">
        <f t="shared" si="3"/>
        <v>39355</v>
      </c>
    </row>
    <row r="42" spans="1:29">
      <c r="A42" s="56">
        <v>30</v>
      </c>
      <c r="B42" s="76" t="s">
        <v>293</v>
      </c>
      <c r="C42" s="55">
        <v>78155.120404535613</v>
      </c>
      <c r="D42" s="55">
        <v>77502</v>
      </c>
      <c r="E42" s="55"/>
      <c r="F42" s="55"/>
      <c r="G42" s="55"/>
      <c r="H42" s="55">
        <v>2662</v>
      </c>
      <c r="I42" s="55">
        <v>1344</v>
      </c>
      <c r="J42" s="55">
        <v>930</v>
      </c>
      <c r="K42" s="55">
        <v>2070</v>
      </c>
      <c r="L42" s="55">
        <v>1116</v>
      </c>
      <c r="M42" s="55">
        <v>250</v>
      </c>
      <c r="N42" s="73"/>
      <c r="O42" s="73"/>
      <c r="P42" s="55">
        <v>69000</v>
      </c>
      <c r="Q42" s="73">
        <v>43779</v>
      </c>
      <c r="R42" s="55">
        <v>65</v>
      </c>
      <c r="S42" s="55"/>
      <c r="T42" s="55"/>
      <c r="U42" s="55">
        <v>65</v>
      </c>
      <c r="V42" s="55"/>
      <c r="W42" s="55"/>
      <c r="X42" s="55"/>
      <c r="Y42" s="55"/>
      <c r="Z42" s="55">
        <v>653.12040453560746</v>
      </c>
      <c r="AA42" s="206">
        <v>16164</v>
      </c>
      <c r="AB42" s="206">
        <f t="shared" si="2"/>
        <v>5186</v>
      </c>
      <c r="AC42" s="206">
        <f t="shared" si="3"/>
        <v>10978</v>
      </c>
    </row>
    <row r="43" spans="1:29">
      <c r="A43" s="56">
        <v>31</v>
      </c>
      <c r="B43" s="76" t="s">
        <v>295</v>
      </c>
      <c r="C43" s="55">
        <v>132056.38306785675</v>
      </c>
      <c r="D43" s="55">
        <v>131915</v>
      </c>
      <c r="E43" s="55"/>
      <c r="F43" s="55"/>
      <c r="G43" s="55"/>
      <c r="H43" s="55">
        <v>798</v>
      </c>
      <c r="I43" s="55">
        <v>623</v>
      </c>
      <c r="J43" s="55">
        <v>46</v>
      </c>
      <c r="K43" s="55">
        <v>22</v>
      </c>
      <c r="L43" s="55">
        <v>164</v>
      </c>
      <c r="M43" s="55">
        <v>521</v>
      </c>
      <c r="N43" s="73">
        <v>353</v>
      </c>
      <c r="O43" s="73"/>
      <c r="P43" s="55">
        <v>128450</v>
      </c>
      <c r="Q43" s="73"/>
      <c r="R43" s="55">
        <v>461</v>
      </c>
      <c r="S43" s="55"/>
      <c r="T43" s="55"/>
      <c r="U43" s="55"/>
      <c r="V43" s="55">
        <v>830</v>
      </c>
      <c r="W43" s="55"/>
      <c r="X43" s="55"/>
      <c r="Y43" s="55"/>
      <c r="Z43" s="55">
        <v>141.3830678567457</v>
      </c>
      <c r="AA43" s="206">
        <v>48132</v>
      </c>
      <c r="AB43" s="206">
        <f t="shared" si="2"/>
        <v>2818</v>
      </c>
      <c r="AC43" s="206">
        <f t="shared" si="3"/>
        <v>45314</v>
      </c>
    </row>
    <row r="44" spans="1:29">
      <c r="A44" s="56">
        <v>32</v>
      </c>
      <c r="B44" s="76" t="s">
        <v>296</v>
      </c>
      <c r="C44" s="55">
        <v>59615.935249535585</v>
      </c>
      <c r="D44" s="55">
        <v>55208</v>
      </c>
      <c r="E44" s="55"/>
      <c r="F44" s="55"/>
      <c r="G44" s="55"/>
      <c r="H44" s="55">
        <v>82</v>
      </c>
      <c r="I44" s="55">
        <v>571</v>
      </c>
      <c r="J44" s="55">
        <v>10</v>
      </c>
      <c r="K44" s="55">
        <v>10</v>
      </c>
      <c r="L44" s="55">
        <v>64</v>
      </c>
      <c r="M44" s="55">
        <v>136</v>
      </c>
      <c r="N44" s="73"/>
      <c r="O44" s="73"/>
      <c r="P44" s="55">
        <v>52650</v>
      </c>
      <c r="Q44" s="73"/>
      <c r="R44" s="55">
        <v>430</v>
      </c>
      <c r="S44" s="55"/>
      <c r="T44" s="55"/>
      <c r="U44" s="55"/>
      <c r="V44" s="55">
        <v>1255</v>
      </c>
      <c r="W44" s="55"/>
      <c r="X44" s="55"/>
      <c r="Y44" s="55"/>
      <c r="Z44" s="55">
        <v>4407.9352495355879</v>
      </c>
      <c r="AA44" s="206">
        <v>16175</v>
      </c>
      <c r="AB44" s="206">
        <f t="shared" si="2"/>
        <v>2054</v>
      </c>
      <c r="AC44" s="206">
        <f t="shared" si="3"/>
        <v>14121</v>
      </c>
    </row>
    <row r="45" spans="1:29">
      <c r="A45" s="56">
        <v>33</v>
      </c>
      <c r="B45" s="76" t="s">
        <v>297</v>
      </c>
      <c r="C45" s="55">
        <v>18975.010568029073</v>
      </c>
      <c r="D45" s="55">
        <v>18880</v>
      </c>
      <c r="E45" s="55"/>
      <c r="F45" s="55"/>
      <c r="G45" s="55"/>
      <c r="H45" s="55">
        <v>656</v>
      </c>
      <c r="I45" s="55">
        <v>304</v>
      </c>
      <c r="J45" s="55">
        <v>4</v>
      </c>
      <c r="K45" s="55">
        <v>7</v>
      </c>
      <c r="L45" s="55">
        <v>62</v>
      </c>
      <c r="M45" s="55">
        <v>317</v>
      </c>
      <c r="N45" s="73">
        <v>160</v>
      </c>
      <c r="O45" s="73"/>
      <c r="P45" s="55">
        <v>15500</v>
      </c>
      <c r="Q45" s="73"/>
      <c r="R45" s="55">
        <v>85</v>
      </c>
      <c r="S45" s="55"/>
      <c r="T45" s="55"/>
      <c r="U45" s="55"/>
      <c r="V45" s="55">
        <v>1945</v>
      </c>
      <c r="W45" s="55"/>
      <c r="X45" s="55"/>
      <c r="Y45" s="55"/>
      <c r="Z45" s="55">
        <v>95.010568029071621</v>
      </c>
      <c r="AA45" s="206">
        <v>10103</v>
      </c>
      <c r="AB45" s="206">
        <f t="shared" si="2"/>
        <v>3226</v>
      </c>
      <c r="AC45" s="206">
        <f t="shared" si="3"/>
        <v>6877</v>
      </c>
    </row>
    <row r="46" spans="1:29">
      <c r="A46" s="56">
        <v>34</v>
      </c>
      <c r="B46" s="76" t="s">
        <v>298</v>
      </c>
      <c r="C46" s="55">
        <v>6030.5295689417917</v>
      </c>
      <c r="D46" s="55">
        <v>6027</v>
      </c>
      <c r="E46" s="55"/>
      <c r="F46" s="55"/>
      <c r="G46" s="55"/>
      <c r="H46" s="55">
        <v>1355</v>
      </c>
      <c r="I46" s="55">
        <v>28</v>
      </c>
      <c r="J46" s="55"/>
      <c r="K46" s="55">
        <v>3</v>
      </c>
      <c r="L46" s="55">
        <v>3</v>
      </c>
      <c r="M46" s="55">
        <v>713</v>
      </c>
      <c r="N46" s="73">
        <v>682</v>
      </c>
      <c r="O46" s="73"/>
      <c r="P46" s="55">
        <v>3400</v>
      </c>
      <c r="Q46" s="73"/>
      <c r="R46" s="55">
        <v>270</v>
      </c>
      <c r="S46" s="55"/>
      <c r="T46" s="55"/>
      <c r="U46" s="55">
        <v>215</v>
      </c>
      <c r="V46" s="55">
        <v>40</v>
      </c>
      <c r="W46" s="55"/>
      <c r="X46" s="55"/>
      <c r="Y46" s="55"/>
      <c r="Z46" s="55">
        <v>3.5295689417918439</v>
      </c>
      <c r="AA46" s="206">
        <v>4825</v>
      </c>
      <c r="AB46" s="206">
        <f t="shared" si="2"/>
        <v>2136</v>
      </c>
      <c r="AC46" s="206">
        <f t="shared" si="3"/>
        <v>2689</v>
      </c>
    </row>
    <row r="47" spans="1:29" s="81" customFormat="1">
      <c r="A47" s="77">
        <v>35</v>
      </c>
      <c r="B47" s="82" t="s">
        <v>299</v>
      </c>
      <c r="C47" s="79">
        <v>77481.104520721739</v>
      </c>
      <c r="D47" s="79">
        <v>77124</v>
      </c>
      <c r="E47" s="79"/>
      <c r="F47" s="79"/>
      <c r="G47" s="79"/>
      <c r="H47" s="79">
        <v>3546</v>
      </c>
      <c r="I47" s="79">
        <v>797</v>
      </c>
      <c r="J47" s="79">
        <v>97</v>
      </c>
      <c r="K47" s="79">
        <v>105</v>
      </c>
      <c r="L47" s="79">
        <v>1757</v>
      </c>
      <c r="M47" s="79">
        <v>577</v>
      </c>
      <c r="N47" s="80"/>
      <c r="O47" s="80"/>
      <c r="P47" s="79">
        <v>68800</v>
      </c>
      <c r="Q47" s="80"/>
      <c r="R47" s="79">
        <v>295</v>
      </c>
      <c r="S47" s="79"/>
      <c r="T47" s="79"/>
      <c r="U47" s="79"/>
      <c r="V47" s="79">
        <v>1150</v>
      </c>
      <c r="W47" s="79"/>
      <c r="X47" s="79"/>
      <c r="Y47" s="79"/>
      <c r="Z47" s="79">
        <v>357.10452072174354</v>
      </c>
      <c r="AA47" s="206">
        <v>29319</v>
      </c>
      <c r="AB47" s="206">
        <f t="shared" si="2"/>
        <v>6167</v>
      </c>
      <c r="AC47" s="206">
        <f t="shared" si="3"/>
        <v>23152</v>
      </c>
    </row>
    <row r="48" spans="1:29" s="81" customFormat="1">
      <c r="A48" s="77">
        <v>36</v>
      </c>
      <c r="B48" s="82" t="s">
        <v>304</v>
      </c>
      <c r="C48" s="79">
        <v>41874</v>
      </c>
      <c r="D48" s="79">
        <v>41874</v>
      </c>
      <c r="E48" s="79"/>
      <c r="F48" s="79"/>
      <c r="G48" s="79"/>
      <c r="H48" s="79">
        <v>1477.5</v>
      </c>
      <c r="I48" s="79">
        <v>363.5</v>
      </c>
      <c r="J48" s="79">
        <v>21</v>
      </c>
      <c r="K48" s="79">
        <v>213</v>
      </c>
      <c r="L48" s="79">
        <v>439</v>
      </c>
      <c r="M48" s="79">
        <v>513</v>
      </c>
      <c r="N48" s="80">
        <v>270</v>
      </c>
      <c r="O48" s="80"/>
      <c r="P48" s="79">
        <v>38400</v>
      </c>
      <c r="Q48" s="80"/>
      <c r="R48" s="79">
        <v>270</v>
      </c>
      <c r="S48" s="79"/>
      <c r="T48" s="79"/>
      <c r="U48" s="79"/>
      <c r="V48" s="79">
        <v>177</v>
      </c>
      <c r="W48" s="79"/>
      <c r="X48" s="79"/>
      <c r="Y48" s="79"/>
      <c r="Z48" s="79">
        <v>0</v>
      </c>
      <c r="AA48" s="206">
        <v>27041</v>
      </c>
      <c r="AB48" s="206">
        <f>V48+M48+J48+H48+I48</f>
        <v>2552</v>
      </c>
      <c r="AC48" s="206">
        <f>AA48-AB48</f>
        <v>24489</v>
      </c>
    </row>
    <row r="49" spans="1:29" s="81" customFormat="1">
      <c r="A49" s="77">
        <v>37</v>
      </c>
      <c r="B49" s="82" t="s">
        <v>305</v>
      </c>
      <c r="C49" s="79">
        <v>7483.8149378037251</v>
      </c>
      <c r="D49" s="79">
        <v>7319.8</v>
      </c>
      <c r="E49" s="79"/>
      <c r="F49" s="79"/>
      <c r="G49" s="79"/>
      <c r="H49" s="79">
        <v>2442.4</v>
      </c>
      <c r="I49" s="79">
        <v>161</v>
      </c>
      <c r="J49" s="79">
        <v>9</v>
      </c>
      <c r="K49" s="79">
        <v>18</v>
      </c>
      <c r="L49" s="79">
        <v>565.4</v>
      </c>
      <c r="M49" s="79">
        <v>568</v>
      </c>
      <c r="N49" s="80">
        <v>400</v>
      </c>
      <c r="O49" s="80"/>
      <c r="P49" s="79">
        <v>3000</v>
      </c>
      <c r="Q49" s="80"/>
      <c r="R49" s="79">
        <v>210</v>
      </c>
      <c r="S49" s="79"/>
      <c r="T49" s="79"/>
      <c r="U49" s="79">
        <v>300</v>
      </c>
      <c r="V49" s="79">
        <v>46</v>
      </c>
      <c r="W49" s="79"/>
      <c r="X49" s="79"/>
      <c r="Y49" s="79"/>
      <c r="Z49" s="79">
        <v>164.01493780372522</v>
      </c>
      <c r="AA49" s="206">
        <v>4727</v>
      </c>
      <c r="AB49" s="206">
        <f>V49+M49+J49+H49+I49</f>
        <v>3226.4</v>
      </c>
      <c r="AC49" s="206">
        <f>AA49-AB49</f>
        <v>1500.6</v>
      </c>
    </row>
    <row r="50" spans="1:29" s="81" customFormat="1">
      <c r="A50" s="77">
        <v>38</v>
      </c>
      <c r="B50" s="82" t="s">
        <v>302</v>
      </c>
      <c r="C50" s="79">
        <v>5323</v>
      </c>
      <c r="D50" s="79">
        <v>5323</v>
      </c>
      <c r="E50" s="79"/>
      <c r="F50" s="79"/>
      <c r="G50" s="79"/>
      <c r="H50" s="79">
        <v>731.5</v>
      </c>
      <c r="I50" s="79">
        <v>133.5</v>
      </c>
      <c r="J50" s="79">
        <v>7</v>
      </c>
      <c r="K50" s="79">
        <v>9</v>
      </c>
      <c r="L50" s="79">
        <v>313</v>
      </c>
      <c r="M50" s="79">
        <v>234</v>
      </c>
      <c r="N50" s="80">
        <v>10</v>
      </c>
      <c r="O50" s="80"/>
      <c r="P50" s="79">
        <v>3500</v>
      </c>
      <c r="Q50" s="80"/>
      <c r="R50" s="79">
        <v>210</v>
      </c>
      <c r="S50" s="79"/>
      <c r="T50" s="79"/>
      <c r="U50" s="79"/>
      <c r="V50" s="79">
        <v>185</v>
      </c>
      <c r="W50" s="79"/>
      <c r="X50" s="79"/>
      <c r="Y50" s="79"/>
      <c r="Z50" s="79">
        <v>0</v>
      </c>
      <c r="AA50" s="206">
        <v>2945</v>
      </c>
      <c r="AB50" s="206">
        <f>V50+M50+J50+H50+I50</f>
        <v>1291</v>
      </c>
      <c r="AC50" s="206">
        <f>AA50-AB50</f>
        <v>1654</v>
      </c>
    </row>
    <row r="51" spans="1:29" s="81" customFormat="1">
      <c r="A51" s="77">
        <v>39</v>
      </c>
      <c r="B51" s="82" t="s">
        <v>303</v>
      </c>
      <c r="C51" s="79">
        <v>14398.547350026343</v>
      </c>
      <c r="D51" s="79">
        <v>14385</v>
      </c>
      <c r="E51" s="79"/>
      <c r="F51" s="79"/>
      <c r="G51" s="79"/>
      <c r="H51" s="79">
        <v>670.5</v>
      </c>
      <c r="I51" s="79">
        <v>228.5</v>
      </c>
      <c r="J51" s="79">
        <v>8</v>
      </c>
      <c r="K51" s="79">
        <v>19</v>
      </c>
      <c r="L51" s="79">
        <v>336</v>
      </c>
      <c r="M51" s="79">
        <v>211</v>
      </c>
      <c r="N51" s="80"/>
      <c r="O51" s="80"/>
      <c r="P51" s="79">
        <v>12400</v>
      </c>
      <c r="Q51" s="80"/>
      <c r="R51" s="79">
        <v>190</v>
      </c>
      <c r="S51" s="79"/>
      <c r="T51" s="79"/>
      <c r="U51" s="79"/>
      <c r="V51" s="79">
        <v>322</v>
      </c>
      <c r="W51" s="79"/>
      <c r="X51" s="79"/>
      <c r="Y51" s="79"/>
      <c r="Z51" s="79">
        <v>13.547350026343423</v>
      </c>
      <c r="AA51" s="206">
        <v>6677</v>
      </c>
      <c r="AB51" s="206">
        <f>V51+M51+J51+H51+I51</f>
        <v>1440</v>
      </c>
      <c r="AC51" s="206">
        <f>AA51-AB51</f>
        <v>5237</v>
      </c>
    </row>
    <row r="52" spans="1:29" s="81" customFormat="1">
      <c r="A52" s="77">
        <v>40</v>
      </c>
      <c r="B52" s="82" t="s">
        <v>301</v>
      </c>
      <c r="C52" s="79">
        <v>668.74385532180543</v>
      </c>
      <c r="D52" s="79">
        <v>251</v>
      </c>
      <c r="E52" s="79"/>
      <c r="F52" s="79"/>
      <c r="G52" s="79"/>
      <c r="H52" s="79">
        <v>115</v>
      </c>
      <c r="I52" s="79">
        <v>39</v>
      </c>
      <c r="J52" s="79"/>
      <c r="K52" s="79">
        <v>14</v>
      </c>
      <c r="L52" s="79">
        <v>58</v>
      </c>
      <c r="M52" s="79">
        <v>5</v>
      </c>
      <c r="N52" s="80"/>
      <c r="O52" s="80"/>
      <c r="P52" s="79"/>
      <c r="Q52" s="80"/>
      <c r="R52" s="79">
        <v>20</v>
      </c>
      <c r="S52" s="79"/>
      <c r="T52" s="79"/>
      <c r="U52" s="79"/>
      <c r="V52" s="79"/>
      <c r="W52" s="79"/>
      <c r="X52" s="79"/>
      <c r="Y52" s="79"/>
      <c r="Z52" s="79">
        <v>417.74385532180543</v>
      </c>
      <c r="AA52" s="206">
        <v>200</v>
      </c>
      <c r="AB52" s="206">
        <f t="shared" si="2"/>
        <v>159</v>
      </c>
      <c r="AC52" s="206">
        <f t="shared" si="3"/>
        <v>41</v>
      </c>
    </row>
    <row r="53" spans="1:29" s="81" customFormat="1">
      <c r="A53" s="77">
        <v>41</v>
      </c>
      <c r="B53" s="82" t="s">
        <v>300</v>
      </c>
      <c r="C53" s="79">
        <v>12818.453857732369</v>
      </c>
      <c r="D53" s="79">
        <v>10993</v>
      </c>
      <c r="E53" s="79"/>
      <c r="F53" s="79"/>
      <c r="G53" s="79"/>
      <c r="H53" s="79">
        <v>3347</v>
      </c>
      <c r="I53" s="79">
        <v>188</v>
      </c>
      <c r="J53" s="79">
        <v>8</v>
      </c>
      <c r="K53" s="79">
        <v>436</v>
      </c>
      <c r="L53" s="79">
        <v>449</v>
      </c>
      <c r="M53" s="79">
        <v>975</v>
      </c>
      <c r="N53" s="80">
        <v>800</v>
      </c>
      <c r="O53" s="80"/>
      <c r="P53" s="79">
        <v>3900</v>
      </c>
      <c r="Q53" s="80"/>
      <c r="R53" s="79">
        <v>170</v>
      </c>
      <c r="S53" s="79"/>
      <c r="T53" s="79"/>
      <c r="U53" s="79">
        <v>1000</v>
      </c>
      <c r="V53" s="79">
        <v>520</v>
      </c>
      <c r="W53" s="79"/>
      <c r="X53" s="79"/>
      <c r="Y53" s="79"/>
      <c r="Z53" s="79">
        <v>1825.4538577323692</v>
      </c>
      <c r="AA53" s="206">
        <v>5814</v>
      </c>
      <c r="AB53" s="206">
        <f>V53+M53+J53+H53+I53</f>
        <v>5038</v>
      </c>
      <c r="AC53" s="206">
        <f>AA53-AB53</f>
        <v>776</v>
      </c>
    </row>
    <row r="54" spans="1:29" s="11" customFormat="1">
      <c r="A54" s="53"/>
      <c r="B54" s="119" t="s">
        <v>212</v>
      </c>
      <c r="C54" s="67">
        <v>132523.09999999998</v>
      </c>
      <c r="D54" s="67">
        <v>132523.09999999998</v>
      </c>
      <c r="E54" s="67">
        <v>0</v>
      </c>
      <c r="F54" s="67">
        <v>0</v>
      </c>
      <c r="G54" s="67">
        <v>0</v>
      </c>
      <c r="H54" s="67">
        <v>36324.100000000006</v>
      </c>
      <c r="I54" s="67">
        <v>17133.599999999999</v>
      </c>
      <c r="J54" s="67">
        <v>12622</v>
      </c>
      <c r="K54" s="67">
        <v>0</v>
      </c>
      <c r="L54" s="67">
        <v>52478.9</v>
      </c>
      <c r="M54" s="67">
        <v>5598.5</v>
      </c>
      <c r="N54" s="67">
        <v>0</v>
      </c>
      <c r="O54" s="67">
        <v>0</v>
      </c>
      <c r="P54" s="67">
        <v>0</v>
      </c>
      <c r="Q54" s="67">
        <v>0</v>
      </c>
      <c r="R54" s="67">
        <v>1396</v>
      </c>
      <c r="S54" s="67">
        <v>0</v>
      </c>
      <c r="T54" s="67">
        <v>0</v>
      </c>
      <c r="U54" s="67">
        <v>0</v>
      </c>
      <c r="V54" s="67">
        <v>6970</v>
      </c>
      <c r="W54" s="67">
        <v>0</v>
      </c>
      <c r="X54" s="67">
        <v>0</v>
      </c>
      <c r="Y54" s="67">
        <v>0</v>
      </c>
      <c r="Z54" s="67">
        <v>0</v>
      </c>
      <c r="AA54" s="205">
        <f t="shared" ref="AA54:AC54" si="4">SUM(AA55:AA91)</f>
        <v>76737.909999999989</v>
      </c>
      <c r="AB54" s="205">
        <f t="shared" si="4"/>
        <v>13964.500000000002</v>
      </c>
      <c r="AC54" s="205">
        <f t="shared" si="4"/>
        <v>62773.409999999996</v>
      </c>
    </row>
    <row r="55" spans="1:29">
      <c r="A55" s="56">
        <v>42</v>
      </c>
      <c r="B55" s="76" t="s">
        <v>306</v>
      </c>
      <c r="C55" s="55">
        <v>6895.8</v>
      </c>
      <c r="D55" s="55">
        <v>6895.8</v>
      </c>
      <c r="E55" s="55"/>
      <c r="F55" s="55"/>
      <c r="G55" s="55"/>
      <c r="H55" s="55">
        <v>2425</v>
      </c>
      <c r="I55" s="55">
        <v>728.8</v>
      </c>
      <c r="J55" s="55">
        <v>340</v>
      </c>
      <c r="K55" s="55"/>
      <c r="L55" s="55">
        <v>3090</v>
      </c>
      <c r="M55" s="55">
        <v>182</v>
      </c>
      <c r="N55" s="73"/>
      <c r="O55" s="73"/>
      <c r="P55" s="55"/>
      <c r="Q55" s="73"/>
      <c r="R55" s="55"/>
      <c r="S55" s="55"/>
      <c r="T55" s="55"/>
      <c r="U55" s="55"/>
      <c r="V55" s="55">
        <v>130</v>
      </c>
      <c r="W55" s="55"/>
      <c r="X55" s="55"/>
      <c r="Y55" s="55"/>
      <c r="Z55" s="55"/>
      <c r="AA55" s="206">
        <v>4251.8599999999997</v>
      </c>
      <c r="AB55" s="206">
        <f>M55+V55+R55</f>
        <v>312</v>
      </c>
      <c r="AC55" s="206">
        <f>AA55-AB55</f>
        <v>3939.8599999999997</v>
      </c>
    </row>
    <row r="56" spans="1:29">
      <c r="A56" s="56">
        <v>43</v>
      </c>
      <c r="B56" s="76" t="s">
        <v>307</v>
      </c>
      <c r="C56" s="55">
        <v>3091.1</v>
      </c>
      <c r="D56" s="55">
        <v>3091.1</v>
      </c>
      <c r="E56" s="55"/>
      <c r="F56" s="55"/>
      <c r="G56" s="55"/>
      <c r="H56" s="55">
        <v>699.3</v>
      </c>
      <c r="I56" s="55">
        <v>562.79999999999995</v>
      </c>
      <c r="J56" s="55">
        <v>5</v>
      </c>
      <c r="K56" s="55"/>
      <c r="L56" s="55">
        <v>1157</v>
      </c>
      <c r="M56" s="55">
        <v>132</v>
      </c>
      <c r="N56" s="73"/>
      <c r="O56" s="73"/>
      <c r="P56" s="55"/>
      <c r="Q56" s="73"/>
      <c r="R56" s="55"/>
      <c r="S56" s="55"/>
      <c r="T56" s="55"/>
      <c r="U56" s="55"/>
      <c r="V56" s="55">
        <v>535</v>
      </c>
      <c r="W56" s="55"/>
      <c r="X56" s="55"/>
      <c r="Y56" s="55"/>
      <c r="Z56" s="55"/>
      <c r="AA56" s="206">
        <v>2103.5700000000002</v>
      </c>
      <c r="AB56" s="206">
        <f t="shared" ref="AB56:AB91" si="5">M56+V56+R56</f>
        <v>667</v>
      </c>
      <c r="AC56" s="206">
        <f t="shared" ref="AC56:AC91" si="6">AA56-AB56</f>
        <v>1436.5700000000002</v>
      </c>
    </row>
    <row r="57" spans="1:29">
      <c r="A57" s="56">
        <v>44</v>
      </c>
      <c r="B57" s="76" t="s">
        <v>308</v>
      </c>
      <c r="C57" s="55">
        <v>1807.9</v>
      </c>
      <c r="D57" s="55">
        <v>1807.9</v>
      </c>
      <c r="E57" s="55"/>
      <c r="F57" s="55"/>
      <c r="G57" s="55"/>
      <c r="H57" s="55">
        <v>475.4</v>
      </c>
      <c r="I57" s="55">
        <v>200.5</v>
      </c>
      <c r="J57" s="55">
        <v>3</v>
      </c>
      <c r="K57" s="55"/>
      <c r="L57" s="55">
        <v>783</v>
      </c>
      <c r="M57" s="55">
        <v>91</v>
      </c>
      <c r="N57" s="73"/>
      <c r="O57" s="73"/>
      <c r="P57" s="55"/>
      <c r="Q57" s="73"/>
      <c r="R57" s="55"/>
      <c r="S57" s="55"/>
      <c r="T57" s="55"/>
      <c r="U57" s="55"/>
      <c r="V57" s="55">
        <v>255</v>
      </c>
      <c r="W57" s="55"/>
      <c r="X57" s="55"/>
      <c r="Y57" s="55"/>
      <c r="Z57" s="55"/>
      <c r="AA57" s="206">
        <v>1256.23</v>
      </c>
      <c r="AB57" s="206">
        <f t="shared" si="5"/>
        <v>346</v>
      </c>
      <c r="AC57" s="206">
        <f t="shared" si="6"/>
        <v>910.23</v>
      </c>
    </row>
    <row r="58" spans="1:29">
      <c r="A58" s="56">
        <v>45</v>
      </c>
      <c r="B58" s="76" t="s">
        <v>309</v>
      </c>
      <c r="C58" s="55">
        <v>1401.2</v>
      </c>
      <c r="D58" s="55">
        <v>1401.2</v>
      </c>
      <c r="E58" s="55"/>
      <c r="F58" s="55"/>
      <c r="G58" s="55"/>
      <c r="H58" s="55">
        <v>268</v>
      </c>
      <c r="I58" s="55">
        <v>150.19999999999999</v>
      </c>
      <c r="J58" s="55">
        <v>2</v>
      </c>
      <c r="K58" s="55"/>
      <c r="L58" s="55">
        <v>555</v>
      </c>
      <c r="M58" s="55">
        <v>96</v>
      </c>
      <c r="N58" s="73"/>
      <c r="O58" s="73"/>
      <c r="P58" s="55"/>
      <c r="Q58" s="73"/>
      <c r="R58" s="55"/>
      <c r="S58" s="55"/>
      <c r="T58" s="55"/>
      <c r="U58" s="55"/>
      <c r="V58" s="55">
        <v>330</v>
      </c>
      <c r="W58" s="55"/>
      <c r="X58" s="55"/>
      <c r="Y58" s="55"/>
      <c r="Z58" s="55"/>
      <c r="AA58" s="206">
        <v>1021.64</v>
      </c>
      <c r="AB58" s="206">
        <f t="shared" si="5"/>
        <v>426</v>
      </c>
      <c r="AC58" s="206">
        <f t="shared" si="6"/>
        <v>595.64</v>
      </c>
    </row>
    <row r="59" spans="1:29">
      <c r="A59" s="56">
        <v>46</v>
      </c>
      <c r="B59" s="76" t="s">
        <v>310</v>
      </c>
      <c r="C59" s="55">
        <v>447.3</v>
      </c>
      <c r="D59" s="55">
        <v>447.3</v>
      </c>
      <c r="E59" s="55"/>
      <c r="F59" s="55"/>
      <c r="G59" s="55"/>
      <c r="H59" s="55">
        <v>131.30000000000001</v>
      </c>
      <c r="I59" s="55">
        <v>101</v>
      </c>
      <c r="J59" s="55"/>
      <c r="K59" s="55"/>
      <c r="L59" s="55">
        <v>180</v>
      </c>
      <c r="M59" s="55">
        <v>35</v>
      </c>
      <c r="N59" s="73"/>
      <c r="O59" s="73"/>
      <c r="P59" s="55"/>
      <c r="Q59" s="73"/>
      <c r="R59" s="55"/>
      <c r="S59" s="55"/>
      <c r="T59" s="55"/>
      <c r="U59" s="55"/>
      <c r="V59" s="55"/>
      <c r="W59" s="55"/>
      <c r="X59" s="55"/>
      <c r="Y59" s="55"/>
      <c r="Z59" s="55"/>
      <c r="AA59" s="206">
        <v>276.61</v>
      </c>
      <c r="AB59" s="206">
        <f t="shared" si="5"/>
        <v>35</v>
      </c>
      <c r="AC59" s="206">
        <f t="shared" si="6"/>
        <v>241.61</v>
      </c>
    </row>
    <row r="60" spans="1:29">
      <c r="A60" s="56">
        <v>47</v>
      </c>
      <c r="B60" s="76" t="s">
        <v>311</v>
      </c>
      <c r="C60" s="55">
        <v>1372</v>
      </c>
      <c r="D60" s="55">
        <v>1372</v>
      </c>
      <c r="E60" s="55"/>
      <c r="F60" s="55"/>
      <c r="G60" s="55"/>
      <c r="H60" s="55">
        <v>354</v>
      </c>
      <c r="I60" s="55">
        <v>216</v>
      </c>
      <c r="J60" s="55">
        <v>1</v>
      </c>
      <c r="K60" s="55"/>
      <c r="L60" s="55">
        <v>474</v>
      </c>
      <c r="M60" s="55">
        <v>136</v>
      </c>
      <c r="N60" s="73"/>
      <c r="O60" s="73"/>
      <c r="P60" s="55"/>
      <c r="Q60" s="73"/>
      <c r="R60" s="55"/>
      <c r="S60" s="55"/>
      <c r="T60" s="55"/>
      <c r="U60" s="55"/>
      <c r="V60" s="55">
        <v>191</v>
      </c>
      <c r="W60" s="55"/>
      <c r="X60" s="55"/>
      <c r="Y60" s="55"/>
      <c r="Z60" s="55"/>
      <c r="AA60" s="206">
        <v>984.1</v>
      </c>
      <c r="AB60" s="206">
        <f t="shared" si="5"/>
        <v>327</v>
      </c>
      <c r="AC60" s="206">
        <f t="shared" si="6"/>
        <v>657.1</v>
      </c>
    </row>
    <row r="61" spans="1:29">
      <c r="A61" s="56">
        <v>48</v>
      </c>
      <c r="B61" s="76" t="s">
        <v>312</v>
      </c>
      <c r="C61" s="55">
        <v>3150.2</v>
      </c>
      <c r="D61" s="55">
        <v>3150.2</v>
      </c>
      <c r="E61" s="55"/>
      <c r="F61" s="55"/>
      <c r="G61" s="55"/>
      <c r="H61" s="55">
        <v>714</v>
      </c>
      <c r="I61" s="55">
        <v>381</v>
      </c>
      <c r="J61" s="55">
        <v>115</v>
      </c>
      <c r="K61" s="55"/>
      <c r="L61" s="55">
        <v>1422</v>
      </c>
      <c r="M61" s="55">
        <v>199.2</v>
      </c>
      <c r="N61" s="73"/>
      <c r="O61" s="73"/>
      <c r="P61" s="55"/>
      <c r="Q61" s="73"/>
      <c r="R61" s="55"/>
      <c r="S61" s="55"/>
      <c r="T61" s="55"/>
      <c r="U61" s="55"/>
      <c r="V61" s="55">
        <v>319</v>
      </c>
      <c r="W61" s="55"/>
      <c r="X61" s="55"/>
      <c r="Y61" s="55"/>
      <c r="Z61" s="55"/>
      <c r="AA61" s="206">
        <v>2060.6</v>
      </c>
      <c r="AB61" s="206">
        <f t="shared" si="5"/>
        <v>518.20000000000005</v>
      </c>
      <c r="AC61" s="206">
        <f t="shared" si="6"/>
        <v>1542.3999999999999</v>
      </c>
    </row>
    <row r="62" spans="1:29">
      <c r="A62" s="56">
        <v>49</v>
      </c>
      <c r="B62" s="76" t="s">
        <v>313</v>
      </c>
      <c r="C62" s="55">
        <v>3828.6</v>
      </c>
      <c r="D62" s="55">
        <v>3828.6</v>
      </c>
      <c r="E62" s="55"/>
      <c r="F62" s="55"/>
      <c r="G62" s="55"/>
      <c r="H62" s="55">
        <v>1436</v>
      </c>
      <c r="I62" s="55">
        <v>247</v>
      </c>
      <c r="J62" s="55">
        <v>233</v>
      </c>
      <c r="K62" s="55"/>
      <c r="L62" s="55">
        <v>1300</v>
      </c>
      <c r="M62" s="55">
        <v>238.6</v>
      </c>
      <c r="N62" s="73"/>
      <c r="O62" s="73"/>
      <c r="P62" s="55"/>
      <c r="Q62" s="73"/>
      <c r="R62" s="55"/>
      <c r="S62" s="55"/>
      <c r="T62" s="55"/>
      <c r="U62" s="55"/>
      <c r="V62" s="55">
        <v>374</v>
      </c>
      <c r="W62" s="55"/>
      <c r="X62" s="55"/>
      <c r="Y62" s="55"/>
      <c r="Z62" s="55"/>
      <c r="AA62" s="206">
        <v>2607.1</v>
      </c>
      <c r="AB62" s="206">
        <f t="shared" si="5"/>
        <v>612.6</v>
      </c>
      <c r="AC62" s="206">
        <f t="shared" si="6"/>
        <v>1994.5</v>
      </c>
    </row>
    <row r="63" spans="1:29">
      <c r="A63" s="56">
        <v>50</v>
      </c>
      <c r="B63" s="76" t="s">
        <v>314</v>
      </c>
      <c r="C63" s="55">
        <v>804.8</v>
      </c>
      <c r="D63" s="55">
        <v>804.8</v>
      </c>
      <c r="E63" s="55"/>
      <c r="F63" s="55"/>
      <c r="G63" s="55"/>
      <c r="H63" s="55">
        <v>184</v>
      </c>
      <c r="I63" s="55">
        <v>65</v>
      </c>
      <c r="J63" s="55">
        <v>1</v>
      </c>
      <c r="K63" s="55"/>
      <c r="L63" s="55">
        <v>288</v>
      </c>
      <c r="M63" s="55">
        <v>100.8</v>
      </c>
      <c r="N63" s="73"/>
      <c r="O63" s="73"/>
      <c r="P63" s="55"/>
      <c r="Q63" s="73"/>
      <c r="R63" s="55"/>
      <c r="S63" s="55"/>
      <c r="T63" s="55"/>
      <c r="U63" s="55"/>
      <c r="V63" s="55">
        <v>166</v>
      </c>
      <c r="W63" s="55"/>
      <c r="X63" s="55"/>
      <c r="Y63" s="55"/>
      <c r="Z63" s="55"/>
      <c r="AA63" s="206">
        <v>596.20000000000005</v>
      </c>
      <c r="AB63" s="206">
        <f t="shared" si="5"/>
        <v>266.8</v>
      </c>
      <c r="AC63" s="206">
        <f t="shared" si="6"/>
        <v>329.40000000000003</v>
      </c>
    </row>
    <row r="64" spans="1:29" s="81" customFormat="1">
      <c r="A64" s="77">
        <v>51</v>
      </c>
      <c r="B64" s="78" t="s">
        <v>315</v>
      </c>
      <c r="C64" s="79">
        <v>2788</v>
      </c>
      <c r="D64" s="79">
        <v>2788</v>
      </c>
      <c r="E64" s="79"/>
      <c r="F64" s="79"/>
      <c r="G64" s="79"/>
      <c r="H64" s="79">
        <v>1400</v>
      </c>
      <c r="I64" s="79"/>
      <c r="J64" s="79">
        <v>80</v>
      </c>
      <c r="K64" s="79"/>
      <c r="L64" s="79">
        <v>755</v>
      </c>
      <c r="M64" s="79">
        <v>307</v>
      </c>
      <c r="N64" s="80"/>
      <c r="O64" s="80"/>
      <c r="P64" s="79"/>
      <c r="Q64" s="80"/>
      <c r="R64" s="79">
        <v>16</v>
      </c>
      <c r="S64" s="79"/>
      <c r="T64" s="79"/>
      <c r="U64" s="79"/>
      <c r="V64" s="79">
        <v>230</v>
      </c>
      <c r="W64" s="79"/>
      <c r="X64" s="79"/>
      <c r="Y64" s="79"/>
      <c r="Z64" s="79"/>
      <c r="AA64" s="79">
        <v>1918.9</v>
      </c>
      <c r="AB64" s="79">
        <f t="shared" si="5"/>
        <v>553</v>
      </c>
      <c r="AC64" s="79">
        <f t="shared" si="6"/>
        <v>1365.9</v>
      </c>
    </row>
    <row r="65" spans="1:29">
      <c r="A65" s="56">
        <v>52</v>
      </c>
      <c r="B65" s="76" t="s">
        <v>316</v>
      </c>
      <c r="C65" s="55">
        <v>2201</v>
      </c>
      <c r="D65" s="55">
        <v>2201</v>
      </c>
      <c r="E65" s="55"/>
      <c r="F65" s="55"/>
      <c r="G65" s="55"/>
      <c r="H65" s="55">
        <v>1110</v>
      </c>
      <c r="I65" s="55"/>
      <c r="J65" s="55">
        <v>59</v>
      </c>
      <c r="K65" s="55"/>
      <c r="L65" s="55">
        <v>625</v>
      </c>
      <c r="M65" s="55">
        <v>221</v>
      </c>
      <c r="N65" s="73"/>
      <c r="O65" s="73"/>
      <c r="P65" s="55"/>
      <c r="Q65" s="73"/>
      <c r="R65" s="55">
        <v>16</v>
      </c>
      <c r="S65" s="55"/>
      <c r="T65" s="55"/>
      <c r="U65" s="55"/>
      <c r="V65" s="55">
        <v>170</v>
      </c>
      <c r="W65" s="55"/>
      <c r="X65" s="55"/>
      <c r="Y65" s="55"/>
      <c r="Z65" s="55"/>
      <c r="AA65" s="206">
        <v>1639.1</v>
      </c>
      <c r="AB65" s="206">
        <f t="shared" si="5"/>
        <v>407</v>
      </c>
      <c r="AC65" s="206">
        <f t="shared" si="6"/>
        <v>1232.0999999999999</v>
      </c>
    </row>
    <row r="66" spans="1:29">
      <c r="A66" s="56">
        <v>53</v>
      </c>
      <c r="B66" s="76" t="s">
        <v>317</v>
      </c>
      <c r="C66" s="55">
        <v>73</v>
      </c>
      <c r="D66" s="55">
        <v>73</v>
      </c>
      <c r="E66" s="55"/>
      <c r="F66" s="55"/>
      <c r="G66" s="55"/>
      <c r="H66" s="55">
        <v>21</v>
      </c>
      <c r="I66" s="55">
        <v>6</v>
      </c>
      <c r="J66" s="55"/>
      <c r="K66" s="55"/>
      <c r="L66" s="55">
        <v>19.399999999999999</v>
      </c>
      <c r="M66" s="55">
        <v>26.6</v>
      </c>
      <c r="N66" s="73"/>
      <c r="O66" s="73"/>
      <c r="P66" s="55"/>
      <c r="Q66" s="73"/>
      <c r="R66" s="55"/>
      <c r="S66" s="55"/>
      <c r="T66" s="55"/>
      <c r="U66" s="55"/>
      <c r="V66" s="55"/>
      <c r="W66" s="55"/>
      <c r="X66" s="55"/>
      <c r="Y66" s="55"/>
      <c r="Z66" s="55"/>
      <c r="AA66" s="206">
        <v>57.1</v>
      </c>
      <c r="AB66" s="206">
        <f t="shared" si="5"/>
        <v>26.6</v>
      </c>
      <c r="AC66" s="206">
        <f t="shared" si="6"/>
        <v>30.5</v>
      </c>
    </row>
    <row r="67" spans="1:29">
      <c r="A67" s="56">
        <v>54</v>
      </c>
      <c r="B67" s="76" t="s">
        <v>318</v>
      </c>
      <c r="C67" s="55">
        <v>217</v>
      </c>
      <c r="D67" s="55">
        <v>217</v>
      </c>
      <c r="E67" s="55"/>
      <c r="F67" s="55"/>
      <c r="G67" s="55"/>
      <c r="H67" s="55">
        <v>79</v>
      </c>
      <c r="I67" s="55">
        <v>10</v>
      </c>
      <c r="J67" s="55"/>
      <c r="K67" s="55"/>
      <c r="L67" s="55">
        <v>75.5</v>
      </c>
      <c r="M67" s="55">
        <v>52.5</v>
      </c>
      <c r="N67" s="73"/>
      <c r="O67" s="73"/>
      <c r="P67" s="55"/>
      <c r="Q67" s="73"/>
      <c r="R67" s="55"/>
      <c r="S67" s="55"/>
      <c r="T67" s="55"/>
      <c r="U67" s="55"/>
      <c r="V67" s="55"/>
      <c r="W67" s="55"/>
      <c r="X67" s="55"/>
      <c r="Y67" s="55"/>
      <c r="Z67" s="55"/>
      <c r="AA67" s="206">
        <v>162.1</v>
      </c>
      <c r="AB67" s="206">
        <f t="shared" si="5"/>
        <v>52.5</v>
      </c>
      <c r="AC67" s="206">
        <f t="shared" si="6"/>
        <v>109.6</v>
      </c>
    </row>
    <row r="68" spans="1:29">
      <c r="A68" s="56">
        <v>55</v>
      </c>
      <c r="B68" s="76" t="s">
        <v>319</v>
      </c>
      <c r="C68" s="55">
        <v>92.5</v>
      </c>
      <c r="D68" s="55">
        <v>92.5</v>
      </c>
      <c r="E68" s="55"/>
      <c r="F68" s="55"/>
      <c r="G68" s="55"/>
      <c r="H68" s="55">
        <v>26</v>
      </c>
      <c r="I68" s="55">
        <v>2.6</v>
      </c>
      <c r="J68" s="55">
        <v>1.5</v>
      </c>
      <c r="K68" s="55"/>
      <c r="L68" s="55">
        <v>16.8</v>
      </c>
      <c r="M68" s="55">
        <v>45.6</v>
      </c>
      <c r="N68" s="73"/>
      <c r="O68" s="73"/>
      <c r="P68" s="55"/>
      <c r="Q68" s="73"/>
      <c r="R68" s="55"/>
      <c r="S68" s="55"/>
      <c r="T68" s="55"/>
      <c r="U68" s="55"/>
      <c r="V68" s="55"/>
      <c r="W68" s="55"/>
      <c r="X68" s="55"/>
      <c r="Y68" s="55"/>
      <c r="Z68" s="55"/>
      <c r="AA68" s="206">
        <v>76</v>
      </c>
      <c r="AB68" s="206">
        <f t="shared" si="5"/>
        <v>45.6</v>
      </c>
      <c r="AC68" s="206">
        <f t="shared" si="6"/>
        <v>30.4</v>
      </c>
    </row>
    <row r="69" spans="1:29">
      <c r="A69" s="56">
        <v>56</v>
      </c>
      <c r="B69" s="76" t="s">
        <v>320</v>
      </c>
      <c r="C69" s="55">
        <v>86.5</v>
      </c>
      <c r="D69" s="55">
        <v>86.5</v>
      </c>
      <c r="E69" s="55"/>
      <c r="F69" s="55"/>
      <c r="G69" s="55"/>
      <c r="H69" s="55">
        <v>30</v>
      </c>
      <c r="I69" s="55">
        <v>5.9</v>
      </c>
      <c r="J69" s="55">
        <v>1.5</v>
      </c>
      <c r="K69" s="55"/>
      <c r="L69" s="55">
        <v>22</v>
      </c>
      <c r="M69" s="55">
        <v>27.1</v>
      </c>
      <c r="N69" s="73"/>
      <c r="O69" s="73"/>
      <c r="P69" s="55"/>
      <c r="Q69" s="73"/>
      <c r="R69" s="55"/>
      <c r="S69" s="55"/>
      <c r="T69" s="55"/>
      <c r="U69" s="55"/>
      <c r="V69" s="55"/>
      <c r="W69" s="55"/>
      <c r="X69" s="55"/>
      <c r="Y69" s="55"/>
      <c r="Z69" s="55"/>
      <c r="AA69" s="206">
        <v>66.7</v>
      </c>
      <c r="AB69" s="206">
        <f t="shared" si="5"/>
        <v>27.1</v>
      </c>
      <c r="AC69" s="206">
        <f t="shared" si="6"/>
        <v>39.6</v>
      </c>
    </row>
    <row r="70" spans="1:29">
      <c r="A70" s="56">
        <v>57</v>
      </c>
      <c r="B70" s="76" t="s">
        <v>321</v>
      </c>
      <c r="C70" s="55">
        <v>1557.0000000000002</v>
      </c>
      <c r="D70" s="55">
        <v>1557.0000000000002</v>
      </c>
      <c r="E70" s="55"/>
      <c r="F70" s="55"/>
      <c r="G70" s="55"/>
      <c r="H70" s="55">
        <v>867</v>
      </c>
      <c r="I70" s="55">
        <v>58.2</v>
      </c>
      <c r="J70" s="55">
        <v>17</v>
      </c>
      <c r="K70" s="55"/>
      <c r="L70" s="55">
        <v>483.6</v>
      </c>
      <c r="M70" s="55">
        <v>131.19999999999999</v>
      </c>
      <c r="N70" s="73"/>
      <c r="O70" s="73"/>
      <c r="P70" s="55"/>
      <c r="Q70" s="73"/>
      <c r="R70" s="55"/>
      <c r="S70" s="55"/>
      <c r="T70" s="55"/>
      <c r="U70" s="55"/>
      <c r="V70" s="55"/>
      <c r="W70" s="55"/>
      <c r="X70" s="55"/>
      <c r="Y70" s="55"/>
      <c r="Z70" s="55"/>
      <c r="AA70" s="206">
        <v>946.2</v>
      </c>
      <c r="AB70" s="206">
        <f t="shared" si="5"/>
        <v>131.19999999999999</v>
      </c>
      <c r="AC70" s="206">
        <f t="shared" si="6"/>
        <v>815</v>
      </c>
    </row>
    <row r="71" spans="1:29" s="264" customFormat="1">
      <c r="A71" s="261">
        <v>58</v>
      </c>
      <c r="B71" s="78" t="s">
        <v>322</v>
      </c>
      <c r="C71" s="262">
        <v>20</v>
      </c>
      <c r="D71" s="262">
        <v>20</v>
      </c>
      <c r="E71" s="262"/>
      <c r="F71" s="262"/>
      <c r="G71" s="262"/>
      <c r="H71" s="262"/>
      <c r="I71" s="262"/>
      <c r="J71" s="262"/>
      <c r="K71" s="262"/>
      <c r="L71" s="262"/>
      <c r="M71" s="262">
        <v>20</v>
      </c>
      <c r="N71" s="263"/>
      <c r="O71" s="263"/>
      <c r="P71" s="262"/>
      <c r="Q71" s="263"/>
      <c r="R71" s="262"/>
      <c r="S71" s="262"/>
      <c r="T71" s="262"/>
      <c r="U71" s="262"/>
      <c r="V71" s="262"/>
      <c r="W71" s="262"/>
      <c r="X71" s="262"/>
      <c r="Y71" s="262"/>
      <c r="Z71" s="262"/>
      <c r="AA71" s="262">
        <v>20</v>
      </c>
      <c r="AB71" s="79">
        <f t="shared" si="5"/>
        <v>20</v>
      </c>
      <c r="AC71" s="262">
        <f t="shared" si="6"/>
        <v>0</v>
      </c>
    </row>
    <row r="72" spans="1:29" s="264" customFormat="1">
      <c r="A72" s="261">
        <v>59</v>
      </c>
      <c r="B72" s="78" t="s">
        <v>323</v>
      </c>
      <c r="C72" s="262">
        <v>325</v>
      </c>
      <c r="D72" s="262">
        <v>325</v>
      </c>
      <c r="E72" s="262"/>
      <c r="F72" s="262"/>
      <c r="G72" s="262"/>
      <c r="H72" s="262">
        <v>75</v>
      </c>
      <c r="I72" s="262">
        <v>70</v>
      </c>
      <c r="J72" s="262"/>
      <c r="K72" s="262"/>
      <c r="L72" s="262">
        <v>130</v>
      </c>
      <c r="M72" s="262">
        <v>50</v>
      </c>
      <c r="N72" s="263"/>
      <c r="O72" s="263"/>
      <c r="P72" s="262"/>
      <c r="Q72" s="263"/>
      <c r="R72" s="262"/>
      <c r="S72" s="262"/>
      <c r="T72" s="262"/>
      <c r="U72" s="262"/>
      <c r="V72" s="262"/>
      <c r="W72" s="262"/>
      <c r="X72" s="262"/>
      <c r="Y72" s="262"/>
      <c r="Z72" s="262"/>
      <c r="AA72" s="262">
        <v>325</v>
      </c>
      <c r="AB72" s="79">
        <f t="shared" si="5"/>
        <v>50</v>
      </c>
      <c r="AC72" s="262">
        <f t="shared" si="6"/>
        <v>275</v>
      </c>
    </row>
    <row r="73" spans="1:29" s="264" customFormat="1">
      <c r="A73" s="261">
        <v>60</v>
      </c>
      <c r="B73" s="78" t="s">
        <v>324</v>
      </c>
      <c r="C73" s="262">
        <v>2815</v>
      </c>
      <c r="D73" s="262">
        <v>2815</v>
      </c>
      <c r="E73" s="262"/>
      <c r="F73" s="262"/>
      <c r="G73" s="262"/>
      <c r="H73" s="262">
        <v>1340</v>
      </c>
      <c r="I73" s="262">
        <v>250</v>
      </c>
      <c r="J73" s="262">
        <v>60</v>
      </c>
      <c r="K73" s="262"/>
      <c r="L73" s="262">
        <v>1000</v>
      </c>
      <c r="M73" s="262">
        <v>165</v>
      </c>
      <c r="N73" s="263"/>
      <c r="O73" s="263"/>
      <c r="P73" s="262"/>
      <c r="Q73" s="263"/>
      <c r="R73" s="262"/>
      <c r="S73" s="262"/>
      <c r="T73" s="262"/>
      <c r="U73" s="262"/>
      <c r="V73" s="262"/>
      <c r="W73" s="262"/>
      <c r="X73" s="262"/>
      <c r="Y73" s="262"/>
      <c r="Z73" s="262"/>
      <c r="AA73" s="262">
        <v>2815</v>
      </c>
      <c r="AB73" s="79">
        <f t="shared" si="5"/>
        <v>165</v>
      </c>
      <c r="AC73" s="262">
        <f t="shared" si="6"/>
        <v>2650</v>
      </c>
    </row>
    <row r="74" spans="1:29" s="264" customFormat="1">
      <c r="A74" s="261">
        <v>61</v>
      </c>
      <c r="B74" s="78" t="s">
        <v>325</v>
      </c>
      <c r="C74" s="262">
        <v>510</v>
      </c>
      <c r="D74" s="262">
        <v>510</v>
      </c>
      <c r="E74" s="262"/>
      <c r="F74" s="262"/>
      <c r="G74" s="262"/>
      <c r="H74" s="262">
        <v>200</v>
      </c>
      <c r="I74" s="262">
        <v>60</v>
      </c>
      <c r="J74" s="262"/>
      <c r="K74" s="262"/>
      <c r="L74" s="262">
        <v>165</v>
      </c>
      <c r="M74" s="262">
        <v>85</v>
      </c>
      <c r="N74" s="263"/>
      <c r="O74" s="263"/>
      <c r="P74" s="262"/>
      <c r="Q74" s="263"/>
      <c r="R74" s="262"/>
      <c r="S74" s="262"/>
      <c r="T74" s="262"/>
      <c r="U74" s="262"/>
      <c r="V74" s="262"/>
      <c r="W74" s="262"/>
      <c r="X74" s="262"/>
      <c r="Y74" s="262"/>
      <c r="Z74" s="262"/>
      <c r="AA74" s="262">
        <v>510</v>
      </c>
      <c r="AB74" s="79">
        <f t="shared" si="5"/>
        <v>85</v>
      </c>
      <c r="AC74" s="262">
        <f t="shared" si="6"/>
        <v>425</v>
      </c>
    </row>
    <row r="75" spans="1:29" s="264" customFormat="1">
      <c r="A75" s="261">
        <v>62</v>
      </c>
      <c r="B75" s="78" t="s">
        <v>326</v>
      </c>
      <c r="C75" s="262">
        <v>2635</v>
      </c>
      <c r="D75" s="262">
        <v>2635</v>
      </c>
      <c r="E75" s="262"/>
      <c r="F75" s="262"/>
      <c r="G75" s="262"/>
      <c r="H75" s="262">
        <v>960</v>
      </c>
      <c r="I75" s="262">
        <v>280</v>
      </c>
      <c r="J75" s="262">
        <v>90</v>
      </c>
      <c r="K75" s="262"/>
      <c r="L75" s="262">
        <v>1110</v>
      </c>
      <c r="M75" s="262">
        <v>195</v>
      </c>
      <c r="N75" s="263"/>
      <c r="O75" s="263"/>
      <c r="P75" s="262"/>
      <c r="Q75" s="263"/>
      <c r="R75" s="262"/>
      <c r="S75" s="262"/>
      <c r="T75" s="262"/>
      <c r="U75" s="262"/>
      <c r="V75" s="262"/>
      <c r="W75" s="262"/>
      <c r="X75" s="262"/>
      <c r="Y75" s="262"/>
      <c r="Z75" s="262"/>
      <c r="AA75" s="262">
        <v>2635</v>
      </c>
      <c r="AB75" s="79">
        <f t="shared" si="5"/>
        <v>195</v>
      </c>
      <c r="AC75" s="262">
        <f t="shared" si="6"/>
        <v>2440</v>
      </c>
    </row>
    <row r="76" spans="1:29" s="264" customFormat="1">
      <c r="A76" s="261">
        <v>63</v>
      </c>
      <c r="B76" s="78" t="s">
        <v>327</v>
      </c>
      <c r="C76" s="262">
        <v>145</v>
      </c>
      <c r="D76" s="262">
        <v>145</v>
      </c>
      <c r="E76" s="262"/>
      <c r="F76" s="262"/>
      <c r="G76" s="262"/>
      <c r="H76" s="262">
        <v>65</v>
      </c>
      <c r="I76" s="262">
        <v>10</v>
      </c>
      <c r="J76" s="262"/>
      <c r="K76" s="262"/>
      <c r="L76" s="262">
        <v>40</v>
      </c>
      <c r="M76" s="262">
        <v>30</v>
      </c>
      <c r="N76" s="263"/>
      <c r="O76" s="263"/>
      <c r="P76" s="262"/>
      <c r="Q76" s="263"/>
      <c r="R76" s="262"/>
      <c r="S76" s="262"/>
      <c r="T76" s="262"/>
      <c r="U76" s="262"/>
      <c r="V76" s="262"/>
      <c r="W76" s="262"/>
      <c r="X76" s="262"/>
      <c r="Y76" s="262"/>
      <c r="Z76" s="262"/>
      <c r="AA76" s="262">
        <v>145</v>
      </c>
      <c r="AB76" s="79">
        <f t="shared" si="5"/>
        <v>30</v>
      </c>
      <c r="AC76" s="262">
        <f t="shared" si="6"/>
        <v>115</v>
      </c>
    </row>
    <row r="77" spans="1:29" s="264" customFormat="1">
      <c r="A77" s="261">
        <v>64</v>
      </c>
      <c r="B77" s="78" t="s">
        <v>328</v>
      </c>
      <c r="C77" s="262">
        <v>50</v>
      </c>
      <c r="D77" s="262">
        <v>50</v>
      </c>
      <c r="E77" s="262"/>
      <c r="F77" s="262"/>
      <c r="G77" s="262"/>
      <c r="H77" s="262">
        <v>10</v>
      </c>
      <c r="I77" s="262"/>
      <c r="J77" s="262"/>
      <c r="K77" s="262"/>
      <c r="L77" s="262">
        <v>10</v>
      </c>
      <c r="M77" s="262">
        <v>30</v>
      </c>
      <c r="N77" s="263"/>
      <c r="O77" s="263"/>
      <c r="P77" s="262"/>
      <c r="Q77" s="263"/>
      <c r="R77" s="262"/>
      <c r="S77" s="262"/>
      <c r="T77" s="262"/>
      <c r="U77" s="262"/>
      <c r="V77" s="262"/>
      <c r="W77" s="262"/>
      <c r="X77" s="262"/>
      <c r="Y77" s="262"/>
      <c r="Z77" s="262"/>
      <c r="AA77" s="262">
        <v>50</v>
      </c>
      <c r="AB77" s="79">
        <f t="shared" si="5"/>
        <v>30</v>
      </c>
      <c r="AC77" s="262">
        <f t="shared" si="6"/>
        <v>20</v>
      </c>
    </row>
    <row r="78" spans="1:29" s="81" customFormat="1">
      <c r="A78" s="77">
        <v>65</v>
      </c>
      <c r="B78" s="78" t="s">
        <v>329</v>
      </c>
      <c r="C78" s="79">
        <v>3200</v>
      </c>
      <c r="D78" s="79">
        <v>3200</v>
      </c>
      <c r="E78" s="79"/>
      <c r="F78" s="79"/>
      <c r="G78" s="79"/>
      <c r="H78" s="79">
        <v>1142</v>
      </c>
      <c r="I78" s="79">
        <v>761</v>
      </c>
      <c r="J78" s="79">
        <v>105</v>
      </c>
      <c r="K78" s="79"/>
      <c r="L78" s="79">
        <v>924</v>
      </c>
      <c r="M78" s="79">
        <v>150</v>
      </c>
      <c r="N78" s="80"/>
      <c r="O78" s="80"/>
      <c r="P78" s="79"/>
      <c r="Q78" s="80"/>
      <c r="R78" s="79">
        <v>58</v>
      </c>
      <c r="S78" s="79"/>
      <c r="T78" s="79"/>
      <c r="U78" s="79"/>
      <c r="V78" s="79">
        <v>60</v>
      </c>
      <c r="W78" s="79"/>
      <c r="X78" s="79"/>
      <c r="Y78" s="79"/>
      <c r="Z78" s="79"/>
      <c r="AA78" s="79">
        <v>2012.7</v>
      </c>
      <c r="AB78" s="79">
        <f t="shared" si="5"/>
        <v>268</v>
      </c>
      <c r="AC78" s="79">
        <f t="shared" si="6"/>
        <v>1744.7</v>
      </c>
    </row>
    <row r="79" spans="1:29">
      <c r="A79" s="56">
        <v>66</v>
      </c>
      <c r="B79" s="76" t="s">
        <v>330</v>
      </c>
      <c r="C79" s="55">
        <v>1500</v>
      </c>
      <c r="D79" s="55">
        <v>1500</v>
      </c>
      <c r="E79" s="55"/>
      <c r="F79" s="55"/>
      <c r="G79" s="55"/>
      <c r="H79" s="55">
        <v>225</v>
      </c>
      <c r="I79" s="55">
        <v>520</v>
      </c>
      <c r="J79" s="55">
        <v>38</v>
      </c>
      <c r="K79" s="55"/>
      <c r="L79" s="55">
        <v>500</v>
      </c>
      <c r="M79" s="55">
        <v>80</v>
      </c>
      <c r="N79" s="73"/>
      <c r="O79" s="73"/>
      <c r="P79" s="55"/>
      <c r="Q79" s="73"/>
      <c r="R79" s="55">
        <v>52</v>
      </c>
      <c r="S79" s="55"/>
      <c r="T79" s="55"/>
      <c r="U79" s="55"/>
      <c r="V79" s="55">
        <v>85</v>
      </c>
      <c r="W79" s="55"/>
      <c r="X79" s="55"/>
      <c r="Y79" s="55"/>
      <c r="Z79" s="55"/>
      <c r="AA79" s="206">
        <v>1048.5999999999999</v>
      </c>
      <c r="AB79" s="206">
        <f t="shared" si="5"/>
        <v>217</v>
      </c>
      <c r="AC79" s="206">
        <f t="shared" si="6"/>
        <v>831.59999999999991</v>
      </c>
    </row>
    <row r="80" spans="1:29">
      <c r="A80" s="56">
        <v>67</v>
      </c>
      <c r="B80" s="76" t="s">
        <v>331</v>
      </c>
      <c r="C80" s="55">
        <v>1788</v>
      </c>
      <c r="D80" s="55">
        <v>1788</v>
      </c>
      <c r="E80" s="55"/>
      <c r="F80" s="55"/>
      <c r="G80" s="55"/>
      <c r="H80" s="55">
        <v>415</v>
      </c>
      <c r="I80" s="55">
        <v>153</v>
      </c>
      <c r="J80" s="55">
        <v>19</v>
      </c>
      <c r="K80" s="55"/>
      <c r="L80" s="55">
        <v>333</v>
      </c>
      <c r="M80" s="55">
        <v>159</v>
      </c>
      <c r="N80" s="73"/>
      <c r="O80" s="73"/>
      <c r="P80" s="55"/>
      <c r="Q80" s="73"/>
      <c r="R80" s="55">
        <v>69</v>
      </c>
      <c r="S80" s="55"/>
      <c r="T80" s="55"/>
      <c r="U80" s="55"/>
      <c r="V80" s="55">
        <v>640</v>
      </c>
      <c r="W80" s="55"/>
      <c r="X80" s="55"/>
      <c r="Y80" s="55"/>
      <c r="Z80" s="55"/>
      <c r="AA80" s="206">
        <v>1470.8</v>
      </c>
      <c r="AB80" s="206">
        <f t="shared" si="5"/>
        <v>868</v>
      </c>
      <c r="AC80" s="206">
        <f t="shared" si="6"/>
        <v>602.79999999999995</v>
      </c>
    </row>
    <row r="81" spans="1:29">
      <c r="A81" s="56">
        <v>68</v>
      </c>
      <c r="B81" s="76" t="s">
        <v>332</v>
      </c>
      <c r="C81" s="55">
        <v>1445</v>
      </c>
      <c r="D81" s="55">
        <v>1445</v>
      </c>
      <c r="E81" s="55"/>
      <c r="F81" s="55"/>
      <c r="G81" s="55"/>
      <c r="H81" s="55">
        <v>634</v>
      </c>
      <c r="I81" s="55">
        <v>55</v>
      </c>
      <c r="J81" s="55">
        <v>19</v>
      </c>
      <c r="K81" s="55"/>
      <c r="L81" s="55">
        <v>365</v>
      </c>
      <c r="M81" s="55">
        <v>118</v>
      </c>
      <c r="N81" s="73"/>
      <c r="O81" s="73"/>
      <c r="P81" s="55"/>
      <c r="Q81" s="73"/>
      <c r="R81" s="55">
        <v>69</v>
      </c>
      <c r="S81" s="55"/>
      <c r="T81" s="55"/>
      <c r="U81" s="55"/>
      <c r="V81" s="55">
        <v>185</v>
      </c>
      <c r="W81" s="55"/>
      <c r="X81" s="55"/>
      <c r="Y81" s="55"/>
      <c r="Z81" s="55"/>
      <c r="AA81" s="206">
        <v>1095.3</v>
      </c>
      <c r="AB81" s="206">
        <f t="shared" si="5"/>
        <v>372</v>
      </c>
      <c r="AC81" s="206">
        <f t="shared" si="6"/>
        <v>723.3</v>
      </c>
    </row>
    <row r="82" spans="1:29">
      <c r="A82" s="56">
        <v>69</v>
      </c>
      <c r="B82" s="76" t="s">
        <v>333</v>
      </c>
      <c r="C82" s="55">
        <v>1295</v>
      </c>
      <c r="D82" s="55">
        <v>1295</v>
      </c>
      <c r="E82" s="55"/>
      <c r="F82" s="55"/>
      <c r="G82" s="55"/>
      <c r="H82" s="55">
        <v>249</v>
      </c>
      <c r="I82" s="55">
        <v>148</v>
      </c>
      <c r="J82" s="55">
        <v>19</v>
      </c>
      <c r="K82" s="55"/>
      <c r="L82" s="55">
        <v>300</v>
      </c>
      <c r="M82" s="55">
        <v>132</v>
      </c>
      <c r="N82" s="73"/>
      <c r="O82" s="73"/>
      <c r="P82" s="55"/>
      <c r="Q82" s="73"/>
      <c r="R82" s="55">
        <v>67</v>
      </c>
      <c r="S82" s="55"/>
      <c r="T82" s="55"/>
      <c r="U82" s="55"/>
      <c r="V82" s="55">
        <v>380</v>
      </c>
      <c r="W82" s="55"/>
      <c r="X82" s="55"/>
      <c r="Y82" s="55"/>
      <c r="Z82" s="55"/>
      <c r="AA82" s="206">
        <v>1039.5999999999999</v>
      </c>
      <c r="AB82" s="206">
        <f t="shared" si="5"/>
        <v>579</v>
      </c>
      <c r="AC82" s="206">
        <f t="shared" si="6"/>
        <v>460.59999999999991</v>
      </c>
    </row>
    <row r="83" spans="1:29">
      <c r="A83" s="56">
        <v>70</v>
      </c>
      <c r="B83" s="76" t="s">
        <v>334</v>
      </c>
      <c r="C83" s="55">
        <v>3473</v>
      </c>
      <c r="D83" s="55">
        <v>3473</v>
      </c>
      <c r="E83" s="55"/>
      <c r="F83" s="55"/>
      <c r="G83" s="55"/>
      <c r="H83" s="55">
        <v>613.9</v>
      </c>
      <c r="I83" s="55">
        <v>923.3</v>
      </c>
      <c r="J83" s="55">
        <v>196</v>
      </c>
      <c r="K83" s="55"/>
      <c r="L83" s="55">
        <v>804.4</v>
      </c>
      <c r="M83" s="55">
        <v>195.4</v>
      </c>
      <c r="N83" s="73"/>
      <c r="O83" s="73"/>
      <c r="P83" s="55"/>
      <c r="Q83" s="73"/>
      <c r="R83" s="55">
        <v>70</v>
      </c>
      <c r="S83" s="55"/>
      <c r="T83" s="55"/>
      <c r="U83" s="55"/>
      <c r="V83" s="55">
        <v>670</v>
      </c>
      <c r="W83" s="55"/>
      <c r="X83" s="55"/>
      <c r="Y83" s="55"/>
      <c r="Z83" s="55"/>
      <c r="AA83" s="206">
        <v>3473</v>
      </c>
      <c r="AB83" s="206">
        <f t="shared" si="5"/>
        <v>935.4</v>
      </c>
      <c r="AC83" s="206">
        <f t="shared" si="6"/>
        <v>2537.6</v>
      </c>
    </row>
    <row r="84" spans="1:29">
      <c r="A84" s="56">
        <v>71</v>
      </c>
      <c r="B84" s="76" t="s">
        <v>335</v>
      </c>
      <c r="C84" s="55">
        <v>793.2</v>
      </c>
      <c r="D84" s="55">
        <v>793.2</v>
      </c>
      <c r="E84" s="55"/>
      <c r="F84" s="55"/>
      <c r="G84" s="55"/>
      <c r="H84" s="55">
        <v>89.6</v>
      </c>
      <c r="I84" s="55">
        <v>44.8</v>
      </c>
      <c r="J84" s="55">
        <v>3</v>
      </c>
      <c r="K84" s="55"/>
      <c r="L84" s="55">
        <v>106</v>
      </c>
      <c r="M84" s="55">
        <v>79.8</v>
      </c>
      <c r="N84" s="73"/>
      <c r="O84" s="73"/>
      <c r="P84" s="55"/>
      <c r="Q84" s="73"/>
      <c r="R84" s="55">
        <v>30</v>
      </c>
      <c r="S84" s="55"/>
      <c r="T84" s="55"/>
      <c r="U84" s="55"/>
      <c r="V84" s="55">
        <v>440</v>
      </c>
      <c r="W84" s="55"/>
      <c r="X84" s="55"/>
      <c r="Y84" s="55"/>
      <c r="Z84" s="55"/>
      <c r="AA84" s="206">
        <v>793.2</v>
      </c>
      <c r="AB84" s="206">
        <f t="shared" si="5"/>
        <v>549.79999999999995</v>
      </c>
      <c r="AC84" s="206">
        <f t="shared" si="6"/>
        <v>243.40000000000009</v>
      </c>
    </row>
    <row r="85" spans="1:29">
      <c r="A85" s="56">
        <v>72</v>
      </c>
      <c r="B85" s="76" t="s">
        <v>336</v>
      </c>
      <c r="C85" s="55">
        <v>1370.6000000000001</v>
      </c>
      <c r="D85" s="55">
        <v>1370.6000000000001</v>
      </c>
      <c r="E85" s="55"/>
      <c r="F85" s="55"/>
      <c r="G85" s="55"/>
      <c r="H85" s="55">
        <v>386.4</v>
      </c>
      <c r="I85" s="55">
        <v>153.30000000000001</v>
      </c>
      <c r="J85" s="55">
        <v>25</v>
      </c>
      <c r="K85" s="55"/>
      <c r="L85" s="55">
        <v>342.2</v>
      </c>
      <c r="M85" s="55">
        <v>113.7</v>
      </c>
      <c r="N85" s="73"/>
      <c r="O85" s="73"/>
      <c r="P85" s="55"/>
      <c r="Q85" s="73"/>
      <c r="R85" s="55">
        <v>30</v>
      </c>
      <c r="S85" s="55"/>
      <c r="T85" s="55"/>
      <c r="U85" s="55"/>
      <c r="V85" s="55">
        <v>320</v>
      </c>
      <c r="W85" s="55"/>
      <c r="X85" s="55"/>
      <c r="Y85" s="55"/>
      <c r="Z85" s="55"/>
      <c r="AA85" s="206">
        <v>1370.6</v>
      </c>
      <c r="AB85" s="206">
        <f t="shared" si="5"/>
        <v>463.7</v>
      </c>
      <c r="AC85" s="206">
        <f t="shared" si="6"/>
        <v>906.89999999999986</v>
      </c>
    </row>
    <row r="86" spans="1:29">
      <c r="A86" s="56">
        <v>73</v>
      </c>
      <c r="B86" s="76" t="s">
        <v>337</v>
      </c>
      <c r="C86" s="55">
        <v>1388.9</v>
      </c>
      <c r="D86" s="55">
        <v>1388.9</v>
      </c>
      <c r="E86" s="55"/>
      <c r="F86" s="55"/>
      <c r="G86" s="55"/>
      <c r="H86" s="55">
        <v>111.3</v>
      </c>
      <c r="I86" s="55">
        <v>111.3</v>
      </c>
      <c r="J86" s="55">
        <v>16</v>
      </c>
      <c r="K86" s="55"/>
      <c r="L86" s="55">
        <v>159.6</v>
      </c>
      <c r="M86" s="55">
        <v>150.69999999999999</v>
      </c>
      <c r="N86" s="73"/>
      <c r="O86" s="73"/>
      <c r="P86" s="55"/>
      <c r="Q86" s="73"/>
      <c r="R86" s="55">
        <v>30</v>
      </c>
      <c r="S86" s="55"/>
      <c r="T86" s="55"/>
      <c r="U86" s="55"/>
      <c r="V86" s="55">
        <v>810</v>
      </c>
      <c r="W86" s="55"/>
      <c r="X86" s="55"/>
      <c r="Y86" s="55"/>
      <c r="Z86" s="55"/>
      <c r="AA86" s="206">
        <v>1388.9</v>
      </c>
      <c r="AB86" s="206">
        <f t="shared" si="5"/>
        <v>990.7</v>
      </c>
      <c r="AC86" s="206">
        <f t="shared" si="6"/>
        <v>398.20000000000005</v>
      </c>
    </row>
    <row r="87" spans="1:29">
      <c r="A87" s="56">
        <v>74</v>
      </c>
      <c r="B87" s="76" t="s">
        <v>338</v>
      </c>
      <c r="C87" s="55">
        <v>971.5</v>
      </c>
      <c r="D87" s="55">
        <v>971.5</v>
      </c>
      <c r="E87" s="55"/>
      <c r="F87" s="55"/>
      <c r="G87" s="55"/>
      <c r="H87" s="55">
        <v>81.900000000000006</v>
      </c>
      <c r="I87" s="55">
        <v>39.9</v>
      </c>
      <c r="J87" s="55">
        <v>10</v>
      </c>
      <c r="K87" s="55"/>
      <c r="L87" s="55">
        <v>92.4</v>
      </c>
      <c r="M87" s="55">
        <v>147.30000000000001</v>
      </c>
      <c r="N87" s="73"/>
      <c r="O87" s="73"/>
      <c r="P87" s="55"/>
      <c r="Q87" s="73"/>
      <c r="R87" s="55">
        <v>40</v>
      </c>
      <c r="S87" s="55"/>
      <c r="T87" s="55"/>
      <c r="U87" s="55"/>
      <c r="V87" s="55">
        <v>560</v>
      </c>
      <c r="W87" s="55"/>
      <c r="X87" s="55"/>
      <c r="Y87" s="55"/>
      <c r="Z87" s="55"/>
      <c r="AA87" s="206">
        <v>971.5</v>
      </c>
      <c r="AB87" s="206">
        <f t="shared" si="5"/>
        <v>747.3</v>
      </c>
      <c r="AC87" s="206">
        <f t="shared" si="6"/>
        <v>224.20000000000005</v>
      </c>
    </row>
    <row r="88" spans="1:29" s="81" customFormat="1">
      <c r="A88" s="77">
        <v>75</v>
      </c>
      <c r="B88" s="78" t="s">
        <v>339</v>
      </c>
      <c r="C88" s="79">
        <v>29464</v>
      </c>
      <c r="D88" s="79">
        <v>29464</v>
      </c>
      <c r="E88" s="79"/>
      <c r="F88" s="79"/>
      <c r="G88" s="79"/>
      <c r="H88" s="79">
        <v>7454</v>
      </c>
      <c r="I88" s="79">
        <v>4648</v>
      </c>
      <c r="J88" s="79">
        <v>3935</v>
      </c>
      <c r="K88" s="79"/>
      <c r="L88" s="79">
        <v>12543</v>
      </c>
      <c r="M88" s="79">
        <v>536</v>
      </c>
      <c r="N88" s="80"/>
      <c r="O88" s="80"/>
      <c r="P88" s="79"/>
      <c r="Q88" s="80"/>
      <c r="R88" s="79">
        <v>278</v>
      </c>
      <c r="S88" s="79"/>
      <c r="T88" s="79"/>
      <c r="U88" s="79"/>
      <c r="V88" s="79">
        <v>70</v>
      </c>
      <c r="W88" s="79"/>
      <c r="X88" s="79"/>
      <c r="Y88" s="79"/>
      <c r="Z88" s="79"/>
      <c r="AA88" s="79">
        <v>12984.8</v>
      </c>
      <c r="AB88" s="206">
        <f t="shared" si="5"/>
        <v>884</v>
      </c>
      <c r="AC88" s="79">
        <f t="shared" si="6"/>
        <v>12100.8</v>
      </c>
    </row>
    <row r="89" spans="1:29" s="81" customFormat="1">
      <c r="A89" s="77">
        <v>76</v>
      </c>
      <c r="B89" s="78" t="s">
        <v>340</v>
      </c>
      <c r="C89" s="79">
        <v>39440</v>
      </c>
      <c r="D89" s="79">
        <v>39440</v>
      </c>
      <c r="E89" s="79"/>
      <c r="F89" s="79"/>
      <c r="G89" s="79"/>
      <c r="H89" s="79">
        <v>8212</v>
      </c>
      <c r="I89" s="79">
        <v>4971</v>
      </c>
      <c r="J89" s="79">
        <v>6778</v>
      </c>
      <c r="K89" s="79"/>
      <c r="L89" s="79">
        <v>18257</v>
      </c>
      <c r="M89" s="79">
        <v>763</v>
      </c>
      <c r="N89" s="80"/>
      <c r="O89" s="80"/>
      <c r="P89" s="79"/>
      <c r="Q89" s="80"/>
      <c r="R89" s="79">
        <v>409</v>
      </c>
      <c r="S89" s="79"/>
      <c r="T89" s="79"/>
      <c r="U89" s="79"/>
      <c r="V89" s="79">
        <v>50</v>
      </c>
      <c r="W89" s="79"/>
      <c r="X89" s="79"/>
      <c r="Y89" s="79"/>
      <c r="Z89" s="79"/>
      <c r="AA89" s="79">
        <v>16680</v>
      </c>
      <c r="AB89" s="206">
        <f>M89+V89+R89</f>
        <v>1222</v>
      </c>
      <c r="AC89" s="79">
        <f t="shared" si="6"/>
        <v>15458</v>
      </c>
    </row>
    <row r="90" spans="1:29">
      <c r="A90" s="56">
        <v>77</v>
      </c>
      <c r="B90" s="76" t="s">
        <v>212</v>
      </c>
      <c r="C90" s="55">
        <v>9680</v>
      </c>
      <c r="D90" s="55">
        <v>9680</v>
      </c>
      <c r="E90" s="55"/>
      <c r="F90" s="55"/>
      <c r="G90" s="55"/>
      <c r="H90" s="55">
        <v>3572</v>
      </c>
      <c r="I90" s="55">
        <v>1200</v>
      </c>
      <c r="J90" s="55">
        <v>450</v>
      </c>
      <c r="K90" s="55"/>
      <c r="L90" s="55">
        <v>4034</v>
      </c>
      <c r="M90" s="55">
        <v>362</v>
      </c>
      <c r="N90" s="73"/>
      <c r="O90" s="73"/>
      <c r="P90" s="55"/>
      <c r="Q90" s="73"/>
      <c r="R90" s="55">
        <v>62</v>
      </c>
      <c r="S90" s="55"/>
      <c r="T90" s="55"/>
      <c r="U90" s="55"/>
      <c r="V90" s="55"/>
      <c r="W90" s="55"/>
      <c r="X90" s="55"/>
      <c r="Y90" s="55"/>
      <c r="Z90" s="55"/>
      <c r="AA90" s="206">
        <v>5484.9</v>
      </c>
      <c r="AB90" s="206">
        <f t="shared" si="5"/>
        <v>424</v>
      </c>
      <c r="AC90" s="206">
        <f t="shared" si="6"/>
        <v>5060.8999999999996</v>
      </c>
    </row>
    <row r="91" spans="1:29">
      <c r="A91" s="56">
        <v>78</v>
      </c>
      <c r="B91" s="76" t="s">
        <v>341</v>
      </c>
      <c r="C91" s="55">
        <v>400</v>
      </c>
      <c r="D91" s="55">
        <v>400</v>
      </c>
      <c r="E91" s="55"/>
      <c r="F91" s="55"/>
      <c r="G91" s="55"/>
      <c r="H91" s="55">
        <v>268</v>
      </c>
      <c r="I91" s="55"/>
      <c r="J91" s="55"/>
      <c r="K91" s="55"/>
      <c r="L91" s="55">
        <v>17</v>
      </c>
      <c r="M91" s="55">
        <v>15</v>
      </c>
      <c r="N91" s="73"/>
      <c r="O91" s="73"/>
      <c r="P91" s="55"/>
      <c r="Q91" s="73"/>
      <c r="R91" s="55">
        <v>100</v>
      </c>
      <c r="S91" s="55"/>
      <c r="T91" s="55"/>
      <c r="U91" s="55"/>
      <c r="V91" s="55"/>
      <c r="W91" s="55"/>
      <c r="X91" s="55"/>
      <c r="Y91" s="55"/>
      <c r="Z91" s="55"/>
      <c r="AA91" s="206">
        <v>400</v>
      </c>
      <c r="AB91" s="206">
        <f t="shared" si="5"/>
        <v>115</v>
      </c>
      <c r="AC91" s="206">
        <f t="shared" si="6"/>
        <v>285</v>
      </c>
    </row>
    <row r="92" spans="1:29">
      <c r="A92" s="57"/>
      <c r="B92" s="57"/>
      <c r="C92" s="58"/>
      <c r="D92" s="58"/>
      <c r="E92" s="58"/>
      <c r="F92" s="58"/>
      <c r="G92" s="58"/>
      <c r="H92" s="58"/>
      <c r="I92" s="58"/>
      <c r="J92" s="58"/>
      <c r="K92" s="58"/>
      <c r="L92" s="58"/>
      <c r="M92" s="58"/>
      <c r="N92" s="74"/>
      <c r="O92" s="74"/>
      <c r="P92" s="58"/>
      <c r="Q92" s="74"/>
      <c r="R92" s="58"/>
      <c r="S92" s="58"/>
      <c r="T92" s="58"/>
      <c r="U92" s="58"/>
      <c r="V92" s="58"/>
      <c r="W92" s="58"/>
      <c r="X92" s="58"/>
      <c r="Y92" s="58"/>
      <c r="Z92" s="58"/>
      <c r="AA92" s="207"/>
      <c r="AB92" s="207"/>
      <c r="AC92" s="207"/>
    </row>
    <row r="93" spans="1:29" ht="27.75" customHeight="1">
      <c r="A93" s="34" t="s">
        <v>1041</v>
      </c>
      <c r="B93" s="11"/>
    </row>
    <row r="94" spans="1:29" ht="14.25" customHeight="1">
      <c r="B94" s="34" t="s">
        <v>1042</v>
      </c>
    </row>
    <row r="95" spans="1:29" ht="14.25" customHeight="1">
      <c r="B95" s="34" t="s">
        <v>1043</v>
      </c>
    </row>
    <row r="104" ht="22.5" customHeight="1"/>
  </sheetData>
  <mergeCells count="14">
    <mergeCell ref="A1:Z1"/>
    <mergeCell ref="P8:W8"/>
    <mergeCell ref="A3:Y3"/>
    <mergeCell ref="A4:Y4"/>
    <mergeCell ref="A5:V5"/>
    <mergeCell ref="AA8:AC8"/>
    <mergeCell ref="A8:A9"/>
    <mergeCell ref="B8:B9"/>
    <mergeCell ref="C8:C9"/>
    <mergeCell ref="D8:D9"/>
    <mergeCell ref="X8:X9"/>
    <mergeCell ref="Y8:Y9"/>
    <mergeCell ref="E8:O8"/>
    <mergeCell ref="Z8:Z9"/>
  </mergeCells>
  <pageMargins left="0.35433070866141736" right="0.15748031496062992" top="0.70866141732283472" bottom="0.39370078740157483" header="0.31496062992125984" footer="0.31496062992125984"/>
  <pageSetup paperSize="9" scale="85" orientation="landscape" r:id="rId1"/>
  <headerFooter differentFirst="1">
    <oddHeader>&amp;C&amp;"Times New Roman,Regular"&amp;P</oddHead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50"/>
  <sheetViews>
    <sheetView topLeftCell="A27" workbookViewId="0">
      <selection activeCell="F21" sqref="F1:P1048576"/>
    </sheetView>
  </sheetViews>
  <sheetFormatPr defaultRowHeight="15.75"/>
  <cols>
    <col min="1" max="1" width="6.25" style="2" customWidth="1"/>
    <col min="2" max="2" width="44" style="2" customWidth="1"/>
    <col min="3" max="5" width="12.25" style="2" customWidth="1"/>
    <col min="6" max="24" width="9" style="2" customWidth="1"/>
    <col min="25" max="243" width="9.125" style="2"/>
    <col min="244" max="244" width="5.875" style="2" customWidth="1"/>
    <col min="245" max="245" width="88.125" style="2" customWidth="1"/>
    <col min="246" max="247" width="17.875" style="2" customWidth="1"/>
    <col min="248" max="248" width="17" style="2" customWidth="1"/>
    <col min="249" max="499" width="9.125" style="2"/>
    <col min="500" max="500" width="5.875" style="2" customWidth="1"/>
    <col min="501" max="501" width="88.125" style="2" customWidth="1"/>
    <col min="502" max="503" width="17.875" style="2" customWidth="1"/>
    <col min="504" max="504" width="17" style="2" customWidth="1"/>
    <col min="505" max="755" width="9.125" style="2"/>
    <col min="756" max="756" width="5.875" style="2" customWidth="1"/>
    <col min="757" max="757" width="88.125" style="2" customWidth="1"/>
    <col min="758" max="759" width="17.875" style="2" customWidth="1"/>
    <col min="760" max="760" width="17" style="2" customWidth="1"/>
    <col min="761" max="1011" width="9.125" style="2"/>
    <col min="1012" max="1012" width="5.875" style="2" customWidth="1"/>
    <col min="1013" max="1013" width="88.125" style="2" customWidth="1"/>
    <col min="1014" max="1015" width="17.875" style="2" customWidth="1"/>
    <col min="1016" max="1016" width="17" style="2" customWidth="1"/>
    <col min="1017" max="1267" width="9.125" style="2"/>
    <col min="1268" max="1268" width="5.875" style="2" customWidth="1"/>
    <col min="1269" max="1269" width="88.125" style="2" customWidth="1"/>
    <col min="1270" max="1271" width="17.875" style="2" customWidth="1"/>
    <col min="1272" max="1272" width="17" style="2" customWidth="1"/>
    <col min="1273" max="1523" width="9.125" style="2"/>
    <col min="1524" max="1524" width="5.875" style="2" customWidth="1"/>
    <col min="1525" max="1525" width="88.125" style="2" customWidth="1"/>
    <col min="1526" max="1527" width="17.875" style="2" customWidth="1"/>
    <col min="1528" max="1528" width="17" style="2" customWidth="1"/>
    <col min="1529" max="1779" width="9.125" style="2"/>
    <col min="1780" max="1780" width="5.875" style="2" customWidth="1"/>
    <col min="1781" max="1781" width="88.125" style="2" customWidth="1"/>
    <col min="1782" max="1783" width="17.875" style="2" customWidth="1"/>
    <col min="1784" max="1784" width="17" style="2" customWidth="1"/>
    <col min="1785" max="2035" width="9.125" style="2"/>
    <col min="2036" max="2036" width="5.875" style="2" customWidth="1"/>
    <col min="2037" max="2037" width="88.125" style="2" customWidth="1"/>
    <col min="2038" max="2039" width="17.875" style="2" customWidth="1"/>
    <col min="2040" max="2040" width="17" style="2" customWidth="1"/>
    <col min="2041" max="2291" width="9.125" style="2"/>
    <col min="2292" max="2292" width="5.875" style="2" customWidth="1"/>
    <col min="2293" max="2293" width="88.125" style="2" customWidth="1"/>
    <col min="2294" max="2295" width="17.875" style="2" customWidth="1"/>
    <col min="2296" max="2296" width="17" style="2" customWidth="1"/>
    <col min="2297" max="2547" width="9.125" style="2"/>
    <col min="2548" max="2548" width="5.875" style="2" customWidth="1"/>
    <col min="2549" max="2549" width="88.125" style="2" customWidth="1"/>
    <col min="2550" max="2551" width="17.875" style="2" customWidth="1"/>
    <col min="2552" max="2552" width="17" style="2" customWidth="1"/>
    <col min="2553" max="2803" width="9.125" style="2"/>
    <col min="2804" max="2804" width="5.875" style="2" customWidth="1"/>
    <col min="2805" max="2805" width="88.125" style="2" customWidth="1"/>
    <col min="2806" max="2807" width="17.875" style="2" customWidth="1"/>
    <col min="2808" max="2808" width="17" style="2" customWidth="1"/>
    <col min="2809" max="3059" width="9.125" style="2"/>
    <col min="3060" max="3060" width="5.875" style="2" customWidth="1"/>
    <col min="3061" max="3061" width="88.125" style="2" customWidth="1"/>
    <col min="3062" max="3063" width="17.875" style="2" customWidth="1"/>
    <col min="3064" max="3064" width="17" style="2" customWidth="1"/>
    <col min="3065" max="3315" width="9.125" style="2"/>
    <col min="3316" max="3316" width="5.875" style="2" customWidth="1"/>
    <col min="3317" max="3317" width="88.125" style="2" customWidth="1"/>
    <col min="3318" max="3319" width="17.875" style="2" customWidth="1"/>
    <col min="3320" max="3320" width="17" style="2" customWidth="1"/>
    <col min="3321" max="3571" width="9.125" style="2"/>
    <col min="3572" max="3572" width="5.875" style="2" customWidth="1"/>
    <col min="3573" max="3573" width="88.125" style="2" customWidth="1"/>
    <col min="3574" max="3575" width="17.875" style="2" customWidth="1"/>
    <col min="3576" max="3576" width="17" style="2" customWidth="1"/>
    <col min="3577" max="3827" width="9.125" style="2"/>
    <col min="3828" max="3828" width="5.875" style="2" customWidth="1"/>
    <col min="3829" max="3829" width="88.125" style="2" customWidth="1"/>
    <col min="3830" max="3831" width="17.875" style="2" customWidth="1"/>
    <col min="3832" max="3832" width="17" style="2" customWidth="1"/>
    <col min="3833" max="4083" width="9.125" style="2"/>
    <col min="4084" max="4084" width="5.875" style="2" customWidth="1"/>
    <col min="4085" max="4085" width="88.125" style="2" customWidth="1"/>
    <col min="4086" max="4087" width="17.875" style="2" customWidth="1"/>
    <col min="4088" max="4088" width="17" style="2" customWidth="1"/>
    <col min="4089" max="4339" width="9.125" style="2"/>
    <col min="4340" max="4340" width="5.875" style="2" customWidth="1"/>
    <col min="4341" max="4341" width="88.125" style="2" customWidth="1"/>
    <col min="4342" max="4343" width="17.875" style="2" customWidth="1"/>
    <col min="4344" max="4344" width="17" style="2" customWidth="1"/>
    <col min="4345" max="4595" width="9.125" style="2"/>
    <col min="4596" max="4596" width="5.875" style="2" customWidth="1"/>
    <col min="4597" max="4597" width="88.125" style="2" customWidth="1"/>
    <col min="4598" max="4599" width="17.875" style="2" customWidth="1"/>
    <col min="4600" max="4600" width="17" style="2" customWidth="1"/>
    <col min="4601" max="4851" width="9.125" style="2"/>
    <col min="4852" max="4852" width="5.875" style="2" customWidth="1"/>
    <col min="4853" max="4853" width="88.125" style="2" customWidth="1"/>
    <col min="4854" max="4855" width="17.875" style="2" customWidth="1"/>
    <col min="4856" max="4856" width="17" style="2" customWidth="1"/>
    <col min="4857" max="5107" width="9.125" style="2"/>
    <col min="5108" max="5108" width="5.875" style="2" customWidth="1"/>
    <col min="5109" max="5109" width="88.125" style="2" customWidth="1"/>
    <col min="5110" max="5111" width="17.875" style="2" customWidth="1"/>
    <col min="5112" max="5112" width="17" style="2" customWidth="1"/>
    <col min="5113" max="5363" width="9.125" style="2"/>
    <col min="5364" max="5364" width="5.875" style="2" customWidth="1"/>
    <col min="5365" max="5365" width="88.125" style="2" customWidth="1"/>
    <col min="5366" max="5367" width="17.875" style="2" customWidth="1"/>
    <col min="5368" max="5368" width="17" style="2" customWidth="1"/>
    <col min="5369" max="5619" width="9.125" style="2"/>
    <col min="5620" max="5620" width="5.875" style="2" customWidth="1"/>
    <col min="5621" max="5621" width="88.125" style="2" customWidth="1"/>
    <col min="5622" max="5623" width="17.875" style="2" customWidth="1"/>
    <col min="5624" max="5624" width="17" style="2" customWidth="1"/>
    <col min="5625" max="5875" width="9.125" style="2"/>
    <col min="5876" max="5876" width="5.875" style="2" customWidth="1"/>
    <col min="5877" max="5877" width="88.125" style="2" customWidth="1"/>
    <col min="5878" max="5879" width="17.875" style="2" customWidth="1"/>
    <col min="5880" max="5880" width="17" style="2" customWidth="1"/>
    <col min="5881" max="6131" width="9.125" style="2"/>
    <col min="6132" max="6132" width="5.875" style="2" customWidth="1"/>
    <col min="6133" max="6133" width="88.125" style="2" customWidth="1"/>
    <col min="6134" max="6135" width="17.875" style="2" customWidth="1"/>
    <col min="6136" max="6136" width="17" style="2" customWidth="1"/>
    <col min="6137" max="6387" width="9.125" style="2"/>
    <col min="6388" max="6388" width="5.875" style="2" customWidth="1"/>
    <col min="6389" max="6389" width="88.125" style="2" customWidth="1"/>
    <col min="6390" max="6391" width="17.875" style="2" customWidth="1"/>
    <col min="6392" max="6392" width="17" style="2" customWidth="1"/>
    <col min="6393" max="6643" width="9.125" style="2"/>
    <col min="6644" max="6644" width="5.875" style="2" customWidth="1"/>
    <col min="6645" max="6645" width="88.125" style="2" customWidth="1"/>
    <col min="6646" max="6647" width="17.875" style="2" customWidth="1"/>
    <col min="6648" max="6648" width="17" style="2" customWidth="1"/>
    <col min="6649" max="6899" width="9.125" style="2"/>
    <col min="6900" max="6900" width="5.875" style="2" customWidth="1"/>
    <col min="6901" max="6901" width="88.125" style="2" customWidth="1"/>
    <col min="6902" max="6903" width="17.875" style="2" customWidth="1"/>
    <col min="6904" max="6904" width="17" style="2" customWidth="1"/>
    <col min="6905" max="7155" width="9.125" style="2"/>
    <col min="7156" max="7156" width="5.875" style="2" customWidth="1"/>
    <col min="7157" max="7157" width="88.125" style="2" customWidth="1"/>
    <col min="7158" max="7159" width="17.875" style="2" customWidth="1"/>
    <col min="7160" max="7160" width="17" style="2" customWidth="1"/>
    <col min="7161" max="7411" width="9.125" style="2"/>
    <col min="7412" max="7412" width="5.875" style="2" customWidth="1"/>
    <col min="7413" max="7413" width="88.125" style="2" customWidth="1"/>
    <col min="7414" max="7415" width="17.875" style="2" customWidth="1"/>
    <col min="7416" max="7416" width="17" style="2" customWidth="1"/>
    <col min="7417" max="7667" width="9.125" style="2"/>
    <col min="7668" max="7668" width="5.875" style="2" customWidth="1"/>
    <col min="7669" max="7669" width="88.125" style="2" customWidth="1"/>
    <col min="7670" max="7671" width="17.875" style="2" customWidth="1"/>
    <col min="7672" max="7672" width="17" style="2" customWidth="1"/>
    <col min="7673" max="7923" width="9.125" style="2"/>
    <col min="7924" max="7924" width="5.875" style="2" customWidth="1"/>
    <col min="7925" max="7925" width="88.125" style="2" customWidth="1"/>
    <col min="7926" max="7927" width="17.875" style="2" customWidth="1"/>
    <col min="7928" max="7928" width="17" style="2" customWidth="1"/>
    <col min="7929" max="8179" width="9.125" style="2"/>
    <col min="8180" max="8180" width="5.875" style="2" customWidth="1"/>
    <col min="8181" max="8181" width="88.125" style="2" customWidth="1"/>
    <col min="8182" max="8183" width="17.875" style="2" customWidth="1"/>
    <col min="8184" max="8184" width="17" style="2" customWidth="1"/>
    <col min="8185" max="8435" width="9.125" style="2"/>
    <col min="8436" max="8436" width="5.875" style="2" customWidth="1"/>
    <col min="8437" max="8437" width="88.125" style="2" customWidth="1"/>
    <col min="8438" max="8439" width="17.875" style="2" customWidth="1"/>
    <col min="8440" max="8440" width="17" style="2" customWidth="1"/>
    <col min="8441" max="8691" width="9.125" style="2"/>
    <col min="8692" max="8692" width="5.875" style="2" customWidth="1"/>
    <col min="8693" max="8693" width="88.125" style="2" customWidth="1"/>
    <col min="8694" max="8695" width="17.875" style="2" customWidth="1"/>
    <col min="8696" max="8696" width="17" style="2" customWidth="1"/>
    <col min="8697" max="8947" width="9.125" style="2"/>
    <col min="8948" max="8948" width="5.875" style="2" customWidth="1"/>
    <col min="8949" max="8949" width="88.125" style="2" customWidth="1"/>
    <col min="8950" max="8951" width="17.875" style="2" customWidth="1"/>
    <col min="8952" max="8952" width="17" style="2" customWidth="1"/>
    <col min="8953" max="9203" width="9.125" style="2"/>
    <col min="9204" max="9204" width="5.875" style="2" customWidth="1"/>
    <col min="9205" max="9205" width="88.125" style="2" customWidth="1"/>
    <col min="9206" max="9207" width="17.875" style="2" customWidth="1"/>
    <col min="9208" max="9208" width="17" style="2" customWidth="1"/>
    <col min="9209" max="9459" width="9.125" style="2"/>
    <col min="9460" max="9460" width="5.875" style="2" customWidth="1"/>
    <col min="9461" max="9461" width="88.125" style="2" customWidth="1"/>
    <col min="9462" max="9463" width="17.875" style="2" customWidth="1"/>
    <col min="9464" max="9464" width="17" style="2" customWidth="1"/>
    <col min="9465" max="9715" width="9.125" style="2"/>
    <col min="9716" max="9716" width="5.875" style="2" customWidth="1"/>
    <col min="9717" max="9717" width="88.125" style="2" customWidth="1"/>
    <col min="9718" max="9719" width="17.875" style="2" customWidth="1"/>
    <col min="9720" max="9720" width="17" style="2" customWidth="1"/>
    <col min="9721" max="9971" width="9.125" style="2"/>
    <col min="9972" max="9972" width="5.875" style="2" customWidth="1"/>
    <col min="9973" max="9973" width="88.125" style="2" customWidth="1"/>
    <col min="9974" max="9975" width="17.875" style="2" customWidth="1"/>
    <col min="9976" max="9976" width="17" style="2" customWidth="1"/>
    <col min="9977" max="10227" width="9.125" style="2"/>
    <col min="10228" max="10228" width="5.875" style="2" customWidth="1"/>
    <col min="10229" max="10229" width="88.125" style="2" customWidth="1"/>
    <col min="10230" max="10231" width="17.875" style="2" customWidth="1"/>
    <col min="10232" max="10232" width="17" style="2" customWidth="1"/>
    <col min="10233" max="10483" width="9.125" style="2"/>
    <col min="10484" max="10484" width="5.875" style="2" customWidth="1"/>
    <col min="10485" max="10485" width="88.125" style="2" customWidth="1"/>
    <col min="10486" max="10487" width="17.875" style="2" customWidth="1"/>
    <col min="10488" max="10488" width="17" style="2" customWidth="1"/>
    <col min="10489" max="10739" width="9.125" style="2"/>
    <col min="10740" max="10740" width="5.875" style="2" customWidth="1"/>
    <col min="10741" max="10741" width="88.125" style="2" customWidth="1"/>
    <col min="10742" max="10743" width="17.875" style="2" customWidth="1"/>
    <col min="10744" max="10744" width="17" style="2" customWidth="1"/>
    <col min="10745" max="10995" width="9.125" style="2"/>
    <col min="10996" max="10996" width="5.875" style="2" customWidth="1"/>
    <col min="10997" max="10997" width="88.125" style="2" customWidth="1"/>
    <col min="10998" max="10999" width="17.875" style="2" customWidth="1"/>
    <col min="11000" max="11000" width="17" style="2" customWidth="1"/>
    <col min="11001" max="11251" width="9.125" style="2"/>
    <col min="11252" max="11252" width="5.875" style="2" customWidth="1"/>
    <col min="11253" max="11253" width="88.125" style="2" customWidth="1"/>
    <col min="11254" max="11255" width="17.875" style="2" customWidth="1"/>
    <col min="11256" max="11256" width="17" style="2" customWidth="1"/>
    <col min="11257" max="11507" width="9.125" style="2"/>
    <col min="11508" max="11508" width="5.875" style="2" customWidth="1"/>
    <col min="11509" max="11509" width="88.125" style="2" customWidth="1"/>
    <col min="11510" max="11511" width="17.875" style="2" customWidth="1"/>
    <col min="11512" max="11512" width="17" style="2" customWidth="1"/>
    <col min="11513" max="11763" width="9.125" style="2"/>
    <col min="11764" max="11764" width="5.875" style="2" customWidth="1"/>
    <col min="11765" max="11765" width="88.125" style="2" customWidth="1"/>
    <col min="11766" max="11767" width="17.875" style="2" customWidth="1"/>
    <col min="11768" max="11768" width="17" style="2" customWidth="1"/>
    <col min="11769" max="12019" width="9.125" style="2"/>
    <col min="12020" max="12020" width="5.875" style="2" customWidth="1"/>
    <col min="12021" max="12021" width="88.125" style="2" customWidth="1"/>
    <col min="12022" max="12023" width="17.875" style="2" customWidth="1"/>
    <col min="12024" max="12024" width="17" style="2" customWidth="1"/>
    <col min="12025" max="12275" width="9.125" style="2"/>
    <col min="12276" max="12276" width="5.875" style="2" customWidth="1"/>
    <col min="12277" max="12277" width="88.125" style="2" customWidth="1"/>
    <col min="12278" max="12279" width="17.875" style="2" customWidth="1"/>
    <col min="12280" max="12280" width="17" style="2" customWidth="1"/>
    <col min="12281" max="12531" width="9.125" style="2"/>
    <col min="12532" max="12532" width="5.875" style="2" customWidth="1"/>
    <col min="12533" max="12533" width="88.125" style="2" customWidth="1"/>
    <col min="12534" max="12535" width="17.875" style="2" customWidth="1"/>
    <col min="12536" max="12536" width="17" style="2" customWidth="1"/>
    <col min="12537" max="12787" width="9.125" style="2"/>
    <col min="12788" max="12788" width="5.875" style="2" customWidth="1"/>
    <col min="12789" max="12789" width="88.125" style="2" customWidth="1"/>
    <col min="12790" max="12791" width="17.875" style="2" customWidth="1"/>
    <col min="12792" max="12792" width="17" style="2" customWidth="1"/>
    <col min="12793" max="13043" width="9.125" style="2"/>
    <col min="13044" max="13044" width="5.875" style="2" customWidth="1"/>
    <col min="13045" max="13045" width="88.125" style="2" customWidth="1"/>
    <col min="13046" max="13047" width="17.875" style="2" customWidth="1"/>
    <col min="13048" max="13048" width="17" style="2" customWidth="1"/>
    <col min="13049" max="13299" width="9.125" style="2"/>
    <col min="13300" max="13300" width="5.875" style="2" customWidth="1"/>
    <col min="13301" max="13301" width="88.125" style="2" customWidth="1"/>
    <col min="13302" max="13303" width="17.875" style="2" customWidth="1"/>
    <col min="13304" max="13304" width="17" style="2" customWidth="1"/>
    <col min="13305" max="13555" width="9.125" style="2"/>
    <col min="13556" max="13556" width="5.875" style="2" customWidth="1"/>
    <col min="13557" max="13557" width="88.125" style="2" customWidth="1"/>
    <col min="13558" max="13559" width="17.875" style="2" customWidth="1"/>
    <col min="13560" max="13560" width="17" style="2" customWidth="1"/>
    <col min="13561" max="13811" width="9.125" style="2"/>
    <col min="13812" max="13812" width="5.875" style="2" customWidth="1"/>
    <col min="13813" max="13813" width="88.125" style="2" customWidth="1"/>
    <col min="13814" max="13815" width="17.875" style="2" customWidth="1"/>
    <col min="13816" max="13816" width="17" style="2" customWidth="1"/>
    <col min="13817" max="14067" width="9.125" style="2"/>
    <col min="14068" max="14068" width="5.875" style="2" customWidth="1"/>
    <col min="14069" max="14069" width="88.125" style="2" customWidth="1"/>
    <col min="14070" max="14071" width="17.875" style="2" customWidth="1"/>
    <col min="14072" max="14072" width="17" style="2" customWidth="1"/>
    <col min="14073" max="14323" width="9.125" style="2"/>
    <col min="14324" max="14324" width="5.875" style="2" customWidth="1"/>
    <col min="14325" max="14325" width="88.125" style="2" customWidth="1"/>
    <col min="14326" max="14327" width="17.875" style="2" customWidth="1"/>
    <col min="14328" max="14328" width="17" style="2" customWidth="1"/>
    <col min="14329" max="14579" width="9.125" style="2"/>
    <col min="14580" max="14580" width="5.875" style="2" customWidth="1"/>
    <col min="14581" max="14581" width="88.125" style="2" customWidth="1"/>
    <col min="14582" max="14583" width="17.875" style="2" customWidth="1"/>
    <col min="14584" max="14584" width="17" style="2" customWidth="1"/>
    <col min="14585" max="14835" width="9.125" style="2"/>
    <col min="14836" max="14836" width="5.875" style="2" customWidth="1"/>
    <col min="14837" max="14837" width="88.125" style="2" customWidth="1"/>
    <col min="14838" max="14839" width="17.875" style="2" customWidth="1"/>
    <col min="14840" max="14840" width="17" style="2" customWidth="1"/>
    <col min="14841" max="15091" width="9.125" style="2"/>
    <col min="15092" max="15092" width="5.875" style="2" customWidth="1"/>
    <col min="15093" max="15093" width="88.125" style="2" customWidth="1"/>
    <col min="15094" max="15095" width="17.875" style="2" customWidth="1"/>
    <col min="15096" max="15096" width="17" style="2" customWidth="1"/>
    <col min="15097" max="15347" width="9.125" style="2"/>
    <col min="15348" max="15348" width="5.875" style="2" customWidth="1"/>
    <col min="15349" max="15349" width="88.125" style="2" customWidth="1"/>
    <col min="15350" max="15351" width="17.875" style="2" customWidth="1"/>
    <col min="15352" max="15352" width="17" style="2" customWidth="1"/>
    <col min="15353" max="15603" width="9.125" style="2"/>
    <col min="15604" max="15604" width="5.875" style="2" customWidth="1"/>
    <col min="15605" max="15605" width="88.125" style="2" customWidth="1"/>
    <col min="15606" max="15607" width="17.875" style="2" customWidth="1"/>
    <col min="15608" max="15608" width="17" style="2" customWidth="1"/>
    <col min="15609" max="15859" width="9.125" style="2"/>
    <col min="15860" max="15860" width="5.875" style="2" customWidth="1"/>
    <col min="15861" max="15861" width="88.125" style="2" customWidth="1"/>
    <col min="15862" max="15863" width="17.875" style="2" customWidth="1"/>
    <col min="15864" max="15864" width="17" style="2" customWidth="1"/>
    <col min="15865" max="16115" width="9.125" style="2"/>
    <col min="16116" max="16116" width="5.875" style="2" customWidth="1"/>
    <col min="16117" max="16117" width="88.125" style="2" customWidth="1"/>
    <col min="16118" max="16119" width="17.875" style="2" customWidth="1"/>
    <col min="16120" max="16120" width="17" style="2" customWidth="1"/>
    <col min="16121" max="16366" width="9.125" style="2"/>
    <col min="16367" max="16384" width="9.125" style="2" customWidth="1"/>
  </cols>
  <sheetData>
    <row r="1" spans="1:5" ht="21" customHeight="1">
      <c r="A1" s="468" t="s">
        <v>1044</v>
      </c>
      <c r="B1" s="468"/>
      <c r="C1" s="468"/>
      <c r="D1" s="468"/>
      <c r="E1" s="468"/>
    </row>
    <row r="2" spans="1:5" ht="6" hidden="1" customHeight="1">
      <c r="A2" s="436"/>
      <c r="B2" s="436"/>
      <c r="C2" s="437"/>
      <c r="D2" s="437"/>
      <c r="E2" s="437"/>
    </row>
    <row r="3" spans="1:5" ht="21" customHeight="1">
      <c r="A3" s="468" t="s">
        <v>236</v>
      </c>
      <c r="B3" s="468"/>
      <c r="C3" s="468"/>
      <c r="D3" s="468"/>
      <c r="E3" s="468"/>
    </row>
    <row r="4" spans="1:5" ht="21" customHeight="1">
      <c r="A4" s="468" t="s">
        <v>237</v>
      </c>
      <c r="B4" s="468"/>
      <c r="C4" s="468"/>
      <c r="D4" s="468"/>
      <c r="E4" s="468"/>
    </row>
    <row r="5" spans="1:5" ht="21" customHeight="1">
      <c r="A5" s="470" t="str">
        <f>'15'!A3:K3</f>
        <v>(Kèm theo Nghị quyết số           /NQ-HĐND ngày        tháng      năm 2025)</v>
      </c>
      <c r="B5" s="470"/>
      <c r="C5" s="470"/>
      <c r="D5" s="470"/>
      <c r="E5" s="470"/>
    </row>
    <row r="6" spans="1:5" ht="6.75" hidden="1" customHeight="1">
      <c r="A6" s="10"/>
      <c r="B6" s="10"/>
      <c r="C6" s="1"/>
      <c r="D6" s="1"/>
      <c r="E6" s="1"/>
    </row>
    <row r="7" spans="1:5" ht="19.5" customHeight="1">
      <c r="A7" s="22"/>
      <c r="B7" s="22"/>
      <c r="D7" s="469" t="s">
        <v>0</v>
      </c>
      <c r="E7" s="469"/>
    </row>
    <row r="8" spans="1:5" ht="20.25" customHeight="1">
      <c r="A8" s="454" t="s">
        <v>224</v>
      </c>
      <c r="B8" s="454" t="s">
        <v>2</v>
      </c>
      <c r="C8" s="454" t="s">
        <v>379</v>
      </c>
      <c r="D8" s="454" t="s">
        <v>162</v>
      </c>
      <c r="E8" s="454"/>
    </row>
    <row r="9" spans="1:5" ht="32.25" customHeight="1">
      <c r="A9" s="454"/>
      <c r="B9" s="454"/>
      <c r="C9" s="454"/>
      <c r="D9" s="130" t="s">
        <v>377</v>
      </c>
      <c r="E9" s="130" t="s">
        <v>378</v>
      </c>
    </row>
    <row r="10" spans="1:5" s="11" customFormat="1" ht="20.25" customHeight="1">
      <c r="A10" s="131" t="s">
        <v>5</v>
      </c>
      <c r="B10" s="131" t="s">
        <v>6</v>
      </c>
      <c r="C10" s="131" t="s">
        <v>165</v>
      </c>
      <c r="D10" s="131">
        <v>2</v>
      </c>
      <c r="E10" s="131">
        <v>3</v>
      </c>
    </row>
    <row r="11" spans="1:5" s="256" customFormat="1" ht="20.25" customHeight="1">
      <c r="A11" s="319"/>
      <c r="B11" s="320" t="s">
        <v>166</v>
      </c>
      <c r="C11" s="126">
        <v>29916692.49091237</v>
      </c>
      <c r="D11" s="126">
        <v>16476166.01712415</v>
      </c>
      <c r="E11" s="126">
        <v>13440526.473788224</v>
      </c>
    </row>
    <row r="12" spans="1:5" s="256" customFormat="1" ht="20.25" customHeight="1">
      <c r="A12" s="259" t="s">
        <v>5</v>
      </c>
      <c r="B12" s="322" t="s">
        <v>91</v>
      </c>
      <c r="C12" s="303">
        <v>24729114.49091237</v>
      </c>
      <c r="D12" s="303">
        <v>11696785.188081149</v>
      </c>
      <c r="E12" s="303">
        <v>13032329.302831223</v>
      </c>
    </row>
    <row r="13" spans="1:5" s="122" customFormat="1" ht="20.25" customHeight="1">
      <c r="A13" s="259" t="s">
        <v>8</v>
      </c>
      <c r="B13" s="322" t="s">
        <v>184</v>
      </c>
      <c r="C13" s="303">
        <v>5023904</v>
      </c>
      <c r="D13" s="303">
        <v>4524149</v>
      </c>
      <c r="E13" s="303">
        <v>499755</v>
      </c>
    </row>
    <row r="14" spans="1:5" s="260" customFormat="1" ht="20.25" customHeight="1">
      <c r="A14" s="133">
        <v>1</v>
      </c>
      <c r="B14" s="211" t="s">
        <v>92</v>
      </c>
      <c r="C14" s="120">
        <v>4859904</v>
      </c>
      <c r="D14" s="120">
        <v>4360149</v>
      </c>
      <c r="E14" s="120">
        <v>499755</v>
      </c>
    </row>
    <row r="15" spans="1:5" s="122" customFormat="1" ht="20.25" hidden="1" customHeight="1">
      <c r="A15" s="133"/>
      <c r="B15" s="211" t="s">
        <v>93</v>
      </c>
      <c r="C15" s="120">
        <v>0</v>
      </c>
      <c r="D15" s="120">
        <v>0</v>
      </c>
      <c r="E15" s="120">
        <v>0</v>
      </c>
    </row>
    <row r="16" spans="1:5" s="260" customFormat="1" ht="20.25" hidden="1" customHeight="1">
      <c r="A16" s="301" t="s">
        <v>10</v>
      </c>
      <c r="B16" s="323" t="s">
        <v>94</v>
      </c>
      <c r="C16" s="120">
        <v>0</v>
      </c>
      <c r="D16" s="120">
        <v>0</v>
      </c>
      <c r="E16" s="120">
        <v>0</v>
      </c>
    </row>
    <row r="17" spans="1:5" s="260" customFormat="1" ht="20.25" hidden="1" customHeight="1">
      <c r="A17" s="301" t="s">
        <v>10</v>
      </c>
      <c r="B17" s="323" t="s">
        <v>95</v>
      </c>
      <c r="C17" s="120">
        <v>0</v>
      </c>
      <c r="D17" s="120">
        <v>0</v>
      </c>
      <c r="E17" s="120">
        <v>0</v>
      </c>
    </row>
    <row r="18" spans="1:5" s="122" customFormat="1" ht="20.25" customHeight="1">
      <c r="A18" s="133"/>
      <c r="B18" s="211" t="s">
        <v>96</v>
      </c>
      <c r="C18" s="120">
        <v>0</v>
      </c>
      <c r="D18" s="120">
        <v>0</v>
      </c>
      <c r="E18" s="120">
        <v>0</v>
      </c>
    </row>
    <row r="19" spans="1:5" s="260" customFormat="1" ht="20.25" customHeight="1">
      <c r="A19" s="133" t="s">
        <v>10</v>
      </c>
      <c r="B19" s="324" t="s">
        <v>344</v>
      </c>
      <c r="C19" s="120">
        <v>882800</v>
      </c>
      <c r="D19" s="120">
        <v>879128</v>
      </c>
      <c r="E19" s="120">
        <v>3672</v>
      </c>
    </row>
    <row r="20" spans="1:5" s="260" customFormat="1" ht="20.25" customHeight="1">
      <c r="A20" s="133" t="s">
        <v>10</v>
      </c>
      <c r="B20" s="324" t="s">
        <v>345</v>
      </c>
      <c r="C20" s="120">
        <v>25844</v>
      </c>
      <c r="D20" s="120">
        <v>25844</v>
      </c>
      <c r="E20" s="120">
        <v>0</v>
      </c>
    </row>
    <row r="21" spans="1:5" s="260" customFormat="1" ht="20.25" customHeight="1">
      <c r="A21" s="325" t="s">
        <v>10</v>
      </c>
      <c r="B21" s="323" t="s">
        <v>97</v>
      </c>
      <c r="C21" s="120">
        <v>3402260</v>
      </c>
      <c r="D21" s="120">
        <v>2906177</v>
      </c>
      <c r="E21" s="120">
        <v>496083</v>
      </c>
    </row>
    <row r="22" spans="1:5" s="260" customFormat="1" ht="20.25" customHeight="1">
      <c r="A22" s="325" t="s">
        <v>10</v>
      </c>
      <c r="B22" s="323" t="s">
        <v>98</v>
      </c>
      <c r="C22" s="120">
        <v>140000</v>
      </c>
      <c r="D22" s="120">
        <v>140000</v>
      </c>
      <c r="E22" s="120">
        <v>0</v>
      </c>
    </row>
    <row r="23" spans="1:5" s="260" customFormat="1" ht="20.25" customHeight="1">
      <c r="A23" s="325" t="s">
        <v>10</v>
      </c>
      <c r="B23" s="324" t="s">
        <v>343</v>
      </c>
      <c r="C23" s="120">
        <v>409000</v>
      </c>
      <c r="D23" s="120">
        <v>409000</v>
      </c>
      <c r="E23" s="120">
        <v>0</v>
      </c>
    </row>
    <row r="24" spans="1:5" s="122" customFormat="1" ht="63">
      <c r="A24" s="77">
        <v>2</v>
      </c>
      <c r="B24" s="326" t="s">
        <v>99</v>
      </c>
      <c r="C24" s="120">
        <v>0</v>
      </c>
      <c r="D24" s="120">
        <v>0</v>
      </c>
      <c r="E24" s="120">
        <v>0</v>
      </c>
    </row>
    <row r="25" spans="1:5" s="122" customFormat="1">
      <c r="A25" s="77">
        <v>3</v>
      </c>
      <c r="B25" s="291" t="s">
        <v>369</v>
      </c>
      <c r="C25" s="120">
        <v>70000</v>
      </c>
      <c r="D25" s="120">
        <v>70000</v>
      </c>
      <c r="E25" s="120">
        <v>0</v>
      </c>
    </row>
    <row r="26" spans="1:5" s="122" customFormat="1">
      <c r="A26" s="77">
        <v>4</v>
      </c>
      <c r="B26" s="291" t="s">
        <v>370</v>
      </c>
      <c r="C26" s="120">
        <v>4000</v>
      </c>
      <c r="D26" s="120">
        <v>4000</v>
      </c>
      <c r="E26" s="120">
        <v>0</v>
      </c>
    </row>
    <row r="27" spans="1:5" s="122" customFormat="1" ht="47.25">
      <c r="A27" s="77">
        <v>5</v>
      </c>
      <c r="B27" s="291" t="s">
        <v>371</v>
      </c>
      <c r="C27" s="120">
        <v>3000</v>
      </c>
      <c r="D27" s="120">
        <v>3000</v>
      </c>
      <c r="E27" s="120">
        <v>0</v>
      </c>
    </row>
    <row r="28" spans="1:5" s="122" customFormat="1">
      <c r="A28" s="77">
        <v>6</v>
      </c>
      <c r="B28" s="291" t="s">
        <v>372</v>
      </c>
      <c r="C28" s="120">
        <v>17000</v>
      </c>
      <c r="D28" s="120">
        <v>17000</v>
      </c>
      <c r="E28" s="120">
        <v>0</v>
      </c>
    </row>
    <row r="29" spans="1:5" s="122" customFormat="1">
      <c r="A29" s="77">
        <v>7</v>
      </c>
      <c r="B29" s="291" t="s">
        <v>373</v>
      </c>
      <c r="C29" s="120">
        <v>60000</v>
      </c>
      <c r="D29" s="120">
        <v>60000</v>
      </c>
      <c r="E29" s="120">
        <v>0</v>
      </c>
    </row>
    <row r="30" spans="1:5" s="122" customFormat="1">
      <c r="A30" s="77">
        <v>8</v>
      </c>
      <c r="B30" s="291" t="s">
        <v>100</v>
      </c>
      <c r="C30" s="120">
        <v>10000</v>
      </c>
      <c r="D30" s="120">
        <v>10000</v>
      </c>
      <c r="E30" s="120">
        <v>0</v>
      </c>
    </row>
    <row r="31" spans="1:5" s="256" customFormat="1" ht="20.25" customHeight="1">
      <c r="A31" s="259" t="s">
        <v>13</v>
      </c>
      <c r="B31" s="322" t="s">
        <v>25</v>
      </c>
      <c r="C31" s="303">
        <v>19064337.518490024</v>
      </c>
      <c r="D31" s="303">
        <v>6769373.1760401614</v>
      </c>
      <c r="E31" s="303">
        <v>12294964.342449863</v>
      </c>
    </row>
    <row r="32" spans="1:5" ht="20.25" customHeight="1">
      <c r="A32" s="86"/>
      <c r="B32" s="113" t="s">
        <v>101</v>
      </c>
      <c r="C32" s="89">
        <v>0</v>
      </c>
      <c r="D32" s="89">
        <v>0</v>
      </c>
      <c r="E32" s="89">
        <v>0</v>
      </c>
    </row>
    <row r="33" spans="1:5" ht="20.25" customHeight="1">
      <c r="A33" s="88">
        <v>1</v>
      </c>
      <c r="B33" s="113" t="s">
        <v>102</v>
      </c>
      <c r="C33" s="89">
        <v>8592081.3438437358</v>
      </c>
      <c r="D33" s="89">
        <v>1859168.3745376919</v>
      </c>
      <c r="E33" s="89">
        <v>6732912.9693060443</v>
      </c>
    </row>
    <row r="34" spans="1:5" ht="20.25" customHeight="1">
      <c r="A34" s="88">
        <f>A33+1</f>
        <v>2</v>
      </c>
      <c r="B34" s="113" t="s">
        <v>103</v>
      </c>
      <c r="C34" s="89">
        <v>64780.387358000007</v>
      </c>
      <c r="D34" s="89">
        <v>64780.387358000007</v>
      </c>
      <c r="E34" s="89">
        <v>0</v>
      </c>
    </row>
    <row r="35" spans="1:5" s="161" customFormat="1" ht="31.5">
      <c r="A35" s="154" t="s">
        <v>17</v>
      </c>
      <c r="B35" s="155" t="s">
        <v>26</v>
      </c>
      <c r="C35" s="160">
        <v>71932.972422347768</v>
      </c>
      <c r="D35" s="303">
        <v>71932.972422347768</v>
      </c>
      <c r="E35" s="87">
        <v>0</v>
      </c>
    </row>
    <row r="36" spans="1:5" s="4" customFormat="1" ht="20.25" customHeight="1">
      <c r="A36" s="86" t="s">
        <v>18</v>
      </c>
      <c r="B36" s="93" t="s">
        <v>27</v>
      </c>
      <c r="C36" s="87">
        <v>2000</v>
      </c>
      <c r="D36" s="303">
        <v>2000</v>
      </c>
      <c r="E36" s="87">
        <v>0</v>
      </c>
    </row>
    <row r="37" spans="1:5" s="4" customFormat="1" ht="20.25" customHeight="1">
      <c r="A37" s="86" t="s">
        <v>20</v>
      </c>
      <c r="B37" s="93" t="s">
        <v>28</v>
      </c>
      <c r="C37" s="87">
        <v>533979</v>
      </c>
      <c r="D37" s="303">
        <v>296369.03961864003</v>
      </c>
      <c r="E37" s="87">
        <v>237609.96038135997</v>
      </c>
    </row>
    <row r="38" spans="1:5" s="4" customFormat="1" ht="20.25" customHeight="1">
      <c r="A38" s="86" t="s">
        <v>104</v>
      </c>
      <c r="B38" s="93" t="s">
        <v>29</v>
      </c>
      <c r="C38" s="87">
        <v>32961</v>
      </c>
      <c r="D38" s="303">
        <v>32961</v>
      </c>
      <c r="E38" s="87">
        <v>0</v>
      </c>
    </row>
    <row r="39" spans="1:5" s="4" customFormat="1" ht="20.25" customHeight="1">
      <c r="A39" s="86" t="s">
        <v>6</v>
      </c>
      <c r="B39" s="115" t="s">
        <v>105</v>
      </c>
      <c r="C39" s="87">
        <v>5173323</v>
      </c>
      <c r="D39" s="303">
        <v>4765125.829043</v>
      </c>
      <c r="E39" s="87">
        <v>408197.17095699999</v>
      </c>
    </row>
    <row r="40" spans="1:5" s="4" customFormat="1" ht="20.25" customHeight="1">
      <c r="A40" s="86" t="s">
        <v>8</v>
      </c>
      <c r="B40" s="93" t="s">
        <v>31</v>
      </c>
      <c r="C40" s="87">
        <v>1358222</v>
      </c>
      <c r="D40" s="87">
        <v>950024.82904300001</v>
      </c>
      <c r="E40" s="87">
        <v>408197.17095699999</v>
      </c>
    </row>
    <row r="41" spans="1:5" ht="20.25" customHeight="1">
      <c r="A41" s="86"/>
      <c r="B41" s="17" t="s">
        <v>346</v>
      </c>
      <c r="C41" s="89">
        <v>267344</v>
      </c>
      <c r="D41" s="89">
        <v>132080.95896000002</v>
      </c>
      <c r="E41" s="89">
        <v>135263.04103999998</v>
      </c>
    </row>
    <row r="42" spans="1:5" ht="20.25" customHeight="1">
      <c r="A42" s="86"/>
      <c r="B42" s="17" t="s">
        <v>347</v>
      </c>
      <c r="C42" s="89">
        <v>779510</v>
      </c>
      <c r="D42" s="89">
        <v>525638.19999999995</v>
      </c>
      <c r="E42" s="89">
        <v>253871.8</v>
      </c>
    </row>
    <row r="43" spans="1:5" ht="20.25" customHeight="1">
      <c r="A43" s="86"/>
      <c r="B43" s="17" t="s">
        <v>348</v>
      </c>
      <c r="C43" s="89">
        <v>311368</v>
      </c>
      <c r="D43" s="89">
        <v>292305.67008299998</v>
      </c>
      <c r="E43" s="89">
        <v>19062.329917000003</v>
      </c>
    </row>
    <row r="44" spans="1:5" s="4" customFormat="1" ht="20.25" customHeight="1">
      <c r="A44" s="86" t="s">
        <v>13</v>
      </c>
      <c r="B44" s="93" t="s">
        <v>32</v>
      </c>
      <c r="C44" s="87">
        <v>3815101</v>
      </c>
      <c r="D44" s="87">
        <v>3815101</v>
      </c>
      <c r="E44" s="87">
        <v>0</v>
      </c>
    </row>
    <row r="45" spans="1:5" s="4" customFormat="1" ht="20.25" customHeight="1">
      <c r="A45" s="86" t="s">
        <v>34</v>
      </c>
      <c r="B45" s="93" t="s">
        <v>106</v>
      </c>
      <c r="C45" s="87">
        <v>0</v>
      </c>
      <c r="D45" s="87">
        <v>0</v>
      </c>
      <c r="E45" s="87">
        <v>0</v>
      </c>
    </row>
    <row r="46" spans="1:5" s="4" customFormat="1" ht="20.25" customHeight="1">
      <c r="A46" s="86" t="s">
        <v>36</v>
      </c>
      <c r="B46" s="93" t="s">
        <v>350</v>
      </c>
      <c r="C46" s="87">
        <v>121900</v>
      </c>
      <c r="D46" s="87">
        <v>121900</v>
      </c>
      <c r="E46" s="87">
        <v>0</v>
      </c>
    </row>
    <row r="47" spans="1:5" s="132" customFormat="1" ht="20.25" customHeight="1">
      <c r="A47" s="116" t="s">
        <v>40</v>
      </c>
      <c r="B47" s="117" t="s">
        <v>380</v>
      </c>
      <c r="C47" s="156">
        <v>14255</v>
      </c>
      <c r="D47" s="156">
        <v>14255</v>
      </c>
      <c r="E47" s="156">
        <v>0</v>
      </c>
    </row>
    <row r="48" spans="1:5">
      <c r="D48" s="118"/>
      <c r="E48" s="118"/>
    </row>
    <row r="49" spans="4:4">
      <c r="D49" s="118"/>
    </row>
    <row r="50" spans="4:4">
      <c r="D50" s="118"/>
    </row>
  </sheetData>
  <mergeCells count="9">
    <mergeCell ref="A1:E1"/>
    <mergeCell ref="D7:E7"/>
    <mergeCell ref="D8:E8"/>
    <mergeCell ref="A3:E3"/>
    <mergeCell ref="A4:E4"/>
    <mergeCell ref="A8:A9"/>
    <mergeCell ref="B8:B9"/>
    <mergeCell ref="C8:C9"/>
    <mergeCell ref="A5:E5"/>
  </mergeCells>
  <pageMargins left="0.47244094488188981" right="0.31496062992125984" top="0.70866141732283472" bottom="0.27559055118110237" header="0.31496062992125984" footer="0.19685039370078741"/>
  <pageSetup paperSize="9" orientation="portrait" r:id="rId1"/>
  <headerFooter differentFirst="1">
    <oddHeader>&amp;C&amp;P</oddHead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workbookViewId="0">
      <pane xSplit="2" ySplit="7" topLeftCell="C17" activePane="bottomRight" state="frozen"/>
      <selection pane="topRight" activeCell="D1" sqref="D1"/>
      <selection pane="bottomLeft" activeCell="A11" sqref="A11"/>
      <selection pane="bottomRight" activeCell="J14" sqref="J14"/>
    </sheetView>
  </sheetViews>
  <sheetFormatPr defaultRowHeight="15.75"/>
  <cols>
    <col min="1" max="1" width="5.875" style="2" customWidth="1"/>
    <col min="2" max="2" width="57.25" style="2" customWidth="1"/>
    <col min="3" max="3" width="16.125" style="5" customWidth="1"/>
    <col min="4" max="5" width="9" style="2" customWidth="1"/>
    <col min="6" max="250" width="9.125" style="2"/>
    <col min="251" max="251" width="5.875" style="2" customWidth="1"/>
    <col min="252" max="252" width="122.375" style="2" customWidth="1"/>
    <col min="253" max="253" width="0" style="2" hidden="1" customWidth="1"/>
    <col min="254" max="254" width="18.375" style="2" customWidth="1"/>
    <col min="255" max="506" width="9.125" style="2"/>
    <col min="507" max="507" width="5.875" style="2" customWidth="1"/>
    <col min="508" max="508" width="122.375" style="2" customWidth="1"/>
    <col min="509" max="509" width="0" style="2" hidden="1" customWidth="1"/>
    <col min="510" max="510" width="18.375" style="2" customWidth="1"/>
    <col min="511" max="762" width="9.125" style="2"/>
    <col min="763" max="763" width="5.875" style="2" customWidth="1"/>
    <col min="764" max="764" width="122.375" style="2" customWidth="1"/>
    <col min="765" max="765" width="0" style="2" hidden="1" customWidth="1"/>
    <col min="766" max="766" width="18.375" style="2" customWidth="1"/>
    <col min="767" max="1018" width="9.125" style="2"/>
    <col min="1019" max="1019" width="5.875" style="2" customWidth="1"/>
    <col min="1020" max="1020" width="122.375" style="2" customWidth="1"/>
    <col min="1021" max="1021" width="0" style="2" hidden="1" customWidth="1"/>
    <col min="1022" max="1022" width="18.375" style="2" customWidth="1"/>
    <col min="1023" max="1274" width="9.125" style="2"/>
    <col min="1275" max="1275" width="5.875" style="2" customWidth="1"/>
    <col min="1276" max="1276" width="122.375" style="2" customWidth="1"/>
    <col min="1277" max="1277" width="0" style="2" hidden="1" customWidth="1"/>
    <col min="1278" max="1278" width="18.375" style="2" customWidth="1"/>
    <col min="1279" max="1530" width="9.125" style="2"/>
    <col min="1531" max="1531" width="5.875" style="2" customWidth="1"/>
    <col min="1532" max="1532" width="122.375" style="2" customWidth="1"/>
    <col min="1533" max="1533" width="0" style="2" hidden="1" customWidth="1"/>
    <col min="1534" max="1534" width="18.375" style="2" customWidth="1"/>
    <col min="1535" max="1786" width="9.125" style="2"/>
    <col min="1787" max="1787" width="5.875" style="2" customWidth="1"/>
    <col min="1788" max="1788" width="122.375" style="2" customWidth="1"/>
    <col min="1789" max="1789" width="0" style="2" hidden="1" customWidth="1"/>
    <col min="1790" max="1790" width="18.375" style="2" customWidth="1"/>
    <col min="1791" max="2042" width="9.125" style="2"/>
    <col min="2043" max="2043" width="5.875" style="2" customWidth="1"/>
    <col min="2044" max="2044" width="122.375" style="2" customWidth="1"/>
    <col min="2045" max="2045" width="0" style="2" hidden="1" customWidth="1"/>
    <col min="2046" max="2046" width="18.375" style="2" customWidth="1"/>
    <col min="2047" max="2298" width="9.125" style="2"/>
    <col min="2299" max="2299" width="5.875" style="2" customWidth="1"/>
    <col min="2300" max="2300" width="122.375" style="2" customWidth="1"/>
    <col min="2301" max="2301" width="0" style="2" hidden="1" customWidth="1"/>
    <col min="2302" max="2302" width="18.375" style="2" customWidth="1"/>
    <col min="2303" max="2554" width="9.125" style="2"/>
    <col min="2555" max="2555" width="5.875" style="2" customWidth="1"/>
    <col min="2556" max="2556" width="122.375" style="2" customWidth="1"/>
    <col min="2557" max="2557" width="0" style="2" hidden="1" customWidth="1"/>
    <col min="2558" max="2558" width="18.375" style="2" customWidth="1"/>
    <col min="2559" max="2810" width="9.125" style="2"/>
    <col min="2811" max="2811" width="5.875" style="2" customWidth="1"/>
    <col min="2812" max="2812" width="122.375" style="2" customWidth="1"/>
    <col min="2813" max="2813" width="0" style="2" hidden="1" customWidth="1"/>
    <col min="2814" max="2814" width="18.375" style="2" customWidth="1"/>
    <col min="2815" max="3066" width="9.125" style="2"/>
    <col min="3067" max="3067" width="5.875" style="2" customWidth="1"/>
    <col min="3068" max="3068" width="122.375" style="2" customWidth="1"/>
    <col min="3069" max="3069" width="0" style="2" hidden="1" customWidth="1"/>
    <col min="3070" max="3070" width="18.375" style="2" customWidth="1"/>
    <col min="3071" max="3322" width="9.125" style="2"/>
    <col min="3323" max="3323" width="5.875" style="2" customWidth="1"/>
    <col min="3324" max="3324" width="122.375" style="2" customWidth="1"/>
    <col min="3325" max="3325" width="0" style="2" hidden="1" customWidth="1"/>
    <col min="3326" max="3326" width="18.375" style="2" customWidth="1"/>
    <col min="3327" max="3578" width="9.125" style="2"/>
    <col min="3579" max="3579" width="5.875" style="2" customWidth="1"/>
    <col min="3580" max="3580" width="122.375" style="2" customWidth="1"/>
    <col min="3581" max="3581" width="0" style="2" hidden="1" customWidth="1"/>
    <col min="3582" max="3582" width="18.375" style="2" customWidth="1"/>
    <col min="3583" max="3834" width="9.125" style="2"/>
    <col min="3835" max="3835" width="5.875" style="2" customWidth="1"/>
    <col min="3836" max="3836" width="122.375" style="2" customWidth="1"/>
    <col min="3837" max="3837" width="0" style="2" hidden="1" customWidth="1"/>
    <col min="3838" max="3838" width="18.375" style="2" customWidth="1"/>
    <col min="3839" max="4090" width="9.125" style="2"/>
    <col min="4091" max="4091" width="5.875" style="2" customWidth="1"/>
    <col min="4092" max="4092" width="122.375" style="2" customWidth="1"/>
    <col min="4093" max="4093" width="0" style="2" hidden="1" customWidth="1"/>
    <col min="4094" max="4094" width="18.375" style="2" customWidth="1"/>
    <col min="4095" max="4346" width="9.125" style="2"/>
    <col min="4347" max="4347" width="5.875" style="2" customWidth="1"/>
    <col min="4348" max="4348" width="122.375" style="2" customWidth="1"/>
    <col min="4349" max="4349" width="0" style="2" hidden="1" customWidth="1"/>
    <col min="4350" max="4350" width="18.375" style="2" customWidth="1"/>
    <col min="4351" max="4602" width="9.125" style="2"/>
    <col min="4603" max="4603" width="5.875" style="2" customWidth="1"/>
    <col min="4604" max="4604" width="122.375" style="2" customWidth="1"/>
    <col min="4605" max="4605" width="0" style="2" hidden="1" customWidth="1"/>
    <col min="4606" max="4606" width="18.375" style="2" customWidth="1"/>
    <col min="4607" max="4858" width="9.125" style="2"/>
    <col min="4859" max="4859" width="5.875" style="2" customWidth="1"/>
    <col min="4860" max="4860" width="122.375" style="2" customWidth="1"/>
    <col min="4861" max="4861" width="0" style="2" hidden="1" customWidth="1"/>
    <col min="4862" max="4862" width="18.375" style="2" customWidth="1"/>
    <col min="4863" max="5114" width="9.125" style="2"/>
    <col min="5115" max="5115" width="5.875" style="2" customWidth="1"/>
    <col min="5116" max="5116" width="122.375" style="2" customWidth="1"/>
    <col min="5117" max="5117" width="0" style="2" hidden="1" customWidth="1"/>
    <col min="5118" max="5118" width="18.375" style="2" customWidth="1"/>
    <col min="5119" max="5370" width="9.125" style="2"/>
    <col min="5371" max="5371" width="5.875" style="2" customWidth="1"/>
    <col min="5372" max="5372" width="122.375" style="2" customWidth="1"/>
    <col min="5373" max="5373" width="0" style="2" hidden="1" customWidth="1"/>
    <col min="5374" max="5374" width="18.375" style="2" customWidth="1"/>
    <col min="5375" max="5626" width="9.125" style="2"/>
    <col min="5627" max="5627" width="5.875" style="2" customWidth="1"/>
    <col min="5628" max="5628" width="122.375" style="2" customWidth="1"/>
    <col min="5629" max="5629" width="0" style="2" hidden="1" customWidth="1"/>
    <col min="5630" max="5630" width="18.375" style="2" customWidth="1"/>
    <col min="5631" max="5882" width="9.125" style="2"/>
    <col min="5883" max="5883" width="5.875" style="2" customWidth="1"/>
    <col min="5884" max="5884" width="122.375" style="2" customWidth="1"/>
    <col min="5885" max="5885" width="0" style="2" hidden="1" customWidth="1"/>
    <col min="5886" max="5886" width="18.375" style="2" customWidth="1"/>
    <col min="5887" max="6138" width="9.125" style="2"/>
    <col min="6139" max="6139" width="5.875" style="2" customWidth="1"/>
    <col min="6140" max="6140" width="122.375" style="2" customWidth="1"/>
    <col min="6141" max="6141" width="0" style="2" hidden="1" customWidth="1"/>
    <col min="6142" max="6142" width="18.375" style="2" customWidth="1"/>
    <col min="6143" max="6394" width="9.125" style="2"/>
    <col min="6395" max="6395" width="5.875" style="2" customWidth="1"/>
    <col min="6396" max="6396" width="122.375" style="2" customWidth="1"/>
    <col min="6397" max="6397" width="0" style="2" hidden="1" customWidth="1"/>
    <col min="6398" max="6398" width="18.375" style="2" customWidth="1"/>
    <col min="6399" max="6650" width="9.125" style="2"/>
    <col min="6651" max="6651" width="5.875" style="2" customWidth="1"/>
    <col min="6652" max="6652" width="122.375" style="2" customWidth="1"/>
    <col min="6653" max="6653" width="0" style="2" hidden="1" customWidth="1"/>
    <col min="6654" max="6654" width="18.375" style="2" customWidth="1"/>
    <col min="6655" max="6906" width="9.125" style="2"/>
    <col min="6907" max="6907" width="5.875" style="2" customWidth="1"/>
    <col min="6908" max="6908" width="122.375" style="2" customWidth="1"/>
    <col min="6909" max="6909" width="0" style="2" hidden="1" customWidth="1"/>
    <col min="6910" max="6910" width="18.375" style="2" customWidth="1"/>
    <col min="6911" max="7162" width="9.125" style="2"/>
    <col min="7163" max="7163" width="5.875" style="2" customWidth="1"/>
    <col min="7164" max="7164" width="122.375" style="2" customWidth="1"/>
    <col min="7165" max="7165" width="0" style="2" hidden="1" customWidth="1"/>
    <col min="7166" max="7166" width="18.375" style="2" customWidth="1"/>
    <col min="7167" max="7418" width="9.125" style="2"/>
    <col min="7419" max="7419" width="5.875" style="2" customWidth="1"/>
    <col min="7420" max="7420" width="122.375" style="2" customWidth="1"/>
    <col min="7421" max="7421" width="0" style="2" hidden="1" customWidth="1"/>
    <col min="7422" max="7422" width="18.375" style="2" customWidth="1"/>
    <col min="7423" max="7674" width="9.125" style="2"/>
    <col min="7675" max="7675" width="5.875" style="2" customWidth="1"/>
    <col min="7676" max="7676" width="122.375" style="2" customWidth="1"/>
    <col min="7677" max="7677" width="0" style="2" hidden="1" customWidth="1"/>
    <col min="7678" max="7678" width="18.375" style="2" customWidth="1"/>
    <col min="7679" max="7930" width="9.125" style="2"/>
    <col min="7931" max="7931" width="5.875" style="2" customWidth="1"/>
    <col min="7932" max="7932" width="122.375" style="2" customWidth="1"/>
    <col min="7933" max="7933" width="0" style="2" hidden="1" customWidth="1"/>
    <col min="7934" max="7934" width="18.375" style="2" customWidth="1"/>
    <col min="7935" max="8186" width="9.125" style="2"/>
    <col min="8187" max="8187" width="5.875" style="2" customWidth="1"/>
    <col min="8188" max="8188" width="122.375" style="2" customWidth="1"/>
    <col min="8189" max="8189" width="0" style="2" hidden="1" customWidth="1"/>
    <col min="8190" max="8190" width="18.375" style="2" customWidth="1"/>
    <col min="8191" max="8442" width="9.125" style="2"/>
    <col min="8443" max="8443" width="5.875" style="2" customWidth="1"/>
    <col min="8444" max="8444" width="122.375" style="2" customWidth="1"/>
    <col min="8445" max="8445" width="0" style="2" hidden="1" customWidth="1"/>
    <col min="8446" max="8446" width="18.375" style="2" customWidth="1"/>
    <col min="8447" max="8698" width="9.125" style="2"/>
    <col min="8699" max="8699" width="5.875" style="2" customWidth="1"/>
    <col min="8700" max="8700" width="122.375" style="2" customWidth="1"/>
    <col min="8701" max="8701" width="0" style="2" hidden="1" customWidth="1"/>
    <col min="8702" max="8702" width="18.375" style="2" customWidth="1"/>
    <col min="8703" max="8954" width="9.125" style="2"/>
    <col min="8955" max="8955" width="5.875" style="2" customWidth="1"/>
    <col min="8956" max="8956" width="122.375" style="2" customWidth="1"/>
    <col min="8957" max="8957" width="0" style="2" hidden="1" customWidth="1"/>
    <col min="8958" max="8958" width="18.375" style="2" customWidth="1"/>
    <col min="8959" max="9210" width="9.125" style="2"/>
    <col min="9211" max="9211" width="5.875" style="2" customWidth="1"/>
    <col min="9212" max="9212" width="122.375" style="2" customWidth="1"/>
    <col min="9213" max="9213" width="0" style="2" hidden="1" customWidth="1"/>
    <col min="9214" max="9214" width="18.375" style="2" customWidth="1"/>
    <col min="9215" max="9466" width="9.125" style="2"/>
    <col min="9467" max="9467" width="5.875" style="2" customWidth="1"/>
    <col min="9468" max="9468" width="122.375" style="2" customWidth="1"/>
    <col min="9469" max="9469" width="0" style="2" hidden="1" customWidth="1"/>
    <col min="9470" max="9470" width="18.375" style="2" customWidth="1"/>
    <col min="9471" max="9722" width="9.125" style="2"/>
    <col min="9723" max="9723" width="5.875" style="2" customWidth="1"/>
    <col min="9724" max="9724" width="122.375" style="2" customWidth="1"/>
    <col min="9725" max="9725" width="0" style="2" hidden="1" customWidth="1"/>
    <col min="9726" max="9726" width="18.375" style="2" customWidth="1"/>
    <col min="9727" max="9978" width="9.125" style="2"/>
    <col min="9979" max="9979" width="5.875" style="2" customWidth="1"/>
    <col min="9980" max="9980" width="122.375" style="2" customWidth="1"/>
    <col min="9981" max="9981" width="0" style="2" hidden="1" customWidth="1"/>
    <col min="9982" max="9982" width="18.375" style="2" customWidth="1"/>
    <col min="9983" max="10234" width="9.125" style="2"/>
    <col min="10235" max="10235" width="5.875" style="2" customWidth="1"/>
    <col min="10236" max="10236" width="122.375" style="2" customWidth="1"/>
    <col min="10237" max="10237" width="0" style="2" hidden="1" customWidth="1"/>
    <col min="10238" max="10238" width="18.375" style="2" customWidth="1"/>
    <col min="10239" max="10490" width="9.125" style="2"/>
    <col min="10491" max="10491" width="5.875" style="2" customWidth="1"/>
    <col min="10492" max="10492" width="122.375" style="2" customWidth="1"/>
    <col min="10493" max="10493" width="0" style="2" hidden="1" customWidth="1"/>
    <col min="10494" max="10494" width="18.375" style="2" customWidth="1"/>
    <col min="10495" max="10746" width="9.125" style="2"/>
    <col min="10747" max="10747" width="5.875" style="2" customWidth="1"/>
    <col min="10748" max="10748" width="122.375" style="2" customWidth="1"/>
    <col min="10749" max="10749" width="0" style="2" hidden="1" customWidth="1"/>
    <col min="10750" max="10750" width="18.375" style="2" customWidth="1"/>
    <col min="10751" max="11002" width="9.125" style="2"/>
    <col min="11003" max="11003" width="5.875" style="2" customWidth="1"/>
    <col min="11004" max="11004" width="122.375" style="2" customWidth="1"/>
    <col min="11005" max="11005" width="0" style="2" hidden="1" customWidth="1"/>
    <col min="11006" max="11006" width="18.375" style="2" customWidth="1"/>
    <col min="11007" max="11258" width="9.125" style="2"/>
    <col min="11259" max="11259" width="5.875" style="2" customWidth="1"/>
    <col min="11260" max="11260" width="122.375" style="2" customWidth="1"/>
    <col min="11261" max="11261" width="0" style="2" hidden="1" customWidth="1"/>
    <col min="11262" max="11262" width="18.375" style="2" customWidth="1"/>
    <col min="11263" max="11514" width="9.125" style="2"/>
    <col min="11515" max="11515" width="5.875" style="2" customWidth="1"/>
    <col min="11516" max="11516" width="122.375" style="2" customWidth="1"/>
    <col min="11517" max="11517" width="0" style="2" hidden="1" customWidth="1"/>
    <col min="11518" max="11518" width="18.375" style="2" customWidth="1"/>
    <col min="11519" max="11770" width="9.125" style="2"/>
    <col min="11771" max="11771" width="5.875" style="2" customWidth="1"/>
    <col min="11772" max="11772" width="122.375" style="2" customWidth="1"/>
    <col min="11773" max="11773" width="0" style="2" hidden="1" customWidth="1"/>
    <col min="11774" max="11774" width="18.375" style="2" customWidth="1"/>
    <col min="11775" max="12026" width="9.125" style="2"/>
    <col min="12027" max="12027" width="5.875" style="2" customWidth="1"/>
    <col min="12028" max="12028" width="122.375" style="2" customWidth="1"/>
    <col min="12029" max="12029" width="0" style="2" hidden="1" customWidth="1"/>
    <col min="12030" max="12030" width="18.375" style="2" customWidth="1"/>
    <col min="12031" max="12282" width="9.125" style="2"/>
    <col min="12283" max="12283" width="5.875" style="2" customWidth="1"/>
    <col min="12284" max="12284" width="122.375" style="2" customWidth="1"/>
    <col min="12285" max="12285" width="0" style="2" hidden="1" customWidth="1"/>
    <col min="12286" max="12286" width="18.375" style="2" customWidth="1"/>
    <col min="12287" max="12538" width="9.125" style="2"/>
    <col min="12539" max="12539" width="5.875" style="2" customWidth="1"/>
    <col min="12540" max="12540" width="122.375" style="2" customWidth="1"/>
    <col min="12541" max="12541" width="0" style="2" hidden="1" customWidth="1"/>
    <col min="12542" max="12542" width="18.375" style="2" customWidth="1"/>
    <col min="12543" max="12794" width="9.125" style="2"/>
    <col min="12795" max="12795" width="5.875" style="2" customWidth="1"/>
    <col min="12796" max="12796" width="122.375" style="2" customWidth="1"/>
    <col min="12797" max="12797" width="0" style="2" hidden="1" customWidth="1"/>
    <col min="12798" max="12798" width="18.375" style="2" customWidth="1"/>
    <col min="12799" max="13050" width="9.125" style="2"/>
    <col min="13051" max="13051" width="5.875" style="2" customWidth="1"/>
    <col min="13052" max="13052" width="122.375" style="2" customWidth="1"/>
    <col min="13053" max="13053" width="0" style="2" hidden="1" customWidth="1"/>
    <col min="13054" max="13054" width="18.375" style="2" customWidth="1"/>
    <col min="13055" max="13306" width="9.125" style="2"/>
    <col min="13307" max="13307" width="5.875" style="2" customWidth="1"/>
    <col min="13308" max="13308" width="122.375" style="2" customWidth="1"/>
    <col min="13309" max="13309" width="0" style="2" hidden="1" customWidth="1"/>
    <col min="13310" max="13310" width="18.375" style="2" customWidth="1"/>
    <col min="13311" max="13562" width="9.125" style="2"/>
    <col min="13563" max="13563" width="5.875" style="2" customWidth="1"/>
    <col min="13564" max="13564" width="122.375" style="2" customWidth="1"/>
    <col min="13565" max="13565" width="0" style="2" hidden="1" customWidth="1"/>
    <col min="13566" max="13566" width="18.375" style="2" customWidth="1"/>
    <col min="13567" max="13818" width="9.125" style="2"/>
    <col min="13819" max="13819" width="5.875" style="2" customWidth="1"/>
    <col min="13820" max="13820" width="122.375" style="2" customWidth="1"/>
    <col min="13821" max="13821" width="0" style="2" hidden="1" customWidth="1"/>
    <col min="13822" max="13822" width="18.375" style="2" customWidth="1"/>
    <col min="13823" max="14074" width="9.125" style="2"/>
    <col min="14075" max="14075" width="5.875" style="2" customWidth="1"/>
    <col min="14076" max="14076" width="122.375" style="2" customWidth="1"/>
    <col min="14077" max="14077" width="0" style="2" hidden="1" customWidth="1"/>
    <col min="14078" max="14078" width="18.375" style="2" customWidth="1"/>
    <col min="14079" max="14330" width="9.125" style="2"/>
    <col min="14331" max="14331" width="5.875" style="2" customWidth="1"/>
    <col min="14332" max="14332" width="122.375" style="2" customWidth="1"/>
    <col min="14333" max="14333" width="0" style="2" hidden="1" customWidth="1"/>
    <col min="14334" max="14334" width="18.375" style="2" customWidth="1"/>
    <col min="14335" max="14586" width="9.125" style="2"/>
    <col min="14587" max="14587" width="5.875" style="2" customWidth="1"/>
    <col min="14588" max="14588" width="122.375" style="2" customWidth="1"/>
    <col min="14589" max="14589" width="0" style="2" hidden="1" customWidth="1"/>
    <col min="14590" max="14590" width="18.375" style="2" customWidth="1"/>
    <col min="14591" max="14842" width="9.125" style="2"/>
    <col min="14843" max="14843" width="5.875" style="2" customWidth="1"/>
    <col min="14844" max="14844" width="122.375" style="2" customWidth="1"/>
    <col min="14845" max="14845" width="0" style="2" hidden="1" customWidth="1"/>
    <col min="14846" max="14846" width="18.375" style="2" customWidth="1"/>
    <col min="14847" max="15098" width="9.125" style="2"/>
    <col min="15099" max="15099" width="5.875" style="2" customWidth="1"/>
    <col min="15100" max="15100" width="122.375" style="2" customWidth="1"/>
    <col min="15101" max="15101" width="0" style="2" hidden="1" customWidth="1"/>
    <col min="15102" max="15102" width="18.375" style="2" customWidth="1"/>
    <col min="15103" max="15354" width="9.125" style="2"/>
    <col min="15355" max="15355" width="5.875" style="2" customWidth="1"/>
    <col min="15356" max="15356" width="122.375" style="2" customWidth="1"/>
    <col min="15357" max="15357" width="0" style="2" hidden="1" customWidth="1"/>
    <col min="15358" max="15358" width="18.375" style="2" customWidth="1"/>
    <col min="15359" max="15610" width="9.125" style="2"/>
    <col min="15611" max="15611" width="5.875" style="2" customWidth="1"/>
    <col min="15612" max="15612" width="122.375" style="2" customWidth="1"/>
    <col min="15613" max="15613" width="0" style="2" hidden="1" customWidth="1"/>
    <col min="15614" max="15614" width="18.375" style="2" customWidth="1"/>
    <col min="15615" max="15866" width="9.125" style="2"/>
    <col min="15867" max="15867" width="5.875" style="2" customWidth="1"/>
    <col min="15868" max="15868" width="122.375" style="2" customWidth="1"/>
    <col min="15869" max="15869" width="0" style="2" hidden="1" customWidth="1"/>
    <col min="15870" max="15870" width="18.375" style="2" customWidth="1"/>
    <col min="15871" max="16122" width="9.125" style="2"/>
    <col min="16123" max="16123" width="5.875" style="2" customWidth="1"/>
    <col min="16124" max="16124" width="122.375" style="2" customWidth="1"/>
    <col min="16125" max="16125" width="0" style="2" hidden="1" customWidth="1"/>
    <col min="16126" max="16126" width="18.375" style="2" customWidth="1"/>
    <col min="16127" max="16378" width="9.125" style="2"/>
    <col min="16379" max="16384" width="9.125" style="2" customWidth="1"/>
  </cols>
  <sheetData>
    <row r="1" spans="1:3" ht="21" customHeight="1">
      <c r="A1" s="468" t="s">
        <v>1045</v>
      </c>
      <c r="B1" s="468"/>
      <c r="C1" s="468"/>
    </row>
    <row r="2" spans="1:3" ht="12.75" hidden="1" customHeight="1">
      <c r="A2" s="436"/>
      <c r="B2" s="436"/>
      <c r="C2" s="440"/>
    </row>
    <row r="3" spans="1:3" ht="21" customHeight="1">
      <c r="A3" s="468" t="s">
        <v>240</v>
      </c>
      <c r="B3" s="468"/>
      <c r="C3" s="468"/>
    </row>
    <row r="4" spans="1:3" ht="21" customHeight="1">
      <c r="A4" s="470" t="str">
        <f>'15'!A3:K3</f>
        <v>(Kèm theo Nghị quyết số           /NQ-HĐND ngày        tháng      năm 2025)</v>
      </c>
      <c r="B4" s="470"/>
      <c r="C4" s="470"/>
    </row>
    <row r="5" spans="1:3" ht="8.25" hidden="1" customHeight="1">
      <c r="A5" s="10"/>
      <c r="B5" s="10"/>
    </row>
    <row r="6" spans="1:3" ht="19.5" customHeight="1">
      <c r="A6" s="22"/>
      <c r="B6" s="22"/>
      <c r="C6" s="129" t="s">
        <v>0</v>
      </c>
    </row>
    <row r="7" spans="1:3" ht="16.5" customHeight="1">
      <c r="A7" s="131" t="s">
        <v>224</v>
      </c>
      <c r="B7" s="131" t="s">
        <v>2</v>
      </c>
      <c r="C7" s="130" t="s">
        <v>125</v>
      </c>
    </row>
    <row r="8" spans="1:3" ht="16.5" customHeight="1">
      <c r="A8" s="91"/>
      <c r="B8" s="94" t="s">
        <v>22</v>
      </c>
      <c r="C8" s="157">
        <v>23901119.258367814</v>
      </c>
    </row>
    <row r="9" spans="1:3" ht="16.5" customHeight="1">
      <c r="A9" s="86" t="s">
        <v>5</v>
      </c>
      <c r="B9" s="93" t="s">
        <v>391</v>
      </c>
      <c r="C9" s="158">
        <v>12533664.351286773</v>
      </c>
    </row>
    <row r="10" spans="1:3" ht="16.5" customHeight="1">
      <c r="A10" s="86" t="s">
        <v>6</v>
      </c>
      <c r="B10" s="93" t="s">
        <v>394</v>
      </c>
      <c r="C10" s="158">
        <v>11367454.90708104</v>
      </c>
    </row>
    <row r="11" spans="1:3" ht="16.5" customHeight="1">
      <c r="A11" s="86" t="s">
        <v>8</v>
      </c>
      <c r="B11" s="93" t="s">
        <v>392</v>
      </c>
      <c r="C11" s="158">
        <v>4524149</v>
      </c>
    </row>
    <row r="12" spans="1:3" s="3" customFormat="1" ht="16.5" customHeight="1">
      <c r="A12" s="88">
        <v>1</v>
      </c>
      <c r="B12" s="112" t="s">
        <v>92</v>
      </c>
      <c r="C12" s="152">
        <v>4360149</v>
      </c>
    </row>
    <row r="13" spans="1:3" ht="47.25">
      <c r="A13" s="56">
        <v>2</v>
      </c>
      <c r="B13" s="27" t="s">
        <v>99</v>
      </c>
      <c r="C13" s="152">
        <v>0</v>
      </c>
    </row>
    <row r="14" spans="1:3" ht="16.5" customHeight="1">
      <c r="A14" s="88">
        <v>3</v>
      </c>
      <c r="B14" s="17" t="s">
        <v>369</v>
      </c>
      <c r="C14" s="152">
        <v>70000</v>
      </c>
    </row>
    <row r="15" spans="1:3" ht="16.5" customHeight="1">
      <c r="A15" s="56">
        <v>4</v>
      </c>
      <c r="B15" s="17" t="s">
        <v>370</v>
      </c>
      <c r="C15" s="152">
        <v>4000</v>
      </c>
    </row>
    <row r="16" spans="1:3" ht="31.5">
      <c r="A16" s="88">
        <v>5</v>
      </c>
      <c r="B16" s="17" t="s">
        <v>371</v>
      </c>
      <c r="C16" s="152">
        <v>3000</v>
      </c>
    </row>
    <row r="17" spans="1:3" ht="16.5" customHeight="1">
      <c r="A17" s="56">
        <v>6</v>
      </c>
      <c r="B17" s="17" t="s">
        <v>372</v>
      </c>
      <c r="C17" s="152">
        <v>17000</v>
      </c>
    </row>
    <row r="18" spans="1:3" ht="16.5" customHeight="1">
      <c r="A18" s="88">
        <v>7</v>
      </c>
      <c r="B18" s="17" t="s">
        <v>373</v>
      </c>
      <c r="C18" s="152">
        <v>60000</v>
      </c>
    </row>
    <row r="19" spans="1:3" ht="16.5" customHeight="1">
      <c r="A19" s="56">
        <v>8</v>
      </c>
      <c r="B19" s="17" t="s">
        <v>100</v>
      </c>
      <c r="C19" s="152">
        <v>10000</v>
      </c>
    </row>
    <row r="20" spans="1:3" ht="16.5" customHeight="1">
      <c r="A20" s="86" t="s">
        <v>13</v>
      </c>
      <c r="B20" s="93" t="s">
        <v>25</v>
      </c>
      <c r="C20" s="158">
        <v>6769372.9346586922</v>
      </c>
    </row>
    <row r="21" spans="1:3" s="3" customFormat="1" ht="16.5" customHeight="1">
      <c r="A21" s="301">
        <v>1</v>
      </c>
      <c r="B21" s="112" t="s">
        <v>167</v>
      </c>
      <c r="C21" s="152">
        <v>1859168.3745376919</v>
      </c>
    </row>
    <row r="22" spans="1:3" s="260" customFormat="1" ht="16.5" customHeight="1">
      <c r="A22" s="301">
        <v>2</v>
      </c>
      <c r="B22" s="211" t="s">
        <v>168</v>
      </c>
      <c r="C22" s="327">
        <v>64780.387358000007</v>
      </c>
    </row>
    <row r="23" spans="1:3" s="3" customFormat="1" ht="16.5" customHeight="1">
      <c r="A23" s="301">
        <v>3</v>
      </c>
      <c r="B23" s="153" t="s">
        <v>169</v>
      </c>
      <c r="C23" s="152">
        <v>190005</v>
      </c>
    </row>
    <row r="24" spans="1:3" s="3" customFormat="1" ht="16.5" customHeight="1">
      <c r="A24" s="301">
        <v>4</v>
      </c>
      <c r="B24" s="153" t="s">
        <v>170</v>
      </c>
      <c r="C24" s="152">
        <v>47989</v>
      </c>
    </row>
    <row r="25" spans="1:3" s="3" customFormat="1" ht="16.5" customHeight="1">
      <c r="A25" s="301">
        <v>5</v>
      </c>
      <c r="B25" s="153" t="s">
        <v>171</v>
      </c>
      <c r="C25" s="152">
        <v>1090575</v>
      </c>
    </row>
    <row r="26" spans="1:3" s="3" customFormat="1" ht="16.5" customHeight="1">
      <c r="A26" s="301">
        <v>6</v>
      </c>
      <c r="B26" s="153" t="s">
        <v>172</v>
      </c>
      <c r="C26" s="152">
        <v>207653.05012599999</v>
      </c>
    </row>
    <row r="27" spans="1:3" s="3" customFormat="1" ht="16.5" customHeight="1">
      <c r="A27" s="301">
        <v>7</v>
      </c>
      <c r="B27" s="153" t="s">
        <v>173</v>
      </c>
      <c r="C27" s="152">
        <v>69151</v>
      </c>
    </row>
    <row r="28" spans="1:3" s="3" customFormat="1" ht="16.5" customHeight="1">
      <c r="A28" s="301">
        <v>8</v>
      </c>
      <c r="B28" s="153" t="s">
        <v>174</v>
      </c>
      <c r="C28" s="152">
        <v>3722</v>
      </c>
    </row>
    <row r="29" spans="1:3" s="3" customFormat="1" ht="16.5" customHeight="1">
      <c r="A29" s="301">
        <v>9</v>
      </c>
      <c r="B29" s="153" t="s">
        <v>175</v>
      </c>
      <c r="C29" s="152">
        <v>208432</v>
      </c>
    </row>
    <row r="30" spans="1:3" ht="16.5" customHeight="1">
      <c r="A30" s="301">
        <v>10</v>
      </c>
      <c r="B30" s="153" t="s">
        <v>176</v>
      </c>
      <c r="C30" s="152">
        <v>1459871.3710439999</v>
      </c>
    </row>
    <row r="31" spans="1:3" s="3" customFormat="1" ht="16.5" customHeight="1">
      <c r="A31" s="301">
        <v>11</v>
      </c>
      <c r="B31" s="153" t="s">
        <v>177</v>
      </c>
      <c r="C31" s="152">
        <v>1154629.9920930001</v>
      </c>
    </row>
    <row r="32" spans="1:3" ht="16.5" customHeight="1">
      <c r="A32" s="301">
        <v>12</v>
      </c>
      <c r="B32" s="153" t="s">
        <v>178</v>
      </c>
      <c r="C32" s="152">
        <v>236559.75949999999</v>
      </c>
    </row>
    <row r="33" spans="1:3" ht="16.5" customHeight="1">
      <c r="A33" s="301">
        <v>13</v>
      </c>
      <c r="B33" s="153" t="s">
        <v>179</v>
      </c>
      <c r="C33" s="152">
        <v>176836</v>
      </c>
    </row>
    <row r="34" spans="1:3" ht="16.5" customHeight="1">
      <c r="A34" s="86" t="s">
        <v>17</v>
      </c>
      <c r="B34" s="93" t="s">
        <v>393</v>
      </c>
      <c r="C34" s="158">
        <v>71932.972422347768</v>
      </c>
    </row>
    <row r="35" spans="1:3" ht="16.5" customHeight="1">
      <c r="A35" s="86" t="s">
        <v>18</v>
      </c>
      <c r="B35" s="93" t="s">
        <v>388</v>
      </c>
      <c r="C35" s="158">
        <v>2000</v>
      </c>
    </row>
    <row r="36" spans="1:3" ht="16.5" customHeight="1">
      <c r="A36" s="86" t="s">
        <v>20</v>
      </c>
      <c r="B36" s="93" t="s">
        <v>28</v>
      </c>
      <c r="C36" s="158">
        <v>296369.03961864003</v>
      </c>
    </row>
    <row r="37" spans="1:3" ht="16.5" customHeight="1">
      <c r="A37" s="86" t="s">
        <v>104</v>
      </c>
      <c r="B37" s="93" t="s">
        <v>29</v>
      </c>
      <c r="C37" s="158">
        <v>32961</v>
      </c>
    </row>
    <row r="38" spans="1:3" ht="16.5" customHeight="1">
      <c r="A38" s="86" t="s">
        <v>34</v>
      </c>
      <c r="B38" s="93" t="s">
        <v>106</v>
      </c>
      <c r="C38" s="152"/>
    </row>
    <row r="39" spans="1:3" ht="16.5" customHeight="1">
      <c r="A39" s="90"/>
      <c r="B39" s="90"/>
      <c r="C39" s="159"/>
    </row>
  </sheetData>
  <mergeCells count="3">
    <mergeCell ref="A3:C3"/>
    <mergeCell ref="A4:C4"/>
    <mergeCell ref="A1:C1"/>
  </mergeCells>
  <pageMargins left="0.7" right="0.44" top="0.45" bottom="0.5600000000000000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showGridLines="0" showRowColHeaders="0" view="pageLayout" zoomScaleNormal="130" workbookViewId="0">
      <selection activeCell="C12" sqref="C12:M20"/>
    </sheetView>
  </sheetViews>
  <sheetFormatPr defaultRowHeight="12.75"/>
  <cols>
    <col min="1" max="1" width="5.875" style="166" customWidth="1"/>
    <col min="2" max="2" width="30" style="166" customWidth="1"/>
    <col min="3" max="3" width="9.75" style="166" customWidth="1"/>
    <col min="4" max="4" width="7.5" style="166" customWidth="1"/>
    <col min="5" max="5" width="9.125" style="166" customWidth="1"/>
    <col min="6" max="9" width="8" style="166" customWidth="1"/>
    <col min="10" max="10" width="8.625" style="166" customWidth="1"/>
    <col min="11" max="11" width="8" style="166" customWidth="1"/>
    <col min="12" max="12" width="8.875" style="166" customWidth="1"/>
    <col min="13" max="13" width="8" style="166" customWidth="1"/>
    <col min="14" max="15" width="10.625" style="166" hidden="1" customWidth="1"/>
    <col min="16" max="17" width="0" style="166" hidden="1" customWidth="1"/>
    <col min="18" max="255" width="9.125" style="166"/>
    <col min="256" max="256" width="5.875" style="166" customWidth="1"/>
    <col min="257" max="257" width="54.75" style="166" customWidth="1"/>
    <col min="258" max="268" width="11.625" style="166" customWidth="1"/>
    <col min="269" max="271" width="10.625" style="166" customWidth="1"/>
    <col min="272" max="511" width="9.125" style="166"/>
    <col min="512" max="512" width="5.875" style="166" customWidth="1"/>
    <col min="513" max="513" width="54.75" style="166" customWidth="1"/>
    <col min="514" max="524" width="11.625" style="166" customWidth="1"/>
    <col min="525" max="527" width="10.625" style="166" customWidth="1"/>
    <col min="528" max="767" width="9.125" style="166"/>
    <col min="768" max="768" width="5.875" style="166" customWidth="1"/>
    <col min="769" max="769" width="54.75" style="166" customWidth="1"/>
    <col min="770" max="780" width="11.625" style="166" customWidth="1"/>
    <col min="781" max="783" width="10.625" style="166" customWidth="1"/>
    <col min="784" max="1023" width="9.125" style="166"/>
    <col min="1024" max="1024" width="5.875" style="166" customWidth="1"/>
    <col min="1025" max="1025" width="54.75" style="166" customWidth="1"/>
    <col min="1026" max="1036" width="11.625" style="166" customWidth="1"/>
    <col min="1037" max="1039" width="10.625" style="166" customWidth="1"/>
    <col min="1040" max="1279" width="9.125" style="166"/>
    <col min="1280" max="1280" width="5.875" style="166" customWidth="1"/>
    <col min="1281" max="1281" width="54.75" style="166" customWidth="1"/>
    <col min="1282" max="1292" width="11.625" style="166" customWidth="1"/>
    <col min="1293" max="1295" width="10.625" style="166" customWidth="1"/>
    <col min="1296" max="1535" width="9.125" style="166"/>
    <col min="1536" max="1536" width="5.875" style="166" customWidth="1"/>
    <col min="1537" max="1537" width="54.75" style="166" customWidth="1"/>
    <col min="1538" max="1548" width="11.625" style="166" customWidth="1"/>
    <col min="1549" max="1551" width="10.625" style="166" customWidth="1"/>
    <col min="1552" max="1791" width="9.125" style="166"/>
    <col min="1792" max="1792" width="5.875" style="166" customWidth="1"/>
    <col min="1793" max="1793" width="54.75" style="166" customWidth="1"/>
    <col min="1794" max="1804" width="11.625" style="166" customWidth="1"/>
    <col min="1805" max="1807" width="10.625" style="166" customWidth="1"/>
    <col min="1808" max="2047" width="9.125" style="166"/>
    <col min="2048" max="2048" width="5.875" style="166" customWidth="1"/>
    <col min="2049" max="2049" width="54.75" style="166" customWidth="1"/>
    <col min="2050" max="2060" width="11.625" style="166" customWidth="1"/>
    <col min="2061" max="2063" width="10.625" style="166" customWidth="1"/>
    <col min="2064" max="2303" width="9.125" style="166"/>
    <col min="2304" max="2304" width="5.875" style="166" customWidth="1"/>
    <col min="2305" max="2305" width="54.75" style="166" customWidth="1"/>
    <col min="2306" max="2316" width="11.625" style="166" customWidth="1"/>
    <col min="2317" max="2319" width="10.625" style="166" customWidth="1"/>
    <col min="2320" max="2559" width="9.125" style="166"/>
    <col min="2560" max="2560" width="5.875" style="166" customWidth="1"/>
    <col min="2561" max="2561" width="54.75" style="166" customWidth="1"/>
    <col min="2562" max="2572" width="11.625" style="166" customWidth="1"/>
    <col min="2573" max="2575" width="10.625" style="166" customWidth="1"/>
    <col min="2576" max="2815" width="9.125" style="166"/>
    <col min="2816" max="2816" width="5.875" style="166" customWidth="1"/>
    <col min="2817" max="2817" width="54.75" style="166" customWidth="1"/>
    <col min="2818" max="2828" width="11.625" style="166" customWidth="1"/>
    <col min="2829" max="2831" width="10.625" style="166" customWidth="1"/>
    <col min="2832" max="3071" width="9.125" style="166"/>
    <col min="3072" max="3072" width="5.875" style="166" customWidth="1"/>
    <col min="3073" max="3073" width="54.75" style="166" customWidth="1"/>
    <col min="3074" max="3084" width="11.625" style="166" customWidth="1"/>
    <col min="3085" max="3087" width="10.625" style="166" customWidth="1"/>
    <col min="3088" max="3327" width="9.125" style="166"/>
    <col min="3328" max="3328" width="5.875" style="166" customWidth="1"/>
    <col min="3329" max="3329" width="54.75" style="166" customWidth="1"/>
    <col min="3330" max="3340" width="11.625" style="166" customWidth="1"/>
    <col min="3341" max="3343" width="10.625" style="166" customWidth="1"/>
    <col min="3344" max="3583" width="9.125" style="166"/>
    <col min="3584" max="3584" width="5.875" style="166" customWidth="1"/>
    <col min="3585" max="3585" width="54.75" style="166" customWidth="1"/>
    <col min="3586" max="3596" width="11.625" style="166" customWidth="1"/>
    <col min="3597" max="3599" width="10.625" style="166" customWidth="1"/>
    <col min="3600" max="3839" width="9.125" style="166"/>
    <col min="3840" max="3840" width="5.875" style="166" customWidth="1"/>
    <col min="3841" max="3841" width="54.75" style="166" customWidth="1"/>
    <col min="3842" max="3852" width="11.625" style="166" customWidth="1"/>
    <col min="3853" max="3855" width="10.625" style="166" customWidth="1"/>
    <col min="3856" max="4095" width="9.125" style="166"/>
    <col min="4096" max="4096" width="5.875" style="166" customWidth="1"/>
    <col min="4097" max="4097" width="54.75" style="166" customWidth="1"/>
    <col min="4098" max="4108" width="11.625" style="166" customWidth="1"/>
    <col min="4109" max="4111" width="10.625" style="166" customWidth="1"/>
    <col min="4112" max="4351" width="9.125" style="166"/>
    <col min="4352" max="4352" width="5.875" style="166" customWidth="1"/>
    <col min="4353" max="4353" width="54.75" style="166" customWidth="1"/>
    <col min="4354" max="4364" width="11.625" style="166" customWidth="1"/>
    <col min="4365" max="4367" width="10.625" style="166" customWidth="1"/>
    <col min="4368" max="4607" width="9.125" style="166"/>
    <col min="4608" max="4608" width="5.875" style="166" customWidth="1"/>
    <col min="4609" max="4609" width="54.75" style="166" customWidth="1"/>
    <col min="4610" max="4620" width="11.625" style="166" customWidth="1"/>
    <col min="4621" max="4623" width="10.625" style="166" customWidth="1"/>
    <col min="4624" max="4863" width="9.125" style="166"/>
    <col min="4864" max="4864" width="5.875" style="166" customWidth="1"/>
    <col min="4865" max="4865" width="54.75" style="166" customWidth="1"/>
    <col min="4866" max="4876" width="11.625" style="166" customWidth="1"/>
    <col min="4877" max="4879" width="10.625" style="166" customWidth="1"/>
    <col min="4880" max="5119" width="9.125" style="166"/>
    <col min="5120" max="5120" width="5.875" style="166" customWidth="1"/>
    <col min="5121" max="5121" width="54.75" style="166" customWidth="1"/>
    <col min="5122" max="5132" width="11.625" style="166" customWidth="1"/>
    <col min="5133" max="5135" width="10.625" style="166" customWidth="1"/>
    <col min="5136" max="5375" width="9.125" style="166"/>
    <col min="5376" max="5376" width="5.875" style="166" customWidth="1"/>
    <col min="5377" max="5377" width="54.75" style="166" customWidth="1"/>
    <col min="5378" max="5388" width="11.625" style="166" customWidth="1"/>
    <col min="5389" max="5391" width="10.625" style="166" customWidth="1"/>
    <col min="5392" max="5631" width="9.125" style="166"/>
    <col min="5632" max="5632" width="5.875" style="166" customWidth="1"/>
    <col min="5633" max="5633" width="54.75" style="166" customWidth="1"/>
    <col min="5634" max="5644" width="11.625" style="166" customWidth="1"/>
    <col min="5645" max="5647" width="10.625" style="166" customWidth="1"/>
    <col min="5648" max="5887" width="9.125" style="166"/>
    <col min="5888" max="5888" width="5.875" style="166" customWidth="1"/>
    <col min="5889" max="5889" width="54.75" style="166" customWidth="1"/>
    <col min="5890" max="5900" width="11.625" style="166" customWidth="1"/>
    <col min="5901" max="5903" width="10.625" style="166" customWidth="1"/>
    <col min="5904" max="6143" width="9.125" style="166"/>
    <col min="6144" max="6144" width="5.875" style="166" customWidth="1"/>
    <col min="6145" max="6145" width="54.75" style="166" customWidth="1"/>
    <col min="6146" max="6156" width="11.625" style="166" customWidth="1"/>
    <col min="6157" max="6159" width="10.625" style="166" customWidth="1"/>
    <col min="6160" max="6399" width="9.125" style="166"/>
    <col min="6400" max="6400" width="5.875" style="166" customWidth="1"/>
    <col min="6401" max="6401" width="54.75" style="166" customWidth="1"/>
    <col min="6402" max="6412" width="11.625" style="166" customWidth="1"/>
    <col min="6413" max="6415" width="10.625" style="166" customWidth="1"/>
    <col min="6416" max="6655" width="9.125" style="166"/>
    <col min="6656" max="6656" width="5.875" style="166" customWidth="1"/>
    <col min="6657" max="6657" width="54.75" style="166" customWidth="1"/>
    <col min="6658" max="6668" width="11.625" style="166" customWidth="1"/>
    <col min="6669" max="6671" width="10.625" style="166" customWidth="1"/>
    <col min="6672" max="6911" width="9.125" style="166"/>
    <col min="6912" max="6912" width="5.875" style="166" customWidth="1"/>
    <col min="6913" max="6913" width="54.75" style="166" customWidth="1"/>
    <col min="6914" max="6924" width="11.625" style="166" customWidth="1"/>
    <col min="6925" max="6927" width="10.625" style="166" customWidth="1"/>
    <col min="6928" max="7167" width="9.125" style="166"/>
    <col min="7168" max="7168" width="5.875" style="166" customWidth="1"/>
    <col min="7169" max="7169" width="54.75" style="166" customWidth="1"/>
    <col min="7170" max="7180" width="11.625" style="166" customWidth="1"/>
    <col min="7181" max="7183" width="10.625" style="166" customWidth="1"/>
    <col min="7184" max="7423" width="9.125" style="166"/>
    <col min="7424" max="7424" width="5.875" style="166" customWidth="1"/>
    <col min="7425" max="7425" width="54.75" style="166" customWidth="1"/>
    <col min="7426" max="7436" width="11.625" style="166" customWidth="1"/>
    <col min="7437" max="7439" width="10.625" style="166" customWidth="1"/>
    <col min="7440" max="7679" width="9.125" style="166"/>
    <col min="7680" max="7680" width="5.875" style="166" customWidth="1"/>
    <col min="7681" max="7681" width="54.75" style="166" customWidth="1"/>
    <col min="7682" max="7692" width="11.625" style="166" customWidth="1"/>
    <col min="7693" max="7695" width="10.625" style="166" customWidth="1"/>
    <col min="7696" max="7935" width="9.125" style="166"/>
    <col min="7936" max="7936" width="5.875" style="166" customWidth="1"/>
    <col min="7937" max="7937" width="54.75" style="166" customWidth="1"/>
    <col min="7938" max="7948" width="11.625" style="166" customWidth="1"/>
    <col min="7949" max="7951" width="10.625" style="166" customWidth="1"/>
    <col min="7952" max="8191" width="9.125" style="166"/>
    <col min="8192" max="8192" width="5.875" style="166" customWidth="1"/>
    <col min="8193" max="8193" width="54.75" style="166" customWidth="1"/>
    <col min="8194" max="8204" width="11.625" style="166" customWidth="1"/>
    <col min="8205" max="8207" width="10.625" style="166" customWidth="1"/>
    <col min="8208" max="8447" width="9.125" style="166"/>
    <col min="8448" max="8448" width="5.875" style="166" customWidth="1"/>
    <col min="8449" max="8449" width="54.75" style="166" customWidth="1"/>
    <col min="8450" max="8460" width="11.625" style="166" customWidth="1"/>
    <col min="8461" max="8463" width="10.625" style="166" customWidth="1"/>
    <col min="8464" max="8703" width="9.125" style="166"/>
    <col min="8704" max="8704" width="5.875" style="166" customWidth="1"/>
    <col min="8705" max="8705" width="54.75" style="166" customWidth="1"/>
    <col min="8706" max="8716" width="11.625" style="166" customWidth="1"/>
    <col min="8717" max="8719" width="10.625" style="166" customWidth="1"/>
    <col min="8720" max="8959" width="9.125" style="166"/>
    <col min="8960" max="8960" width="5.875" style="166" customWidth="1"/>
    <col min="8961" max="8961" width="54.75" style="166" customWidth="1"/>
    <col min="8962" max="8972" width="11.625" style="166" customWidth="1"/>
    <col min="8973" max="8975" width="10.625" style="166" customWidth="1"/>
    <col min="8976" max="9215" width="9.125" style="166"/>
    <col min="9216" max="9216" width="5.875" style="166" customWidth="1"/>
    <col min="9217" max="9217" width="54.75" style="166" customWidth="1"/>
    <col min="9218" max="9228" width="11.625" style="166" customWidth="1"/>
    <col min="9229" max="9231" width="10.625" style="166" customWidth="1"/>
    <col min="9232" max="9471" width="9.125" style="166"/>
    <col min="9472" max="9472" width="5.875" style="166" customWidth="1"/>
    <col min="9473" max="9473" width="54.75" style="166" customWidth="1"/>
    <col min="9474" max="9484" width="11.625" style="166" customWidth="1"/>
    <col min="9485" max="9487" width="10.625" style="166" customWidth="1"/>
    <col min="9488" max="9727" width="9.125" style="166"/>
    <col min="9728" max="9728" width="5.875" style="166" customWidth="1"/>
    <col min="9729" max="9729" width="54.75" style="166" customWidth="1"/>
    <col min="9730" max="9740" width="11.625" style="166" customWidth="1"/>
    <col min="9741" max="9743" width="10.625" style="166" customWidth="1"/>
    <col min="9744" max="9983" width="9.125" style="166"/>
    <col min="9984" max="9984" width="5.875" style="166" customWidth="1"/>
    <col min="9985" max="9985" width="54.75" style="166" customWidth="1"/>
    <col min="9986" max="9996" width="11.625" style="166" customWidth="1"/>
    <col min="9997" max="9999" width="10.625" style="166" customWidth="1"/>
    <col min="10000" max="10239" width="9.125" style="166"/>
    <col min="10240" max="10240" width="5.875" style="166" customWidth="1"/>
    <col min="10241" max="10241" width="54.75" style="166" customWidth="1"/>
    <col min="10242" max="10252" width="11.625" style="166" customWidth="1"/>
    <col min="10253" max="10255" width="10.625" style="166" customWidth="1"/>
    <col min="10256" max="10495" width="9.125" style="166"/>
    <col min="10496" max="10496" width="5.875" style="166" customWidth="1"/>
    <col min="10497" max="10497" width="54.75" style="166" customWidth="1"/>
    <col min="10498" max="10508" width="11.625" style="166" customWidth="1"/>
    <col min="10509" max="10511" width="10.625" style="166" customWidth="1"/>
    <col min="10512" max="10751" width="9.125" style="166"/>
    <col min="10752" max="10752" width="5.875" style="166" customWidth="1"/>
    <col min="10753" max="10753" width="54.75" style="166" customWidth="1"/>
    <col min="10754" max="10764" width="11.625" style="166" customWidth="1"/>
    <col min="10765" max="10767" width="10.625" style="166" customWidth="1"/>
    <col min="10768" max="11007" width="9.125" style="166"/>
    <col min="11008" max="11008" width="5.875" style="166" customWidth="1"/>
    <col min="11009" max="11009" width="54.75" style="166" customWidth="1"/>
    <col min="11010" max="11020" width="11.625" style="166" customWidth="1"/>
    <col min="11021" max="11023" width="10.625" style="166" customWidth="1"/>
    <col min="11024" max="11263" width="9.125" style="166"/>
    <col min="11264" max="11264" width="5.875" style="166" customWidth="1"/>
    <col min="11265" max="11265" width="54.75" style="166" customWidth="1"/>
    <col min="11266" max="11276" width="11.625" style="166" customWidth="1"/>
    <col min="11277" max="11279" width="10.625" style="166" customWidth="1"/>
    <col min="11280" max="11519" width="9.125" style="166"/>
    <col min="11520" max="11520" width="5.875" style="166" customWidth="1"/>
    <col min="11521" max="11521" width="54.75" style="166" customWidth="1"/>
    <col min="11522" max="11532" width="11.625" style="166" customWidth="1"/>
    <col min="11533" max="11535" width="10.625" style="166" customWidth="1"/>
    <col min="11536" max="11775" width="9.125" style="166"/>
    <col min="11776" max="11776" width="5.875" style="166" customWidth="1"/>
    <col min="11777" max="11777" width="54.75" style="166" customWidth="1"/>
    <col min="11778" max="11788" width="11.625" style="166" customWidth="1"/>
    <col min="11789" max="11791" width="10.625" style="166" customWidth="1"/>
    <col min="11792" max="12031" width="9.125" style="166"/>
    <col min="12032" max="12032" width="5.875" style="166" customWidth="1"/>
    <col min="12033" max="12033" width="54.75" style="166" customWidth="1"/>
    <col min="12034" max="12044" width="11.625" style="166" customWidth="1"/>
    <col min="12045" max="12047" width="10.625" style="166" customWidth="1"/>
    <col min="12048" max="12287" width="9.125" style="166"/>
    <col min="12288" max="12288" width="5.875" style="166" customWidth="1"/>
    <col min="12289" max="12289" width="54.75" style="166" customWidth="1"/>
    <col min="12290" max="12300" width="11.625" style="166" customWidth="1"/>
    <col min="12301" max="12303" width="10.625" style="166" customWidth="1"/>
    <col min="12304" max="12543" width="9.125" style="166"/>
    <col min="12544" max="12544" width="5.875" style="166" customWidth="1"/>
    <col min="12545" max="12545" width="54.75" style="166" customWidth="1"/>
    <col min="12546" max="12556" width="11.625" style="166" customWidth="1"/>
    <col min="12557" max="12559" width="10.625" style="166" customWidth="1"/>
    <col min="12560" max="12799" width="9.125" style="166"/>
    <col min="12800" max="12800" width="5.875" style="166" customWidth="1"/>
    <col min="12801" max="12801" width="54.75" style="166" customWidth="1"/>
    <col min="12802" max="12812" width="11.625" style="166" customWidth="1"/>
    <col min="12813" max="12815" width="10.625" style="166" customWidth="1"/>
    <col min="12816" max="13055" width="9.125" style="166"/>
    <col min="13056" max="13056" width="5.875" style="166" customWidth="1"/>
    <col min="13057" max="13057" width="54.75" style="166" customWidth="1"/>
    <col min="13058" max="13068" width="11.625" style="166" customWidth="1"/>
    <col min="13069" max="13071" width="10.625" style="166" customWidth="1"/>
    <col min="13072" max="13311" width="9.125" style="166"/>
    <col min="13312" max="13312" width="5.875" style="166" customWidth="1"/>
    <col min="13313" max="13313" width="54.75" style="166" customWidth="1"/>
    <col min="13314" max="13324" width="11.625" style="166" customWidth="1"/>
    <col min="13325" max="13327" width="10.625" style="166" customWidth="1"/>
    <col min="13328" max="13567" width="9.125" style="166"/>
    <col min="13568" max="13568" width="5.875" style="166" customWidth="1"/>
    <col min="13569" max="13569" width="54.75" style="166" customWidth="1"/>
    <col min="13570" max="13580" width="11.625" style="166" customWidth="1"/>
    <col min="13581" max="13583" width="10.625" style="166" customWidth="1"/>
    <col min="13584" max="13823" width="9.125" style="166"/>
    <col min="13824" max="13824" width="5.875" style="166" customWidth="1"/>
    <col min="13825" max="13825" width="54.75" style="166" customWidth="1"/>
    <col min="13826" max="13836" width="11.625" style="166" customWidth="1"/>
    <col min="13837" max="13839" width="10.625" style="166" customWidth="1"/>
    <col min="13840" max="14079" width="9.125" style="166"/>
    <col min="14080" max="14080" width="5.875" style="166" customWidth="1"/>
    <col min="14081" max="14081" width="54.75" style="166" customWidth="1"/>
    <col min="14082" max="14092" width="11.625" style="166" customWidth="1"/>
    <col min="14093" max="14095" width="10.625" style="166" customWidth="1"/>
    <col min="14096" max="14335" width="9.125" style="166"/>
    <col min="14336" max="14336" width="5.875" style="166" customWidth="1"/>
    <col min="14337" max="14337" width="54.75" style="166" customWidth="1"/>
    <col min="14338" max="14348" width="11.625" style="166" customWidth="1"/>
    <col min="14349" max="14351" width="10.625" style="166" customWidth="1"/>
    <col min="14352" max="14591" width="9.125" style="166"/>
    <col min="14592" max="14592" width="5.875" style="166" customWidth="1"/>
    <col min="14593" max="14593" width="54.75" style="166" customWidth="1"/>
    <col min="14594" max="14604" width="11.625" style="166" customWidth="1"/>
    <col min="14605" max="14607" width="10.625" style="166" customWidth="1"/>
    <col min="14608" max="14847" width="9.125" style="166"/>
    <col min="14848" max="14848" width="5.875" style="166" customWidth="1"/>
    <col min="14849" max="14849" width="54.75" style="166" customWidth="1"/>
    <col min="14850" max="14860" width="11.625" style="166" customWidth="1"/>
    <col min="14861" max="14863" width="10.625" style="166" customWidth="1"/>
    <col min="14864" max="15103" width="9.125" style="166"/>
    <col min="15104" max="15104" width="5.875" style="166" customWidth="1"/>
    <col min="15105" max="15105" width="54.75" style="166" customWidth="1"/>
    <col min="15106" max="15116" width="11.625" style="166" customWidth="1"/>
    <col min="15117" max="15119" width="10.625" style="166" customWidth="1"/>
    <col min="15120" max="15359" width="9.125" style="166"/>
    <col min="15360" max="15360" width="5.875" style="166" customWidth="1"/>
    <col min="15361" max="15361" width="54.75" style="166" customWidth="1"/>
    <col min="15362" max="15372" width="11.625" style="166" customWidth="1"/>
    <col min="15373" max="15375" width="10.625" style="166" customWidth="1"/>
    <col min="15376" max="15615" width="9.125" style="166"/>
    <col min="15616" max="15616" width="5.875" style="166" customWidth="1"/>
    <col min="15617" max="15617" width="54.75" style="166" customWidth="1"/>
    <col min="15618" max="15628" width="11.625" style="166" customWidth="1"/>
    <col min="15629" max="15631" width="10.625" style="166" customWidth="1"/>
    <col min="15632" max="15871" width="9.125" style="166"/>
    <col min="15872" max="15872" width="5.875" style="166" customWidth="1"/>
    <col min="15873" max="15873" width="54.75" style="166" customWidth="1"/>
    <col min="15874" max="15884" width="11.625" style="166" customWidth="1"/>
    <col min="15885" max="15887" width="10.625" style="166" customWidth="1"/>
    <col min="15888" max="16127" width="9.125" style="166"/>
    <col min="16128" max="16128" width="5.875" style="166" customWidth="1"/>
    <col min="16129" max="16129" width="54.75" style="166" customWidth="1"/>
    <col min="16130" max="16140" width="11.625" style="166" customWidth="1"/>
    <col min="16141" max="16143" width="10.625" style="166" customWidth="1"/>
    <col min="16144" max="16383" width="9.125" style="166"/>
    <col min="16384" max="16384" width="9.125" style="166" customWidth="1"/>
  </cols>
  <sheetData>
    <row r="1" spans="1:16" ht="14.25" customHeight="1">
      <c r="A1" s="468" t="s">
        <v>1046</v>
      </c>
      <c r="B1" s="468"/>
      <c r="C1" s="468"/>
      <c r="D1" s="468"/>
      <c r="E1" s="468"/>
      <c r="F1" s="468"/>
      <c r="G1" s="468"/>
      <c r="H1" s="468"/>
      <c r="I1" s="468"/>
      <c r="J1" s="468"/>
      <c r="K1" s="468"/>
      <c r="L1" s="468"/>
      <c r="M1" s="468"/>
    </row>
    <row r="2" spans="1:16" ht="20.25" customHeight="1">
      <c r="A2" s="468" t="s">
        <v>389</v>
      </c>
      <c r="B2" s="468"/>
      <c r="C2" s="468"/>
      <c r="D2" s="468"/>
      <c r="E2" s="468"/>
      <c r="F2" s="468"/>
      <c r="G2" s="468"/>
      <c r="H2" s="468"/>
      <c r="I2" s="468"/>
      <c r="J2" s="468"/>
      <c r="K2" s="468"/>
      <c r="L2" s="468"/>
      <c r="M2" s="468"/>
    </row>
    <row r="3" spans="1:16" ht="16.5">
      <c r="A3" s="470" t="str">
        <f>'15'!A3:K3</f>
        <v>(Kèm theo Nghị quyết số           /NQ-HĐND ngày        tháng      năm 2025)</v>
      </c>
      <c r="B3" s="470"/>
      <c r="C3" s="470"/>
      <c r="D3" s="470"/>
      <c r="E3" s="470"/>
      <c r="F3" s="470"/>
      <c r="G3" s="470"/>
      <c r="H3" s="470"/>
      <c r="I3" s="470"/>
      <c r="J3" s="470"/>
      <c r="K3" s="470"/>
      <c r="L3" s="470"/>
      <c r="M3" s="470"/>
    </row>
    <row r="4" spans="1:16">
      <c r="A4" s="220"/>
      <c r="B4" s="222"/>
      <c r="C4" s="221"/>
      <c r="D4" s="221"/>
      <c r="E4" s="221"/>
      <c r="F4" s="221"/>
      <c r="G4" s="221"/>
      <c r="H4" s="221"/>
      <c r="I4" s="221"/>
      <c r="J4" s="221"/>
      <c r="K4" s="221"/>
      <c r="L4" s="221"/>
      <c r="M4" s="221"/>
    </row>
    <row r="5" spans="1:16">
      <c r="A5" s="222"/>
      <c r="B5" s="222"/>
      <c r="C5" s="221"/>
      <c r="D5" s="221"/>
      <c r="E5" s="221"/>
      <c r="F5" s="221"/>
      <c r="G5" s="221"/>
      <c r="H5" s="221"/>
      <c r="I5" s="221"/>
      <c r="J5" s="221"/>
      <c r="K5" s="221"/>
      <c r="L5" s="221"/>
      <c r="M5" s="221"/>
    </row>
    <row r="6" spans="1:16">
      <c r="A6" s="164"/>
      <c r="B6" s="164"/>
      <c r="G6" s="223"/>
      <c r="H6" s="223"/>
      <c r="I6" s="223"/>
      <c r="J6" s="223"/>
      <c r="K6" s="223"/>
      <c r="L6" s="223"/>
      <c r="M6" s="224" t="s">
        <v>0</v>
      </c>
    </row>
    <row r="7" spans="1:16">
      <c r="A7" s="479" t="s">
        <v>151</v>
      </c>
      <c r="B7" s="480" t="s">
        <v>163</v>
      </c>
      <c r="C7" s="480" t="s">
        <v>180</v>
      </c>
      <c r="D7" s="479" t="s">
        <v>964</v>
      </c>
      <c r="E7" s="479" t="s">
        <v>965</v>
      </c>
      <c r="F7" s="479" t="s">
        <v>387</v>
      </c>
      <c r="G7" s="479" t="s">
        <v>388</v>
      </c>
      <c r="H7" s="479" t="s">
        <v>181</v>
      </c>
      <c r="I7" s="479" t="s">
        <v>29</v>
      </c>
      <c r="J7" s="480" t="s">
        <v>182</v>
      </c>
      <c r="K7" s="480"/>
      <c r="L7" s="480"/>
      <c r="M7" s="479" t="s">
        <v>183</v>
      </c>
    </row>
    <row r="8" spans="1:16" ht="30.75" customHeight="1">
      <c r="A8" s="480"/>
      <c r="B8" s="480"/>
      <c r="C8" s="480"/>
      <c r="D8" s="479"/>
      <c r="E8" s="479"/>
      <c r="F8" s="479"/>
      <c r="G8" s="479"/>
      <c r="H8" s="479"/>
      <c r="I8" s="479"/>
      <c r="J8" s="480" t="s">
        <v>180</v>
      </c>
      <c r="K8" s="479" t="s">
        <v>184</v>
      </c>
      <c r="L8" s="479" t="s">
        <v>25</v>
      </c>
      <c r="M8" s="479"/>
    </row>
    <row r="9" spans="1:16" ht="29.25" customHeight="1">
      <c r="A9" s="480"/>
      <c r="B9" s="480"/>
      <c r="C9" s="480"/>
      <c r="D9" s="479"/>
      <c r="E9" s="479"/>
      <c r="F9" s="479"/>
      <c r="G9" s="479"/>
      <c r="H9" s="479"/>
      <c r="I9" s="479"/>
      <c r="J9" s="480"/>
      <c r="K9" s="479"/>
      <c r="L9" s="479"/>
      <c r="M9" s="479"/>
    </row>
    <row r="10" spans="1:16" ht="32.25" customHeight="1">
      <c r="A10" s="480"/>
      <c r="B10" s="480"/>
      <c r="C10" s="480"/>
      <c r="D10" s="479"/>
      <c r="E10" s="479"/>
      <c r="F10" s="479"/>
      <c r="G10" s="479"/>
      <c r="H10" s="479"/>
      <c r="I10" s="479"/>
      <c r="J10" s="480"/>
      <c r="K10" s="479"/>
      <c r="L10" s="479"/>
      <c r="M10" s="479"/>
    </row>
    <row r="11" spans="1:16" s="226" customFormat="1">
      <c r="A11" s="165" t="s">
        <v>5</v>
      </c>
      <c r="B11" s="165" t="s">
        <v>6</v>
      </c>
      <c r="C11" s="165">
        <v>1</v>
      </c>
      <c r="D11" s="225">
        <f>C11+1</f>
        <v>2</v>
      </c>
      <c r="E11" s="225">
        <f t="shared" ref="E11:M11" si="0">D11+1</f>
        <v>3</v>
      </c>
      <c r="F11" s="225">
        <f t="shared" si="0"/>
        <v>4</v>
      </c>
      <c r="G11" s="225">
        <f t="shared" si="0"/>
        <v>5</v>
      </c>
      <c r="H11" s="225">
        <f>G11+1</f>
        <v>6</v>
      </c>
      <c r="I11" s="225">
        <f>H11+1</f>
        <v>7</v>
      </c>
      <c r="J11" s="225">
        <f t="shared" si="0"/>
        <v>8</v>
      </c>
      <c r="K11" s="225">
        <f t="shared" si="0"/>
        <v>9</v>
      </c>
      <c r="L11" s="225">
        <f t="shared" si="0"/>
        <v>10</v>
      </c>
      <c r="M11" s="225">
        <f t="shared" si="0"/>
        <v>11</v>
      </c>
      <c r="N11" s="304">
        <f>' 30 CĐ'!E21-C12</f>
        <v>0.47042446956038475</v>
      </c>
    </row>
    <row r="12" spans="1:16" s="170" customFormat="1">
      <c r="A12" s="227"/>
      <c r="B12" s="228" t="s">
        <v>164</v>
      </c>
      <c r="C12" s="229">
        <v>29009829.897986453</v>
      </c>
      <c r="D12" s="229">
        <v>8339250</v>
      </c>
      <c r="E12" s="229">
        <v>6769372.9346586922</v>
      </c>
      <c r="F12" s="229">
        <v>71932.972422347768</v>
      </c>
      <c r="G12" s="229">
        <v>2000</v>
      </c>
      <c r="H12" s="229">
        <v>296369.03961864003</v>
      </c>
      <c r="I12" s="229">
        <v>32961</v>
      </c>
      <c r="J12" s="229">
        <v>1358221.7709570001</v>
      </c>
      <c r="K12" s="229">
        <v>771738</v>
      </c>
      <c r="L12" s="229">
        <v>586483.77095699997</v>
      </c>
      <c r="M12" s="229">
        <v>0</v>
      </c>
      <c r="N12" s="232"/>
      <c r="O12" s="232">
        <f>C12-'34 chi sn'!C20</f>
        <v>22240456.963327762</v>
      </c>
      <c r="P12" s="232">
        <f>C12-'33 chi CĐ T+X'!D11</f>
        <v>12533663.880862303</v>
      </c>
    </row>
    <row r="13" spans="1:16" s="168" customFormat="1" ht="35.25" customHeight="1">
      <c r="A13" s="167" t="s">
        <v>5</v>
      </c>
      <c r="B13" s="169" t="s">
        <v>185</v>
      </c>
      <c r="C13" s="230">
        <v>4675096.4331829995</v>
      </c>
      <c r="D13" s="233"/>
      <c r="E13" s="233">
        <v>4496809.8331829999</v>
      </c>
      <c r="F13" s="233"/>
      <c r="G13" s="233"/>
      <c r="H13" s="233"/>
      <c r="I13" s="233"/>
      <c r="J13" s="230">
        <v>178286.6</v>
      </c>
      <c r="K13" s="233"/>
      <c r="L13" s="233">
        <v>178286.6</v>
      </c>
      <c r="M13" s="233"/>
      <c r="N13" s="294">
        <f>E12-'37 chi tx sn'!C12</f>
        <v>0</v>
      </c>
      <c r="O13" s="294" t="e">
        <f>C15+C16+C17+C18+#REF!</f>
        <v>#REF!</v>
      </c>
    </row>
    <row r="14" spans="1:16" s="168" customFormat="1" ht="35.25" customHeight="1">
      <c r="A14" s="167" t="s">
        <v>6</v>
      </c>
      <c r="B14" s="169" t="s">
        <v>501</v>
      </c>
      <c r="C14" s="230">
        <v>11383551.101475693</v>
      </c>
      <c r="D14" s="328">
        <v>8339250</v>
      </c>
      <c r="E14" s="233">
        <v>2272563.1014756924</v>
      </c>
      <c r="F14" s="233"/>
      <c r="G14" s="233"/>
      <c r="H14" s="233"/>
      <c r="I14" s="233"/>
      <c r="J14" s="230">
        <v>771738</v>
      </c>
      <c r="K14" s="233">
        <v>771738</v>
      </c>
      <c r="L14" s="233"/>
      <c r="M14" s="233"/>
    </row>
    <row r="15" spans="1:16" s="168" customFormat="1" ht="35.25" customHeight="1">
      <c r="A15" s="167" t="s">
        <v>34</v>
      </c>
      <c r="B15" s="169" t="s">
        <v>186</v>
      </c>
      <c r="C15" s="230">
        <v>71932.972422347768</v>
      </c>
      <c r="D15" s="230"/>
      <c r="E15" s="230"/>
      <c r="F15" s="230">
        <v>71932.972422347768</v>
      </c>
      <c r="G15" s="230"/>
      <c r="H15" s="230"/>
      <c r="I15" s="230"/>
      <c r="J15" s="230">
        <v>0</v>
      </c>
      <c r="K15" s="230"/>
      <c r="L15" s="230"/>
      <c r="M15" s="230"/>
      <c r="O15" s="294">
        <f>C13+C14+C15+C16+C17+C18</f>
        <v>16461910.54669968</v>
      </c>
    </row>
    <row r="16" spans="1:16" s="168" customFormat="1" ht="35.25" customHeight="1">
      <c r="A16" s="167" t="s">
        <v>36</v>
      </c>
      <c r="B16" s="169" t="s">
        <v>187</v>
      </c>
      <c r="C16" s="230">
        <v>2000</v>
      </c>
      <c r="D16" s="230"/>
      <c r="E16" s="230"/>
      <c r="F16" s="230"/>
      <c r="G16" s="230">
        <v>2000</v>
      </c>
      <c r="H16" s="230"/>
      <c r="I16" s="230"/>
      <c r="J16" s="230">
        <v>0</v>
      </c>
      <c r="K16" s="230"/>
      <c r="L16" s="230"/>
      <c r="M16" s="230"/>
      <c r="O16" s="294">
        <f>'33 chi CĐ T+X'!D11-O15</f>
        <v>14255.47042446956</v>
      </c>
    </row>
    <row r="17" spans="1:13" s="168" customFormat="1" ht="35.25" customHeight="1">
      <c r="A17" s="167" t="s">
        <v>40</v>
      </c>
      <c r="B17" s="169" t="s">
        <v>188</v>
      </c>
      <c r="C17" s="230">
        <v>296369.03961864003</v>
      </c>
      <c r="D17" s="230"/>
      <c r="E17" s="230"/>
      <c r="F17" s="230"/>
      <c r="G17" s="230"/>
      <c r="H17" s="230">
        <v>296369.03961864003</v>
      </c>
      <c r="I17" s="230"/>
      <c r="J17" s="230">
        <v>0</v>
      </c>
      <c r="K17" s="230"/>
      <c r="L17" s="230"/>
      <c r="M17" s="230"/>
    </row>
    <row r="18" spans="1:13" s="168" customFormat="1" ht="35.25" customHeight="1">
      <c r="A18" s="167" t="s">
        <v>374</v>
      </c>
      <c r="B18" s="169" t="s">
        <v>189</v>
      </c>
      <c r="C18" s="230">
        <v>32961</v>
      </c>
      <c r="D18" s="230"/>
      <c r="E18" s="230"/>
      <c r="F18" s="230"/>
      <c r="G18" s="230"/>
      <c r="H18" s="230"/>
      <c r="I18" s="230">
        <v>32961</v>
      </c>
      <c r="J18" s="230">
        <v>0</v>
      </c>
      <c r="K18" s="230"/>
      <c r="L18" s="230"/>
      <c r="M18" s="230"/>
    </row>
    <row r="19" spans="1:13" s="168" customFormat="1" ht="35.25" customHeight="1">
      <c r="A19" s="167" t="s">
        <v>149</v>
      </c>
      <c r="B19" s="169" t="s">
        <v>390</v>
      </c>
      <c r="C19" s="230">
        <v>12533664.351286773</v>
      </c>
      <c r="D19" s="230"/>
      <c r="E19" s="230"/>
      <c r="F19" s="230"/>
      <c r="G19" s="230"/>
      <c r="H19" s="230"/>
      <c r="I19" s="230"/>
      <c r="J19" s="230">
        <v>408197.17095699999</v>
      </c>
      <c r="K19" s="230"/>
      <c r="L19" s="294">
        <v>408197.17095699999</v>
      </c>
      <c r="M19" s="230"/>
    </row>
    <row r="20" spans="1:13" s="168" customFormat="1" ht="35.25" customHeight="1">
      <c r="A20" s="306" t="s">
        <v>772</v>
      </c>
      <c r="B20" s="307" t="s">
        <v>1024</v>
      </c>
      <c r="C20" s="305">
        <v>14255</v>
      </c>
      <c r="D20" s="305"/>
      <c r="E20" s="305"/>
      <c r="F20" s="305"/>
      <c r="G20" s="305"/>
      <c r="H20" s="305"/>
      <c r="I20" s="305"/>
      <c r="J20" s="305">
        <v>0</v>
      </c>
      <c r="K20" s="305"/>
      <c r="L20" s="305"/>
      <c r="M20" s="305"/>
    </row>
    <row r="21" spans="1:13" ht="13.5">
      <c r="A21" s="231" t="s">
        <v>966</v>
      </c>
    </row>
    <row r="22" spans="1:13">
      <c r="B22" s="231"/>
    </row>
  </sheetData>
  <mergeCells count="17">
    <mergeCell ref="E7:E10"/>
    <mergeCell ref="F7:F10"/>
    <mergeCell ref="B7:B10"/>
    <mergeCell ref="A3:M3"/>
    <mergeCell ref="A1:M1"/>
    <mergeCell ref="A2:M2"/>
    <mergeCell ref="H7:H10"/>
    <mergeCell ref="I7:I10"/>
    <mergeCell ref="J7:L7"/>
    <mergeCell ref="M7:M10"/>
    <mergeCell ref="J8:J10"/>
    <mergeCell ref="K8:K10"/>
    <mergeCell ref="L8:L10"/>
    <mergeCell ref="G7:G10"/>
    <mergeCell ref="A7:A10"/>
    <mergeCell ref="C7:C10"/>
    <mergeCell ref="D7:D10"/>
  </mergeCells>
  <pageMargins left="0.51181102362204722" right="0.27559055118110237" top="0.43307086614173229"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23</vt:i4>
      </vt:variant>
    </vt:vector>
  </HeadingPairs>
  <TitlesOfParts>
    <vt:vector size="37" baseType="lpstr">
      <vt:lpstr>15</vt:lpstr>
      <vt:lpstr>16</vt:lpstr>
      <vt:lpstr>17</vt:lpstr>
      <vt:lpstr>18</vt:lpstr>
      <vt:lpstr> 30 CĐ</vt:lpstr>
      <vt:lpstr>32 thu xã</vt:lpstr>
      <vt:lpstr>33 chi CĐ T+X</vt:lpstr>
      <vt:lpstr>34 chi sn</vt:lpstr>
      <vt:lpstr>35 chi sn</vt:lpstr>
      <vt:lpstr>37 chi tx sn</vt:lpstr>
      <vt:lpstr>38ctmtqg</vt:lpstr>
      <vt:lpstr>39 cđxã</vt:lpstr>
      <vt:lpstr>41 chi xã</vt:lpstr>
      <vt:lpstr>42bscmt xã</vt:lpstr>
      <vt:lpstr>' 30 CĐ'!Print_Area</vt:lpstr>
      <vt:lpstr>'15'!Print_Area</vt:lpstr>
      <vt:lpstr>'16'!Print_Area</vt:lpstr>
      <vt:lpstr>'17'!Print_Area</vt:lpstr>
      <vt:lpstr>'32 thu xã'!Print_Area</vt:lpstr>
      <vt:lpstr>'33 chi CĐ T+X'!Print_Area</vt:lpstr>
      <vt:lpstr>'34 chi sn'!Print_Area</vt:lpstr>
      <vt:lpstr>'37 chi tx sn'!Print_Area</vt:lpstr>
      <vt:lpstr>'39 cđxã'!Print_Area</vt:lpstr>
      <vt:lpstr>'41 chi xã'!Print_Area</vt:lpstr>
      <vt:lpstr>'42bscmt xã'!Print_Area</vt:lpstr>
      <vt:lpstr>'15'!Print_Titles</vt:lpstr>
      <vt:lpstr>'16'!Print_Titles</vt:lpstr>
      <vt:lpstr>'17'!Print_Titles</vt:lpstr>
      <vt:lpstr>'18'!Print_Titles</vt:lpstr>
      <vt:lpstr>'32 thu xã'!Print_Titles</vt:lpstr>
      <vt:lpstr>'33 chi CĐ T+X'!Print_Titles</vt:lpstr>
      <vt:lpstr>'35 chi sn'!Print_Titles</vt:lpstr>
      <vt:lpstr>'37 chi tx sn'!Print_Titles</vt:lpstr>
      <vt:lpstr>'38ctmtqg'!Print_Titles</vt:lpstr>
      <vt:lpstr>'39 cđxã'!Print_Titles</vt:lpstr>
      <vt:lpstr>'41 chi xã'!Print_Titles</vt:lpstr>
      <vt:lpstr>'42bscmt xã'!Print_Titles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HƯƠNG KIỀU</dc:creator>
  <cp:lastModifiedBy>HP</cp:lastModifiedBy>
  <cp:lastPrinted>2025-08-11T09:41:51Z</cp:lastPrinted>
  <dcterms:created xsi:type="dcterms:W3CDTF">2025-07-10T03:31:14Z</dcterms:created>
  <dcterms:modified xsi:type="dcterms:W3CDTF">2025-08-12T09:32:04Z</dcterms:modified>
</cp:coreProperties>
</file>