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h Khánh\Năm 2025\Các kỳ họp HĐND tỉnh\Kỳ họp tháng 7 (Kỳ họp thứ nhất tỉnh QTri (mới)\Cac Nghi quyet, bao cao\05.8 NQ trung hạn NSTW\11.8 Bản cuối\"/>
    </mc:Choice>
  </mc:AlternateContent>
  <bookViews>
    <workbookView xWindow="-120" yWindow="-120" windowWidth="24240" windowHeight="13140"/>
  </bookViews>
  <sheets>
    <sheet name="PL2 ODA 26-30" sheetId="12" r:id="rId1"/>
    <sheet name="PL5 ODA 26-30 (riêng)" sheetId="8" state="hidden" r:id="rId2"/>
  </sheets>
  <definedNames>
    <definedName name="_xlnm.Print_Area" localSheetId="0">'PL2 ODA 26-30'!$A$1:$AN$56</definedName>
    <definedName name="_xlnm.Print_Titles" localSheetId="0">'PL2 ODA 26-30'!$5:$9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 i="12" l="1"/>
  <c r="S11" i="12"/>
  <c r="U11" i="12"/>
  <c r="X11" i="12"/>
  <c r="AA11" i="12"/>
  <c r="T14" i="12"/>
  <c r="Y14" i="12"/>
  <c r="Z14" i="12"/>
  <c r="AD14" i="12"/>
  <c r="AE14" i="12"/>
  <c r="AF14" i="12"/>
  <c r="AG14" i="12"/>
  <c r="P15" i="12"/>
  <c r="P16" i="12"/>
  <c r="T17" i="12"/>
  <c r="P17" i="12" s="1"/>
  <c r="W17" i="12"/>
  <c r="V17" i="12" s="1"/>
  <c r="AB17" i="12"/>
  <c r="AC17" i="12"/>
  <c r="AD17" i="12"/>
  <c r="AE17" i="12"/>
  <c r="AF17" i="12"/>
  <c r="AG17" i="12"/>
  <c r="T20" i="12"/>
  <c r="P20" i="12" s="1"/>
  <c r="W20" i="12"/>
  <c r="Z20" i="12"/>
  <c r="AC20" i="12"/>
  <c r="AD20" i="12"/>
  <c r="AE20" i="12"/>
  <c r="AF20" i="12"/>
  <c r="AG20" i="12"/>
  <c r="P21" i="12"/>
  <c r="V21" i="12"/>
  <c r="AB21" i="12"/>
  <c r="T24" i="12"/>
  <c r="P24" i="12" s="1"/>
  <c r="W24" i="12"/>
  <c r="Z24" i="12"/>
  <c r="AC24" i="12"/>
  <c r="AD24" i="12"/>
  <c r="AE24" i="12"/>
  <c r="AF24" i="12"/>
  <c r="AG24" i="12"/>
  <c r="P27" i="12"/>
  <c r="V27" i="12"/>
  <c r="AB27" i="12"/>
  <c r="AC27" i="12"/>
  <c r="AD27" i="12"/>
  <c r="AE27" i="12"/>
  <c r="AF27" i="12"/>
  <c r="AG27" i="12"/>
  <c r="Q30" i="12"/>
  <c r="T30" i="12"/>
  <c r="W30" i="12"/>
  <c r="Z30" i="12"/>
  <c r="AE30" i="12"/>
  <c r="AC30" i="12" s="1"/>
  <c r="AF30" i="12"/>
  <c r="AG30" i="12"/>
  <c r="P31" i="12"/>
  <c r="Q31" i="12"/>
  <c r="R31" i="12"/>
  <c r="S31" i="12"/>
  <c r="U31" i="12"/>
  <c r="V31" i="12"/>
  <c r="W31" i="12"/>
  <c r="X31" i="12"/>
  <c r="Y31" i="12"/>
  <c r="Z31" i="12"/>
  <c r="AA31" i="12"/>
  <c r="AB31" i="12"/>
  <c r="AC31" i="12"/>
  <c r="AD31" i="12"/>
  <c r="AE31" i="12"/>
  <c r="AF31" i="12"/>
  <c r="AG31" i="12"/>
  <c r="T35" i="12"/>
  <c r="T36" i="12"/>
  <c r="T37" i="12"/>
  <c r="T38" i="12"/>
  <c r="T45" i="12"/>
  <c r="T46" i="12"/>
  <c r="T47" i="12"/>
  <c r="T48" i="12"/>
  <c r="T49" i="12"/>
  <c r="T50" i="12"/>
  <c r="T51" i="12"/>
  <c r="T52" i="12"/>
  <c r="T53" i="12"/>
  <c r="T54" i="12"/>
  <c r="T55" i="12"/>
  <c r="T56" i="12"/>
  <c r="J11" i="8"/>
  <c r="J10" i="8" s="1"/>
  <c r="K11" i="8"/>
  <c r="K10" i="8" s="1"/>
  <c r="M11" i="8"/>
  <c r="M10" i="8" s="1"/>
  <c r="N11" i="8"/>
  <c r="N10" i="8" s="1"/>
  <c r="O11" i="8"/>
  <c r="O10" i="8" s="1"/>
  <c r="V11" i="8"/>
  <c r="V10" i="8" s="1"/>
  <c r="W11" i="8"/>
  <c r="W10" i="8" s="1"/>
  <c r="Y11" i="8"/>
  <c r="Y10" i="8" s="1"/>
  <c r="Z11" i="8"/>
  <c r="Z10" i="8" s="1"/>
  <c r="AA11" i="8"/>
  <c r="AA10" i="8" s="1"/>
  <c r="AH11" i="8"/>
  <c r="AH10" i="8" s="1"/>
  <c r="AI11" i="8"/>
  <c r="AI10" i="8" s="1"/>
  <c r="AK11" i="8"/>
  <c r="AK10" i="8" s="1"/>
  <c r="AL11" i="8"/>
  <c r="AL10" i="8" s="1"/>
  <c r="AM11" i="8"/>
  <c r="AM10" i="8" s="1"/>
  <c r="J12" i="8"/>
  <c r="K12" i="8"/>
  <c r="L12" i="8"/>
  <c r="L11" i="8" s="1"/>
  <c r="L10" i="8" s="1"/>
  <c r="M12" i="8"/>
  <c r="N12" i="8"/>
  <c r="O12" i="8"/>
  <c r="P12" i="8"/>
  <c r="P11" i="8" s="1"/>
  <c r="P10" i="8" s="1"/>
  <c r="Q12" i="8"/>
  <c r="Q11" i="8" s="1"/>
  <c r="Q10" i="8" s="1"/>
  <c r="R12" i="8"/>
  <c r="R11" i="8" s="1"/>
  <c r="R10" i="8" s="1"/>
  <c r="S12" i="8"/>
  <c r="S11" i="8" s="1"/>
  <c r="S10" i="8" s="1"/>
  <c r="T12" i="8"/>
  <c r="T11" i="8" s="1"/>
  <c r="T10" i="8" s="1"/>
  <c r="U12" i="8"/>
  <c r="U11" i="8" s="1"/>
  <c r="U10" i="8" s="1"/>
  <c r="V12" i="8"/>
  <c r="W12" i="8"/>
  <c r="X12" i="8"/>
  <c r="X11" i="8" s="1"/>
  <c r="X10" i="8" s="1"/>
  <c r="Y12" i="8"/>
  <c r="Z12" i="8"/>
  <c r="AA12" i="8"/>
  <c r="AB12" i="8"/>
  <c r="AB11" i="8" s="1"/>
  <c r="AB10" i="8" s="1"/>
  <c r="AC12" i="8"/>
  <c r="AC11" i="8" s="1"/>
  <c r="AC10" i="8" s="1"/>
  <c r="AD12" i="8"/>
  <c r="AD11" i="8" s="1"/>
  <c r="AD10" i="8" s="1"/>
  <c r="AE12" i="8"/>
  <c r="AE11" i="8" s="1"/>
  <c r="AE10" i="8" s="1"/>
  <c r="AF12" i="8"/>
  <c r="AF11" i="8" s="1"/>
  <c r="AF10" i="8" s="1"/>
  <c r="AG12" i="8"/>
  <c r="AG11" i="8" s="1"/>
  <c r="AG10" i="8" s="1"/>
  <c r="AH12" i="8"/>
  <c r="AI12" i="8"/>
  <c r="AJ12" i="8"/>
  <c r="AJ11" i="8" s="1"/>
  <c r="AJ10" i="8" s="1"/>
  <c r="AK12" i="8"/>
  <c r="AL12" i="8"/>
  <c r="AM12" i="8"/>
  <c r="I12" i="8"/>
  <c r="AI30" i="8"/>
  <c r="AH30" i="8" s="1"/>
  <c r="AG30" i="8"/>
  <c r="AE30" i="8"/>
  <c r="AC30" i="8"/>
  <c r="Z30" i="8"/>
  <c r="W30" i="8"/>
  <c r="V30" i="8" s="1"/>
  <c r="T30" i="8"/>
  <c r="AF30" i="8" s="1"/>
  <c r="Q30" i="8"/>
  <c r="P30" i="8" s="1"/>
  <c r="AI28" i="8"/>
  <c r="AH28" i="8" s="1"/>
  <c r="J11" i="12"/>
  <c r="K11" i="12"/>
  <c r="L11" i="12"/>
  <c r="M11" i="12"/>
  <c r="N11" i="12"/>
  <c r="O11" i="12"/>
  <c r="AI30" i="12"/>
  <c r="AH30" i="12" s="1"/>
  <c r="T31" i="12" l="1"/>
  <c r="AB30" i="12"/>
  <c r="V30" i="12"/>
  <c r="Q11" i="12"/>
  <c r="Q10" i="12" s="1"/>
  <c r="P30" i="12"/>
  <c r="V24" i="12"/>
  <c r="AB24" i="12" s="1"/>
  <c r="V20" i="12"/>
  <c r="AB20" i="12" s="1"/>
  <c r="AG11" i="12"/>
  <c r="AG10" i="12" s="1"/>
  <c r="AF11" i="12"/>
  <c r="AF10" i="12" s="1"/>
  <c r="AE11" i="12"/>
  <c r="AE10" i="12" s="1"/>
  <c r="AD11" i="12"/>
  <c r="AD10" i="12" s="1"/>
  <c r="Z11" i="12"/>
  <c r="Z10" i="12" s="1"/>
  <c r="Y11" i="12"/>
  <c r="Y10" i="12" s="1"/>
  <c r="W14" i="12"/>
  <c r="T11" i="12"/>
  <c r="T10" i="12" s="1"/>
  <c r="P14" i="12"/>
  <c r="AA10" i="12"/>
  <c r="X10" i="12"/>
  <c r="U10" i="12"/>
  <c r="S10" i="12"/>
  <c r="R10" i="12"/>
  <c r="AB30" i="8"/>
  <c r="P11" i="12" l="1"/>
  <c r="P10" i="12" s="1"/>
  <c r="W11" i="12"/>
  <c r="W10" i="12" s="1"/>
  <c r="V14" i="12"/>
  <c r="AC14" i="12"/>
  <c r="AC11" i="12" s="1"/>
  <c r="AC10" i="12" s="1"/>
  <c r="AI28" i="12"/>
  <c r="AH28" i="12" s="1"/>
  <c r="V11" i="12" l="1"/>
  <c r="V10" i="12" s="1"/>
  <c r="AB14" i="12"/>
  <c r="AB11" i="12" s="1"/>
  <c r="AB10" i="12" s="1"/>
  <c r="AI60" i="8"/>
  <c r="AI34" i="8"/>
  <c r="AI51" i="8"/>
  <c r="AH51" i="8" s="1"/>
  <c r="AI50" i="8"/>
  <c r="AH50" i="8" s="1"/>
  <c r="AI49" i="8"/>
  <c r="AI48" i="8"/>
  <c r="AH48" i="8" s="1"/>
  <c r="AI47" i="8"/>
  <c r="AH47" i="8" s="1"/>
  <c r="AI46" i="8"/>
  <c r="AH46" i="8" s="1"/>
  <c r="AI45" i="8"/>
  <c r="AI44" i="8"/>
  <c r="AH44" i="8" s="1"/>
  <c r="AI43" i="8"/>
  <c r="AI42" i="8"/>
  <c r="AI41" i="8"/>
  <c r="AI40" i="8"/>
  <c r="AH40" i="8" s="1"/>
  <c r="AI39" i="8"/>
  <c r="AI38" i="8"/>
  <c r="AH38" i="8" s="1"/>
  <c r="AI37" i="8"/>
  <c r="AH37" i="8" s="1"/>
  <c r="AI36" i="8"/>
  <c r="AH36" i="8" s="1"/>
  <c r="AI35" i="8"/>
  <c r="AH35" i="8" s="1"/>
  <c r="AI16" i="8"/>
  <c r="AI17" i="8"/>
  <c r="AI19" i="8"/>
  <c r="AH19" i="8" s="1"/>
  <c r="AI20" i="8"/>
  <c r="AH20" i="8" s="1"/>
  <c r="AI25" i="8"/>
  <c r="AH25" i="8" s="1"/>
  <c r="AI26" i="8"/>
  <c r="Z31" i="8"/>
  <c r="AA31" i="8"/>
  <c r="AB31" i="8"/>
  <c r="AC31" i="8"/>
  <c r="AD31" i="8"/>
  <c r="AE31" i="8"/>
  <c r="AF31" i="8"/>
  <c r="AG31" i="8"/>
  <c r="AJ31" i="8"/>
  <c r="AK31" i="8"/>
  <c r="AM31" i="8"/>
  <c r="AH26" i="8"/>
  <c r="AI32" i="8"/>
  <c r="AH32" i="8" s="1"/>
  <c r="AI33" i="8"/>
  <c r="AH33" i="8" s="1"/>
  <c r="AH39" i="8"/>
  <c r="AH41" i="8"/>
  <c r="AH42" i="8"/>
  <c r="AH43" i="8"/>
  <c r="AH45" i="8"/>
  <c r="AH49" i="8"/>
  <c r="J52" i="8"/>
  <c r="M52" i="8"/>
  <c r="U52" i="8"/>
  <c r="X52" i="8"/>
  <c r="Y52" i="8"/>
  <c r="Z52" i="8"/>
  <c r="AG52" i="8"/>
  <c r="J53" i="8"/>
  <c r="K53" i="8"/>
  <c r="L53" i="8"/>
  <c r="M53" i="8"/>
  <c r="N53" i="8"/>
  <c r="O53" i="8"/>
  <c r="Q53" i="8"/>
  <c r="Q52" i="8" s="1"/>
  <c r="R53" i="8"/>
  <c r="R52" i="8" s="1"/>
  <c r="S53" i="8"/>
  <c r="S52" i="8" s="1"/>
  <c r="T53" i="8"/>
  <c r="T52" i="8" s="1"/>
  <c r="U53" i="8"/>
  <c r="X53" i="8"/>
  <c r="Y53" i="8"/>
  <c r="Z53" i="8"/>
  <c r="AA53" i="8"/>
  <c r="AA52" i="8" s="1"/>
  <c r="AC53" i="8"/>
  <c r="AC52" i="8" s="1"/>
  <c r="AD53" i="8"/>
  <c r="AD52" i="8" s="1"/>
  <c r="AE53" i="8"/>
  <c r="AE52" i="8" s="1"/>
  <c r="AF53" i="8"/>
  <c r="AF52" i="8" s="1"/>
  <c r="AG53" i="8"/>
  <c r="AJ53" i="8"/>
  <c r="AL53" i="8"/>
  <c r="AM53" i="8"/>
  <c r="J57" i="8"/>
  <c r="M57" i="8"/>
  <c r="P57" i="8"/>
  <c r="Q57" i="8"/>
  <c r="R57" i="8"/>
  <c r="S57" i="8"/>
  <c r="T57" i="8"/>
  <c r="U57" i="8"/>
  <c r="V57" i="8"/>
  <c r="W57" i="8"/>
  <c r="X57" i="8"/>
  <c r="Y57" i="8"/>
  <c r="Z57" i="8"/>
  <c r="AA57" i="8"/>
  <c r="AB57" i="8"/>
  <c r="AC57" i="8"/>
  <c r="AD57" i="8"/>
  <c r="AE57" i="8"/>
  <c r="AF57" i="8"/>
  <c r="AG57" i="8"/>
  <c r="K31" i="8"/>
  <c r="L31" i="8"/>
  <c r="M31" i="8"/>
  <c r="N31" i="8"/>
  <c r="P31" i="8"/>
  <c r="Q31" i="8"/>
  <c r="R31" i="8"/>
  <c r="S31" i="8"/>
  <c r="U31" i="8"/>
  <c r="V31" i="8"/>
  <c r="W31" i="8"/>
  <c r="X31" i="8"/>
  <c r="Y31" i="8"/>
  <c r="I31" i="8"/>
  <c r="M31" i="12"/>
  <c r="M10" i="12" s="1"/>
  <c r="AI38" i="12"/>
  <c r="AH38" i="12" s="1"/>
  <c r="AM14" i="12"/>
  <c r="AI42" i="12"/>
  <c r="AI37" i="12"/>
  <c r="AH37" i="12" s="1"/>
  <c r="AI32" i="12"/>
  <c r="AH32" i="12" s="1"/>
  <c r="AI33" i="12"/>
  <c r="AH33" i="12" s="1"/>
  <c r="AI34" i="12"/>
  <c r="AI35" i="12"/>
  <c r="AH35" i="12" s="1"/>
  <c r="AI36" i="12"/>
  <c r="AH36" i="12" s="1"/>
  <c r="AI40" i="12"/>
  <c r="AH40" i="12" s="1"/>
  <c r="AI41" i="12"/>
  <c r="AH41" i="12" s="1"/>
  <c r="AI43" i="12"/>
  <c r="AH43" i="12" s="1"/>
  <c r="AI44" i="12"/>
  <c r="AH44" i="12" s="1"/>
  <c r="AI45" i="12"/>
  <c r="AH45" i="12" s="1"/>
  <c r="AI46" i="12"/>
  <c r="AH46" i="12" s="1"/>
  <c r="AI47" i="12"/>
  <c r="AH47" i="12" s="1"/>
  <c r="AI48" i="12"/>
  <c r="AH48" i="12" s="1"/>
  <c r="AI49" i="12"/>
  <c r="AH49" i="12" s="1"/>
  <c r="AI50" i="12"/>
  <c r="AH50" i="12" s="1"/>
  <c r="AI51" i="12"/>
  <c r="AH51" i="12" s="1"/>
  <c r="AI52" i="12"/>
  <c r="AH52" i="12" s="1"/>
  <c r="AI53" i="12"/>
  <c r="AH53" i="12" s="1"/>
  <c r="AI54" i="12"/>
  <c r="AH54" i="12" s="1"/>
  <c r="AI55" i="12"/>
  <c r="AH55" i="12" s="1"/>
  <c r="AI56" i="12"/>
  <c r="AH56" i="12" s="1"/>
  <c r="I60" i="8"/>
  <c r="I11" i="8" l="1"/>
  <c r="AI31" i="8"/>
  <c r="AM34" i="12" l="1"/>
  <c r="O34" i="8"/>
  <c r="O31" i="8" s="1"/>
  <c r="AL60" i="8"/>
  <c r="L60" i="8"/>
  <c r="AG21" i="8" l="1"/>
  <c r="AK21" i="12"/>
  <c r="AI21" i="12" s="1"/>
  <c r="AH21" i="12" s="1"/>
  <c r="AK56" i="8"/>
  <c r="W56" i="8"/>
  <c r="V56" i="8" l="1"/>
  <c r="V53" i="8" s="1"/>
  <c r="V52" i="8" s="1"/>
  <c r="W53" i="8"/>
  <c r="W52" i="8" s="1"/>
  <c r="AI56" i="8"/>
  <c r="AI53" i="8" s="1"/>
  <c r="AK53" i="8"/>
  <c r="AH60" i="8"/>
  <c r="T39" i="8"/>
  <c r="AL34" i="12"/>
  <c r="AM39" i="12"/>
  <c r="AM31" i="12" s="1"/>
  <c r="O39" i="12"/>
  <c r="O31" i="12" s="1"/>
  <c r="O10" i="12" s="1"/>
  <c r="N39" i="12"/>
  <c r="N31" i="12" s="1"/>
  <c r="N10" i="12" s="1"/>
  <c r="L39" i="12"/>
  <c r="L31" i="12" s="1"/>
  <c r="L10" i="12" s="1"/>
  <c r="K39" i="12"/>
  <c r="K31" i="12" s="1"/>
  <c r="K10" i="12" s="1"/>
  <c r="I21" i="12"/>
  <c r="I11" i="12" s="1"/>
  <c r="J43" i="12"/>
  <c r="J31" i="12" s="1"/>
  <c r="J10" i="12" s="1"/>
  <c r="AL42" i="12"/>
  <c r="AH42" i="12" s="1"/>
  <c r="AM27" i="12"/>
  <c r="AL27" i="12" s="1"/>
  <c r="AK27" i="12"/>
  <c r="AI27" i="12" s="1"/>
  <c r="AH27" i="12" s="1"/>
  <c r="AM24" i="12"/>
  <c r="AL24" i="12" s="1"/>
  <c r="AK24" i="12"/>
  <c r="AI24" i="12" s="1"/>
  <c r="AM20" i="12"/>
  <c r="AK20" i="12"/>
  <c r="AI20" i="12" s="1"/>
  <c r="AL17" i="12"/>
  <c r="AJ17" i="12"/>
  <c r="AJ11" i="12" s="1"/>
  <c r="AL14" i="12"/>
  <c r="AB56" i="8"/>
  <c r="AB53" i="8" s="1"/>
  <c r="AB52" i="8" s="1"/>
  <c r="I56" i="8"/>
  <c r="I53" i="8" s="1"/>
  <c r="I52" i="8" s="1"/>
  <c r="I10" i="8" s="1"/>
  <c r="P56" i="8"/>
  <c r="P53" i="8" s="1"/>
  <c r="P52" i="8" s="1"/>
  <c r="AM63" i="8"/>
  <c r="N63" i="8"/>
  <c r="N57" i="8" s="1"/>
  <c r="N52" i="8" s="1"/>
  <c r="I63" i="8"/>
  <c r="I57" i="8" s="1"/>
  <c r="O63" i="8"/>
  <c r="O57" i="8" s="1"/>
  <c r="O52" i="8" s="1"/>
  <c r="L63" i="8"/>
  <c r="K63" i="8"/>
  <c r="AM11" i="12" l="1"/>
  <c r="AM10" i="12" s="1"/>
  <c r="AJ63" i="8"/>
  <c r="K57" i="8"/>
  <c r="K52" i="8" s="1"/>
  <c r="AK63" i="8"/>
  <c r="AK57" i="8" s="1"/>
  <c r="AK52" i="8" s="1"/>
  <c r="L57" i="8"/>
  <c r="L52" i="8" s="1"/>
  <c r="AM57" i="8"/>
  <c r="AM52" i="8" s="1"/>
  <c r="AL63" i="8"/>
  <c r="AL57" i="8" s="1"/>
  <c r="AL52" i="8" s="1"/>
  <c r="AH24" i="12"/>
  <c r="AL20" i="12"/>
  <c r="AH34" i="12"/>
  <c r="I39" i="12"/>
  <c r="I31" i="12" s="1"/>
  <c r="I10" i="12" s="1"/>
  <c r="AL39" i="12"/>
  <c r="AL31" i="12" s="1"/>
  <c r="AK39" i="12"/>
  <c r="AK31" i="12" s="1"/>
  <c r="AJ39" i="12"/>
  <c r="AJ31" i="12" s="1"/>
  <c r="AJ10" i="12" s="1"/>
  <c r="AI17" i="12"/>
  <c r="AH17" i="12" s="1"/>
  <c r="AH56" i="8"/>
  <c r="AH53" i="8" s="1"/>
  <c r="AL34" i="8"/>
  <c r="AK27" i="8"/>
  <c r="AI27" i="8" s="1"/>
  <c r="AM27" i="8"/>
  <c r="AL27" i="8" s="1"/>
  <c r="AG27" i="8"/>
  <c r="AK24" i="8"/>
  <c r="AI24" i="8" s="1"/>
  <c r="AH24" i="8" s="1"/>
  <c r="AK22" i="8"/>
  <c r="AI22" i="8" s="1"/>
  <c r="AK23" i="8"/>
  <c r="AI23" i="8" s="1"/>
  <c r="AK21" i="8"/>
  <c r="AI21" i="8" s="1"/>
  <c r="AM24" i="8"/>
  <c r="AL24" i="8" s="1"/>
  <c r="AM22" i="8"/>
  <c r="AL22" i="8" s="1"/>
  <c r="AM23" i="8"/>
  <c r="AL23" i="8" s="1"/>
  <c r="AM21" i="8"/>
  <c r="AL21" i="8" s="1"/>
  <c r="AE21" i="8"/>
  <c r="AG24" i="8"/>
  <c r="Z24" i="8"/>
  <c r="Z22" i="8"/>
  <c r="Z23" i="8"/>
  <c r="Z21" i="8"/>
  <c r="W24" i="8"/>
  <c r="W22" i="8"/>
  <c r="W23" i="8"/>
  <c r="W21" i="8"/>
  <c r="AG18" i="8"/>
  <c r="AD18" i="8"/>
  <c r="AJ18" i="8" s="1"/>
  <c r="AI18" i="8" s="1"/>
  <c r="V19" i="8"/>
  <c r="V20" i="8"/>
  <c r="V25" i="8"/>
  <c r="V26" i="8"/>
  <c r="V27" i="8"/>
  <c r="AM15" i="8"/>
  <c r="Y15" i="8"/>
  <c r="W15" i="8" s="1"/>
  <c r="Z15" i="8"/>
  <c r="AG15" i="8"/>
  <c r="AH20" i="12" l="1"/>
  <c r="AL11" i="12"/>
  <c r="AL10" i="12"/>
  <c r="AH21" i="8"/>
  <c r="AH27" i="8"/>
  <c r="AL31" i="8"/>
  <c r="AH34" i="8"/>
  <c r="AH31" i="8" s="1"/>
  <c r="AH23" i="8"/>
  <c r="AH22" i="8"/>
  <c r="AI63" i="8"/>
  <c r="AI57" i="8" s="1"/>
  <c r="AI52" i="8" s="1"/>
  <c r="AJ57" i="8"/>
  <c r="AJ52" i="8" s="1"/>
  <c r="AK14" i="12"/>
  <c r="AK11" i="12" s="1"/>
  <c r="AK10" i="12" s="1"/>
  <c r="AI39" i="12"/>
  <c r="V24" i="8"/>
  <c r="V23" i="8"/>
  <c r="V15" i="8"/>
  <c r="AC24" i="8"/>
  <c r="V21" i="8"/>
  <c r="AC21" i="8"/>
  <c r="V22" i="8"/>
  <c r="AL15" i="8"/>
  <c r="AH63" i="8" l="1"/>
  <c r="AH57" i="8" s="1"/>
  <c r="AH52" i="8" s="1"/>
  <c r="AH39" i="12"/>
  <c r="AH31" i="12" s="1"/>
  <c r="AI31" i="12"/>
  <c r="AI14" i="12"/>
  <c r="AE18" i="8"/>
  <c r="AC19" i="8"/>
  <c r="AD19" i="8"/>
  <c r="AE19" i="8"/>
  <c r="AF19" i="8"/>
  <c r="AG19" i="8"/>
  <c r="AC20" i="8"/>
  <c r="AD20" i="8"/>
  <c r="AE20" i="8"/>
  <c r="AF20" i="8"/>
  <c r="AG20" i="8"/>
  <c r="AD21" i="8"/>
  <c r="AC22" i="8"/>
  <c r="AD22" i="8"/>
  <c r="AE22" i="8"/>
  <c r="AF22" i="8"/>
  <c r="AG22" i="8"/>
  <c r="AC23" i="8"/>
  <c r="AD23" i="8"/>
  <c r="AE23" i="8"/>
  <c r="AF23" i="8"/>
  <c r="AG23" i="8"/>
  <c r="AD24" i="8"/>
  <c r="AE24" i="8"/>
  <c r="AC25" i="8"/>
  <c r="AD25" i="8"/>
  <c r="AE25" i="8"/>
  <c r="AF25" i="8"/>
  <c r="AG25" i="8"/>
  <c r="AC26" i="8"/>
  <c r="AD26" i="8"/>
  <c r="AE26" i="8"/>
  <c r="AF26" i="8"/>
  <c r="AG26" i="8"/>
  <c r="AC27" i="8"/>
  <c r="AD27" i="8"/>
  <c r="AE27" i="8"/>
  <c r="AF27" i="8"/>
  <c r="AC15" i="8"/>
  <c r="AD15" i="8"/>
  <c r="AE15" i="8"/>
  <c r="AL18" i="8"/>
  <c r="AH18" i="8" s="1"/>
  <c r="W18" i="8"/>
  <c r="P27" i="8"/>
  <c r="AB27" i="8" s="1"/>
  <c r="P16" i="8"/>
  <c r="P17" i="8"/>
  <c r="P19" i="8"/>
  <c r="AB19" i="8" s="1"/>
  <c r="P20" i="8"/>
  <c r="AB20" i="8" s="1"/>
  <c r="P22" i="8"/>
  <c r="AB22" i="8" s="1"/>
  <c r="P23" i="8"/>
  <c r="AB23" i="8" s="1"/>
  <c r="P25" i="8"/>
  <c r="AB25" i="8" s="1"/>
  <c r="P26" i="8"/>
  <c r="AB26" i="8" s="1"/>
  <c r="AH14" i="12" l="1"/>
  <c r="AH11" i="12" s="1"/>
  <c r="AH10" i="12" s="1"/>
  <c r="AI11" i="12"/>
  <c r="AI10" i="12" s="1"/>
  <c r="AC18" i="8"/>
  <c r="V18" i="8"/>
  <c r="AK15" i="8"/>
  <c r="AI15" i="8" s="1"/>
  <c r="AH15" i="8" s="1"/>
  <c r="J35" i="8" l="1"/>
  <c r="J31" i="8" l="1"/>
  <c r="T18" i="8"/>
  <c r="AF18" i="8" s="1"/>
  <c r="T21" i="8"/>
  <c r="T24" i="8"/>
  <c r="T37" i="8"/>
  <c r="T38" i="8"/>
  <c r="T40" i="8"/>
  <c r="T41" i="8"/>
  <c r="T42" i="8"/>
  <c r="T43" i="8"/>
  <c r="T44" i="8"/>
  <c r="T45" i="8"/>
  <c r="T46" i="8"/>
  <c r="T47" i="8"/>
  <c r="T48" i="8"/>
  <c r="T49" i="8"/>
  <c r="T50" i="8"/>
  <c r="T51" i="8"/>
  <c r="T15" i="8"/>
  <c r="T31" i="8" l="1"/>
  <c r="P21" i="8"/>
  <c r="AB21" i="8" s="1"/>
  <c r="AF21" i="8"/>
  <c r="P24" i="8"/>
  <c r="AB24" i="8" s="1"/>
  <c r="AF24" i="8"/>
  <c r="P18" i="8"/>
  <c r="AB18" i="8" s="1"/>
  <c r="AF15" i="8"/>
  <c r="P15" i="8"/>
  <c r="AB15" i="8" l="1"/>
</calcChain>
</file>

<file path=xl/comments1.xml><?xml version="1.0" encoding="utf-8"?>
<comments xmlns="http://schemas.openxmlformats.org/spreadsheetml/2006/main">
  <authors>
    <author>Administrator</author>
  </authors>
  <commentList>
    <comment ref="L14" authorId="0" shapeId="0">
      <text>
        <r>
          <rPr>
            <b/>
            <sz val="9"/>
            <color indexed="81"/>
            <rFont val="Tahoma"/>
            <family val="2"/>
          </rPr>
          <t>Administrator:</t>
        </r>
        <r>
          <rPr>
            <sz val="9"/>
            <color indexed="81"/>
            <rFont val="Tahoma"/>
            <family val="2"/>
          </rPr>
          <t xml:space="preserve">
Trong đó Ngân sách tỉnh 134.560 triệu đồng, NS phường Đông Hà  56.670 triệu đồng</t>
        </r>
      </text>
    </comment>
    <comment ref="S14" authorId="0" shapeId="0">
      <text>
        <r>
          <rPr>
            <b/>
            <sz val="9"/>
            <color indexed="81"/>
            <rFont val="Tahoma"/>
            <family val="2"/>
          </rPr>
          <t>Administrator:</t>
        </r>
        <r>
          <rPr>
            <sz val="9"/>
            <color indexed="81"/>
            <rFont val="Tahoma"/>
            <family val="2"/>
          </rPr>
          <t xml:space="preserve">
chỉ tính riêng phần đối ứng vốn cân đối tiêu chí, chưa tính vốn quỹ đất</t>
        </r>
      </text>
    </comment>
    <comment ref="L30" authorId="0" shapeId="0">
      <text>
        <r>
          <rPr>
            <b/>
            <sz val="9"/>
            <color indexed="81"/>
            <rFont val="Tahoma"/>
            <family val="2"/>
          </rPr>
          <t>Administrator:</t>
        </r>
        <r>
          <rPr>
            <sz val="9"/>
            <color indexed="81"/>
            <rFont val="Tahoma"/>
            <family val="2"/>
          </rPr>
          <t xml:space="preserve">
Không tính phần đối ứng Bộ NN&amp;PTNT bố trí</t>
        </r>
      </text>
    </comment>
    <comment ref="N30" authorId="0" shapeId="0">
      <text>
        <r>
          <rPr>
            <b/>
            <sz val="9"/>
            <color indexed="81"/>
            <rFont val="Tahoma"/>
            <family val="2"/>
          </rPr>
          <t>Administrator:</t>
        </r>
        <r>
          <rPr>
            <sz val="9"/>
            <color indexed="81"/>
            <rFont val="Tahoma"/>
            <family val="2"/>
          </rPr>
          <t xml:space="preserve">
Chỉ tính phần kinh phí bố trí trực tiếp cho địa phương, không bao gồm phần vốn cấp phát từ Bộ NN&amp;MT</t>
        </r>
      </text>
    </comment>
    <comment ref="J34" authorId="0" shapeId="0">
      <text>
        <r>
          <rPr>
            <sz val="9"/>
            <color indexed="81"/>
            <rFont val="Times New Roman"/>
            <family val="1"/>
          </rPr>
          <t>Phần vốn đối ứng người dân đóng góp bằng công sức, vật lực trong quá trình tham gia dự án không tính vào dự án</t>
        </r>
      </text>
    </comment>
    <comment ref="O34" authorId="0" shapeId="0">
      <text>
        <r>
          <rPr>
            <b/>
            <sz val="9"/>
            <color indexed="81"/>
            <rFont val="Tahoma"/>
            <family val="2"/>
          </rPr>
          <t>Administrator:</t>
        </r>
        <r>
          <rPr>
            <sz val="9"/>
            <color indexed="81"/>
            <rFont val="Tahoma"/>
            <family val="2"/>
          </rPr>
          <t xml:space="preserve">
Chỉ tính phần vốn cân đối cho hạng mục XDCB. Không tính chi phí HCSN</t>
        </r>
      </text>
    </comment>
  </commentList>
</comments>
</file>

<file path=xl/comments2.xml><?xml version="1.0" encoding="utf-8"?>
<comments xmlns="http://schemas.openxmlformats.org/spreadsheetml/2006/main">
  <authors>
    <author>Administrator</author>
  </authors>
  <commentList>
    <comment ref="L15" authorId="0" shapeId="0">
      <text>
        <r>
          <rPr>
            <b/>
            <sz val="9"/>
            <color indexed="81"/>
            <rFont val="Tahoma"/>
            <family val="2"/>
          </rPr>
          <t>Administrator:</t>
        </r>
        <r>
          <rPr>
            <sz val="9"/>
            <color indexed="81"/>
            <rFont val="Tahoma"/>
            <family val="2"/>
          </rPr>
          <t xml:space="preserve">
Trong đó Ngân sách tỉnh 134.560 triệu đồng, NS phường Đông Hà  56.670 triệu đồng</t>
        </r>
      </text>
    </comment>
    <comment ref="S15" authorId="0" shapeId="0">
      <text>
        <r>
          <rPr>
            <b/>
            <sz val="9"/>
            <color indexed="81"/>
            <rFont val="Tahoma"/>
            <family val="2"/>
          </rPr>
          <t>Administrator:</t>
        </r>
        <r>
          <rPr>
            <sz val="9"/>
            <color indexed="81"/>
            <rFont val="Tahoma"/>
            <family val="2"/>
          </rPr>
          <t xml:space="preserve">
chỉ tính riêng phần đối ứng vốn cân đối tiêu chí, chưa tính vốn quỹ đất</t>
        </r>
      </text>
    </comment>
    <comment ref="L30" authorId="0" shapeId="0">
      <text>
        <r>
          <rPr>
            <b/>
            <sz val="9"/>
            <color indexed="81"/>
            <rFont val="Tahoma"/>
            <family val="2"/>
          </rPr>
          <t>Administrator:</t>
        </r>
        <r>
          <rPr>
            <sz val="9"/>
            <color indexed="81"/>
            <rFont val="Tahoma"/>
            <family val="2"/>
          </rPr>
          <t xml:space="preserve">
Không tính phần đối ứng Bộ NN&amp;PTNT bố trí</t>
        </r>
      </text>
    </comment>
    <comment ref="N30" authorId="0" shapeId="0">
      <text>
        <r>
          <rPr>
            <b/>
            <sz val="9"/>
            <color indexed="81"/>
            <rFont val="Tahoma"/>
            <family val="2"/>
          </rPr>
          <t>Administrator:</t>
        </r>
        <r>
          <rPr>
            <sz val="9"/>
            <color indexed="81"/>
            <rFont val="Tahoma"/>
            <family val="2"/>
          </rPr>
          <t xml:space="preserve">
Chỉ tính phần kinh phí bố trí trực tiếp cho địa phương, không bao gồm phần vốn cấp phát từ Bộ NN&amp;MT</t>
        </r>
      </text>
    </comment>
    <comment ref="I60" authorId="0" shapeId="0">
      <text>
        <r>
          <rPr>
            <b/>
            <sz val="9"/>
            <color indexed="81"/>
            <rFont val="Tahoma"/>
            <family val="2"/>
          </rPr>
          <t>Administrator:</t>
        </r>
        <r>
          <rPr>
            <sz val="9"/>
            <color indexed="81"/>
            <rFont val="Tahoma"/>
            <family val="2"/>
          </rPr>
          <t xml:space="preserve">
</t>
        </r>
      </text>
    </comment>
    <comment ref="J60" authorId="0" shapeId="0">
      <text>
        <r>
          <rPr>
            <sz val="9"/>
            <color indexed="81"/>
            <rFont val="Tahoma"/>
            <family val="2"/>
          </rPr>
          <t>Phần vốn đối ứng người dân đóng góp bằng công sức, vật lực trong quá trình tham gia dự án không tính vào dự án</t>
        </r>
      </text>
    </comment>
    <comment ref="O60" authorId="0" shapeId="0">
      <text>
        <r>
          <rPr>
            <b/>
            <sz val="9"/>
            <color indexed="81"/>
            <rFont val="Tahoma"/>
            <family val="2"/>
          </rPr>
          <t>Administrator:</t>
        </r>
        <r>
          <rPr>
            <sz val="9"/>
            <color indexed="81"/>
            <rFont val="Tahoma"/>
            <family val="2"/>
          </rPr>
          <t xml:space="preserve">
Chỉ tính phần vốn cân đối cho hạng mục XDCB. Không tính chi phí HCSN</t>
        </r>
      </text>
    </comment>
  </commentList>
</comments>
</file>

<file path=xl/sharedStrings.xml><?xml version="1.0" encoding="utf-8"?>
<sst xmlns="http://schemas.openxmlformats.org/spreadsheetml/2006/main" count="473" uniqueCount="164">
  <si>
    <t>TT</t>
  </si>
  <si>
    <t>Danh mục dự án</t>
  </si>
  <si>
    <t>Thòi gian KC- HT</t>
  </si>
  <si>
    <t>Quyết định đầu tư</t>
  </si>
  <si>
    <t>Ghi chú</t>
  </si>
  <si>
    <t>Số quyết định ngày, tháng, năm ban hành</t>
  </si>
  <si>
    <t>TMĐT</t>
  </si>
  <si>
    <t>NSTW</t>
  </si>
  <si>
    <t>TỔNG SỐ</t>
  </si>
  <si>
    <t>A</t>
  </si>
  <si>
    <t>a</t>
  </si>
  <si>
    <t>B</t>
  </si>
  <si>
    <t>Địa điểm xây dựng</t>
  </si>
  <si>
    <t>Năng lực thiết kế</t>
  </si>
  <si>
    <t xml:space="preserve">Tổng số </t>
  </si>
  <si>
    <t>1</t>
  </si>
  <si>
    <t>ĐVT: Triệu đồng</t>
  </si>
  <si>
    <t>I</t>
  </si>
  <si>
    <t>NSĐP</t>
  </si>
  <si>
    <t>Tổng số</t>
  </si>
  <si>
    <t>Lũy kế vốn thuộc kế hoạch trung hạn giai đoạn 2021 - 2025 đã bố trí đến thời điểm báo cáo</t>
  </si>
  <si>
    <t>Số vốn còn lại thuộc kế hoạch trung hạn giai đoạn 2021 - 2025 chưa bố trí</t>
  </si>
  <si>
    <t>Dự kiến kế hoạch trung hạn giai đoạn 2026 - 2030</t>
  </si>
  <si>
    <t>Nhà tài trợ</t>
  </si>
  <si>
    <t>Ngày ký hiệp định</t>
  </si>
  <si>
    <t>Giai đoạn 2021-2025</t>
  </si>
  <si>
    <t>Vốn đối ứng</t>
  </si>
  <si>
    <t>Vốn nước ngoài</t>
  </si>
  <si>
    <t>Vốn nước ngoài (theo Hiệp định)</t>
  </si>
  <si>
    <t>Trong đó</t>
  </si>
  <si>
    <t>Quy đổi ra tiền Việt</t>
  </si>
  <si>
    <t>NSTW cấp phát</t>
  </si>
  <si>
    <t>Các dự án chuyển tiếp giai đoan 2021-2025 sang giai đoạn 2026-2030</t>
  </si>
  <si>
    <t>Dự án dự kiến hoàn thành giai đoạn 2026-2030</t>
  </si>
  <si>
    <t>Các dự kiến hoàn thành sau giai đoạn 2026-2030</t>
  </si>
  <si>
    <t>TÌNH HÌNH THỰC HIỆN KẾ HOẠCH ĐẦU TƯ CÔNG TRUNG HẠN VỐN NƯỚC NGOÀI GIAI ĐOẠN 2026-2030</t>
  </si>
  <si>
    <t>Phụ lục 5</t>
  </si>
  <si>
    <t>Tính bằng ngoại tệ</t>
  </si>
  <si>
    <t>Trong đó: Cấp phát từ NSTW</t>
  </si>
  <si>
    <t>Kế hoạch giai đoạn 2021 -2025 đã được giao</t>
  </si>
  <si>
    <t>Các dự án đang triển khai thực hiện</t>
  </si>
  <si>
    <t>Công trình công cộng tại đô thị</t>
  </si>
  <si>
    <t>(a)</t>
  </si>
  <si>
    <t>Dự án chuyển tiếp giai đoạn 2021 - 2025 sang giai đoạn 2026-2030</t>
  </si>
  <si>
    <t>Dự án Phát triển đô thị ven biển miền Trung hướng tới tăng trưởng xanh và ứng phó biến đổi khí hậu thành phố Đông Hà</t>
  </si>
  <si>
    <t>Giao thông</t>
  </si>
  <si>
    <t>Xây dựng cơ sở hạ tầng thích ứng với biến đổi khí hậu cho đồng bào dân tộc thiểu số (CRIEM), dự án thành phần tỉnh Quảng Trị</t>
  </si>
  <si>
    <t>Bảo vệ môi trường</t>
  </si>
  <si>
    <t>Dự án Nâng cao năng lực thu gom, xử lý chất thải rắn bảo vệ môi trường thích ứng với biến đổi khí hậu khu vực phía Bắc tỉnh Quảng Trị</t>
  </si>
  <si>
    <t>Cấp nước, thoát nước</t>
  </si>
  <si>
    <t>Các dự án đang đề xuất vận động mới giai đoạn 2026-2030</t>
  </si>
  <si>
    <t>Dự án dự kiến hoàn thành đưa vào sử dụng giai đoạn 2026-2030</t>
  </si>
  <si>
    <t>Dự án Nước sạch và vệ sinh nông thôn bền vững và chống với biến đổi khí hậu tỉnh Quảng Trị</t>
  </si>
  <si>
    <t>Hệ thống thu gom và xử lý nước thải khu vực thị trấn Hồ Xá, Cửa Tùng và vùng lân cận thuộc huyện Vĩnh Linh, tỉnh Quảng Trị</t>
  </si>
  <si>
    <t>Y tế</t>
  </si>
  <si>
    <t>Dự án "Chẩn đoán sớm ung thư cổ tử cung ứng dụng trí tuệ nhân tạo đồng thời nâng cao năng lực y tế Việt Nam"</t>
  </si>
  <si>
    <t>Dự án đường địa phương tỉnh Quảng Trị</t>
  </si>
  <si>
    <t>Xã hội</t>
  </si>
  <si>
    <t>Công nghiệp</t>
  </si>
  <si>
    <t>Dự án Cấp điện nông thôn sử dụng nguồn vốn Chương trình SETP - EU tài trợ, tỉnh Quảng Trị</t>
  </si>
  <si>
    <t>Dự án có 02 HP (HP1 đầu tư 06 tiểu dự án; HP2 hỗ trợ kỹ thuật và nâng cao năng lực)</t>
  </si>
  <si>
    <t>2024-2027</t>
  </si>
  <si>
    <t>AFD</t>
  </si>
  <si>
    <t>2022-2027</t>
  </si>
  <si>
    <t>ADB</t>
  </si>
  <si>
    <t>2024-2026</t>
  </si>
  <si>
    <t>Italia</t>
  </si>
  <si>
    <t>Hợp phần 1. Nâng cao khả năng tiếp cận cấp nước nông thôn bền vững và ứng phó với biến đổi khí hậu (Xây dựng Hệ thống cấp nước sạch liên xã vùng Nam Hải Lăng; Xây dựng Hệ thống cấp nước sạch liên xã vùng Đông Triệu Phong; Xây dựng Hệ thống cấp nước sạch liên xã vùng Tây Gio Linh, Xây dựng Hệ thống cấp nước sạch liên xã Lâm, Sơn, Thủy, Long, huyện Vĩnh Linh). Hợp phần 2. Cải thiện vệ sinh môi trường; Hợp phần 3: Hỗ trợ thực hiện dự án</t>
  </si>
  <si>
    <t>2026-2030</t>
  </si>
  <si>
    <t>WB</t>
  </si>
  <si>
    <t>Xây dựng riêng và đồng bộ mới mạng lưới cống thu gom nước thải cấp 3 bằng ống nhựa HDPE D160 ÷ D200mm có tổng chiều dài là 120,57 km. Xây dựng các tuyến đường ống truyền tải nước thải cấp 1, cấp 2 bằng ống nhựa HDPE D200 ÷ D600mm, với tổng chiều dài là 68,15 km. Xây dựng một trạm xử lý nước sinh hoạt tập trung công suất 5.000 m3/ngày.đêm.</t>
  </si>
  <si>
    <t>Hà Lan</t>
  </si>
  <si>
    <t>2026-2029</t>
  </si>
  <si>
    <t>Tài trợ 05 máy chẩn đoán  sớm ung thư cổ tử cung tích hợp trí tuệ nhân tạo (AI), giải pháp phân tích AI, chương trình khám sàng lọc  sớm ung thư cổ tử cung cho phụ nữ và chương trình đào tạo, nâng cao năng lực</t>
  </si>
  <si>
    <t>KOICA</t>
  </si>
  <si>
    <t xml:space="preserve">Xây dưng 02 tuyến đường tỉnh (Đường tỉnh ĐT57C, ĐT57A); 03 tuyến đường huyện (Đường Hồ Xá-Vĩnh-Tú Vĩnh Thái-Vĩnh Kim, đường huyện ĐH,41, đường huyện ĐH,4); 02 tuyến đường xã (Đường nối trung tâm xã Vĩnh Thủy đến đường HCM nhánh Đông; Đường nối từ thôn Tây 1 xã Vĩnh Tú đến trung tâm thị trấn Hồ Xá huyện Vĩnh Linh) </t>
  </si>
  <si>
    <t>Tạo thu nhập cho người khuyết tật và gia đình thông qua sự tham gia xã hội về nghề nghiệp tại cộng đồng</t>
  </si>
  <si>
    <t>2026-2027</t>
  </si>
  <si>
    <t>EU</t>
  </si>
  <si>
    <t xml:space="preserve"> Quyết định: số 4301/QĐ-UBND ngày 20/12/2021, số 777/QĐ-UBND ngày 05/4/2024</t>
  </si>
  <si>
    <t>Văn bản số 5533/UBND-NN ngày 16/11/2021 của UBND tỉnh</t>
  </si>
  <si>
    <t>Chương trình Drive của Hà Lan; Văn bản số180/UBND-BQLDA ngày 26/7/2024</t>
  </si>
  <si>
    <t>Thư ngày 19/7/2024 của Văn phòng tỉnh Gangwon tại Việt Nam</t>
  </si>
  <si>
    <t>Văn bản số 381/UBND-KT ngày 27/01/2022 của UBND tỉnh Quảng Trị</t>
  </si>
  <si>
    <t>Văn bản số 108/2024/Medipeace ngày 02/7/2024</t>
  </si>
  <si>
    <t xml:space="preserve">Văn bản số 5611/BCT-ĐL ngày 01/8/2024; Văn bản số 3576/UBND-KT ngày 05/8/2024 của UBND tỉnh </t>
  </si>
  <si>
    <t>QĐ số 2469/QĐ-UBND ngày 27/10/2023, 2630/QĐ-UBND ngày 04/11/2024</t>
  </si>
  <si>
    <t>Trung tâm Bảo trợ xã hội và Phục hồi chức năng cho người khuyết tật tỉnh Quảng Trị</t>
  </si>
  <si>
    <t>Nam Đông Hà</t>
  </si>
  <si>
    <t>Thành lập TTBTXH VÀ PHCN dành cho người khuyết tật với diện tích 10.000 m2; Tiếp nhận 03 xe ô tô chuyên dụng; Đào tạo tập huấn</t>
  </si>
  <si>
    <t xml:space="preserve">QĐ số 2663/QĐ-UBND ngày 07/11/2024; QĐ số 732/QĐ-UBND ngày 12/3/2025 </t>
  </si>
  <si>
    <t>Nông nghiệp, lâm nghiệp, diêm nghiệp, thuỷ lợi và thuỷ sản</t>
  </si>
  <si>
    <t xml:space="preserve">Cơ sở hạ tầng thích ứng với biến đổi khí hậu và phát triển toàn diện cho sản xuất nông nghiệp các xã Vĩnh Linh, Vĩnh Hoàng, Vĩnh Thuỷ, Bến Quan, Cửa Tùng, tỉnh Quảng Trị </t>
  </si>
  <si>
    <t>Vĩnh Linh, Vĩnh Hoàng, Vĩnh Thuỷ, Bến Quan, Cửa Tùng</t>
  </si>
  <si>
    <t>- Hợp phần 1: Cải thiện khả năng cung cấp nước và kiểm soát nguồn nước thông qua xây dựng cơ sở hạ tầng thích ứng với biến đổi khí hậu (Cải tạo, nâng cấp hệ thống kênh mương, đập chứa nước trên địa bàn);
- Hợp phần 2: Quản lý tổng hợp nguồn nước nông nghiệp thích ứng với biến đổi khí hậu;
- Hợp phần 3: Quản lý và điều phối dự án.</t>
  </si>
  <si>
    <t>IFAD</t>
  </si>
  <si>
    <t>Tờ trình số 07/TTr-UBND ngày 16/01/2025 của UBND tỉnh; Công thư ngày 18/02/2025 của Bộ Kế hoạch và Đầu tư</t>
  </si>
  <si>
    <t>15 triệu USD</t>
  </si>
  <si>
    <t xml:space="preserve">Cơ sở hạ tầng thích ứng với biến đổi khí hậu và phòng chống thiên tai trên địa bàn xã Hiếu Giang, tỉnh Quảng Trị </t>
  </si>
  <si>
    <t>Xã Hiếu Giang</t>
  </si>
  <si>
    <t>Xây dựng kè gia cố chống xói lỡ các đoạn tả ngạn bờ sông Hiếu đã sạt lỡ và có nguy cơ sạt lỡ với tổng chiều dài 3,5km</t>
  </si>
  <si>
    <t>2026-2028</t>
  </si>
  <si>
    <t>JICA</t>
  </si>
  <si>
    <t>Văn số số 1816/UBND-KT ngày 29/4/2025 của UBND tỉnh</t>
  </si>
  <si>
    <t>Dự án Cấp nước sạch và Quản lý tài nguyên nước tại ba xã miền núi Cam Chính - Cam Nghĩa - Cam Tuyền, huyện Cam Lộ, tỉnh Quảng Trị</t>
  </si>
  <si>
    <t>Đông Hà, Nam Đông Hà</t>
  </si>
  <si>
    <t>29/12/2023</t>
  </si>
  <si>
    <t>16/4/2025</t>
  </si>
  <si>
    <t>35,3 triệu Euro</t>
  </si>
  <si>
    <t>30 triệu USD</t>
  </si>
  <si>
    <t>Vĩnh Linh</t>
  </si>
  <si>
    <t>Cam Lộ, Hiếu Giang</t>
  </si>
  <si>
    <t>22/11/2021</t>
  </si>
  <si>
    <t>QĐ số 2957/QĐ-UBND Ngày 04/12/2024</t>
  </si>
  <si>
    <t xml:space="preserve">QĐ số 3271/QĐ-UBND ngày 30/12/2024 </t>
  </si>
  <si>
    <t>1,809 triệu EURO</t>
  </si>
  <si>
    <t>Vĩnh Linh, Cửa Tùng</t>
  </si>
  <si>
    <t>Hồ Xá, Vĩnh Hoàng</t>
  </si>
  <si>
    <t>Toàn tỉnh</t>
  </si>
  <si>
    <t>Cấp điện cho 34 thôn, bản thuộc tỉnh Quảng Trị</t>
  </si>
  <si>
    <t>12 triệu USD</t>
  </si>
  <si>
    <t>22/5/2023</t>
  </si>
  <si>
    <t>1,2 triệu EURO</t>
  </si>
  <si>
    <t>Dự án Tăng cường sinh kế thích ứng với biến đổi khí hậu và cung cấp, quản lý nguồn nước sạch cho người dân vùng nông thôn tại huyện Lệ Thủy, tỉnh Quảng Bình</t>
  </si>
  <si>
    <t>Xã Lệ Ninh</t>
  </si>
  <si>
    <t>400.000 USD</t>
  </si>
  <si>
    <t>10 triệu USD</t>
  </si>
  <si>
    <t>Dự án Phát triển hạ tầng bền vững, thích ứng biến đổi khí hậu tỉnh Quảng Bình</t>
  </si>
  <si>
    <t>2026-2032</t>
  </si>
  <si>
    <t>105 triệu USD</t>
  </si>
  <si>
    <t>Tỉnh Quảng Trị cũ</t>
  </si>
  <si>
    <t>Tỉnh Quảng Bình cũ</t>
  </si>
  <si>
    <t>Trung Quốc</t>
  </si>
  <si>
    <t>Biến đối khí hậu</t>
  </si>
  <si>
    <t>Các dự án dự kiến khởi công mới giai đoạn 2026-2030</t>
  </si>
  <si>
    <t>Xã Hướng Hiệp, A Dơi, Khe Sanh, Hướng Lập, Lìa, Đakrông, Ba Lòng, Hướng Phùng</t>
  </si>
  <si>
    <t>6212/BKHĐT-KTĐN ngày 05/8/2024; Thư của KOICA ngày 18/02/2025 xác nhận chi tiết dự án</t>
  </si>
  <si>
    <t>Đầu tư, xây dựng mới và nâng cấp các công trình giao thông với tổng chiều dài khoảng 40,92km; Đầu tư hoàn thiện kè chống sạt lở bờ sông suối; Nâng cao năng lực và hỗ trợ kỹ thuật trong vùng dự án.</t>
  </si>
  <si>
    <t>Biên bản ghi nhớ giữa Bộ KH&amp;ĐT với ADB năm 2023 về phát triển bền vừng vùng Bắc Trung Bộ và Duyên hải miền Trung</t>
  </si>
  <si>
    <t>- Hợp phần 1: Nâng cao kỹ năng phân loại rác tại nguồn; Xây dựng mô hình và triển khai phân loại rác thải sinh hoạt tại nguồn trên địa bàn huyện Gio Linh và huyện Vĩnh Linh
- Hợp phần 2: Hạng mục xây dựng</t>
  </si>
  <si>
    <t>Hợp phần 1: Nâng cấp cơ sở hạ tầng giao thông. Hợp phần 2: Cải thiện cơ sở hạ tầng phục vụ sản xuất nhằm hỗ trợ phát triển cho đồng bào dân tộc thiểu số</t>
  </si>
  <si>
    <t>Hợp phần 1: Chương trình quản lý tài nguyên nước
Hợp phần 2: Hạng mục xây dựng</t>
  </si>
  <si>
    <t>Vốn nước ngoài bao gồm vốn ĐTPT và HCSN. KH ĐTC trung hạn chỉ đề xuất vốn ĐTPT. Phần vốn dối ứng nhân dân đóng góp không tính vào vốn cân đối trung hạn</t>
  </si>
  <si>
    <t>Dự án đào tạo nghề và hỗ trợ tạo thu nhập cho người khuyết tật tỉnh Quảng Trị, Việt Nam</t>
  </si>
  <si>
    <t>Dự án Phòng chống sa mạc hóa ven biển tỉnh Quảng Bình, Bắc Trung bộ Việt Nam</t>
  </si>
  <si>
    <t>08 xã tỉnh Quảng Trị</t>
  </si>
  <si>
    <t>2025-2027</t>
  </si>
  <si>
    <t>216/NQ-HĐND ngày 11/12/2024 của HĐND tỉnh; 1172/VPCP-QHQT ngày 14/02/2025 về chủ trương tiếp nhận và thỏa thuận vốn VTKHL</t>
  </si>
  <si>
    <t>Hợp phần 1: Tăng cường sinh kế thích ứng với biến đổi khí hậu; Hợp phần 2: Xây dựng công trình cung cấp nước sạch; Hợp phần 3: Nâng cao năng lực quản lý</t>
  </si>
  <si>
    <t>Hợp phần 1: Phục hồi hệ sinh thái và cải thiện môi trường ven biển; Hợp phần 2: Cải thiện thu nhập thông qua chuỗi giá trị; Hợp phần 3: Nâng cao cuộc sống thông qua đầu tư cơ sở hạ tậng; Hợp phần 4: Hành chính công</t>
  </si>
  <si>
    <t>Tỉnh Quảng Trị</t>
  </si>
  <si>
    <t>(b)</t>
  </si>
  <si>
    <t>Dự án dự kiến hoàn thành đưa vào sử dụng sau giai đoạn 2026-2030</t>
  </si>
  <si>
    <t>Dự án Hiện đại hóa ngành lâm nghiệp và tăng cường tính chống chịu vùng ven biển (FMCR), tỉnh Quảng Trị</t>
  </si>
  <si>
    <t>2019-2026</t>
  </si>
  <si>
    <t>1486/QĐ-UBND ngày 17/6/2019 và 840/QĐ-UBND ngày 11/4/2025</t>
  </si>
  <si>
    <t>Vĩnh Linh, Vĩnh Hoàng, Cửa Tùng, Cửa Việt, Gio Linh, Bến Hải, Triệu Bình, Triệu Cơ, Nam Cửa Việt, Vĩnh Định, Mỹ Thủy, Diên Sanh và Đặc khu Cồn Cỏ</t>
  </si>
  <si>
    <t>Dự án có 3 hợp phần: Trồng và bảo vệ rừng ven biển; Hỗ trợ sinh kế, công nghệ sản xuất và cơ sở hạ tầng phục vụ sản xuẩt; Giám sát và đánh giá dự án</t>
  </si>
  <si>
    <t>QĐ số 2957/QĐ-UBND ngày 04/12/2024</t>
  </si>
  <si>
    <t>NHU CẦU KẾ HOẠCH ĐẦU TƯ CÔNG TRUNG HẠN VỐN NƯỚC NGOÀI GIAI ĐOẠN 2026-2030</t>
  </si>
  <si>
    <t>Hợp phần 1. Nâng cao khả năng tiếp cận cấp nước nông thôn bền vững và ứng phó với BĐKH (Xây dựng Hệ thống cấp nước sạch liên xã vùng Nam Hải Lăng; Xây dựng Hệ thống cấp nước sạch liên xã vùng Đông Triệu Phong; Xây dựng Hệ thống cấp nước sạch liên xã vùng Tây Gio Linh, Xây dựng Hệ thống cấp nước sạch liên xã Lâm, Sơn, Thủy, Long, huyện Vĩnh Linh). Hợp phần 2. Cải thiện vệ sinh môi trường; Hợp phần 3: Hỗ trợ thực hiện dự án</t>
  </si>
  <si>
    <t xml:space="preserve"> </t>
  </si>
  <si>
    <t>Phụ lục 2</t>
  </si>
  <si>
    <t>(Kèm theo Tờ trình số           /TTr-UBND ngày      /8/2025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</si>
</sst>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_-;\-* #,##0.00_-;_-* &quot;-&quot;??_-;_-@_-"/>
    <numFmt numFmtId="165" formatCode="_(* #,##0_);_(* \(#,##0\);_(* &quot;-&quot;??_);_(@_)"/>
    <numFmt numFmtId="166" formatCode="_-* #,##0_-;\-* #,##0_-;_-* &quot;-&quot;??_-;_-@_-"/>
    <numFmt numFmtId="167" formatCode="_(* #,##0.0_);_(* \(#,##0.0\);_(* &quot;-&quot;??_);_(@_)"/>
  </numFmts>
  <fonts count="17"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b/>
      <i/>
      <sz val="11"/>
      <name val="Times New Roman"/>
      <family val="1"/>
    </font>
    <font>
      <sz val="9"/>
      <color indexed="81"/>
      <name val="Tahoma"/>
      <family val="2"/>
    </font>
    <font>
      <b/>
      <sz val="9"/>
      <color indexed="81"/>
      <name val="Tahoma"/>
      <family val="2"/>
    </font>
    <font>
      <sz val="12"/>
      <name val="Times New Roman"/>
      <family val="1"/>
    </font>
    <font>
      <sz val="10"/>
      <name val="Times New Roman"/>
      <family val="1"/>
    </font>
    <font>
      <b/>
      <sz val="10"/>
      <name val="Times New Roman"/>
      <family val="1"/>
    </font>
    <font>
      <b/>
      <sz val="12"/>
      <name val="Times New Roman"/>
      <family val="1"/>
    </font>
    <font>
      <sz val="9"/>
      <color indexed="81"/>
      <name val="Times New Roman"/>
      <family val="1"/>
    </font>
    <font>
      <b/>
      <sz val="14"/>
      <name val="Times New Roman"/>
      <family val="1"/>
    </font>
    <font>
      <i/>
      <sz val="14"/>
      <name val="Times New Roman"/>
      <family val="1"/>
    </font>
    <font>
      <b/>
      <i/>
      <sz val="12"/>
      <name val="Times New Roman"/>
      <family val="1"/>
    </font>
    <font>
      <b/>
      <i/>
      <sz val="10"/>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5">
    <xf numFmtId="0" fontId="0" fillId="0" borderId="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3" fontId="3" fillId="2" borderId="8" xfId="2" quotePrefix="1" applyNumberFormat="1" applyFont="1" applyFill="1" applyBorder="1" applyAlignment="1">
      <alignment vertical="center" wrapText="1"/>
    </xf>
    <xf numFmtId="166" fontId="3" fillId="2" borderId="8" xfId="4" applyNumberFormat="1" applyFont="1" applyFill="1" applyBorder="1" applyAlignment="1">
      <alignment vertical="center" wrapText="1"/>
    </xf>
    <xf numFmtId="3" fontId="3" fillId="2" borderId="8" xfId="0" applyNumberFormat="1" applyFont="1" applyFill="1" applyBorder="1" applyAlignment="1">
      <alignment vertical="center" wrapText="1"/>
    </xf>
    <xf numFmtId="166" fontId="3" fillId="2" borderId="8" xfId="3" applyNumberFormat="1" applyFont="1" applyFill="1" applyBorder="1" applyAlignment="1">
      <alignment vertical="center" wrapText="1"/>
    </xf>
    <xf numFmtId="3" fontId="4" fillId="2" borderId="8" xfId="0" applyNumberFormat="1" applyFont="1" applyFill="1" applyBorder="1" applyAlignment="1">
      <alignment horizontal="center" vertical="center" wrapText="1"/>
    </xf>
    <xf numFmtId="3" fontId="4" fillId="2" borderId="8" xfId="0" quotePrefix="1" applyNumberFormat="1" applyFont="1" applyFill="1" applyBorder="1" applyAlignment="1">
      <alignment horizontal="left" vertical="center" wrapText="1"/>
    </xf>
    <xf numFmtId="3" fontId="4" fillId="2" borderId="8" xfId="0" quotePrefix="1" applyNumberFormat="1" applyFont="1" applyFill="1" applyBorder="1" applyAlignment="1">
      <alignment horizontal="justify" vertical="center" wrapText="1"/>
    </xf>
    <xf numFmtId="3" fontId="5" fillId="2" borderId="8" xfId="0" quotePrefix="1" applyNumberFormat="1" applyFont="1" applyFill="1" applyBorder="1" applyAlignment="1">
      <alignment horizontal="center" vertical="center" wrapText="1"/>
    </xf>
    <xf numFmtId="3" fontId="5" fillId="2" borderId="8" xfId="0" quotePrefix="1" applyNumberFormat="1" applyFont="1" applyFill="1" applyBorder="1" applyAlignment="1">
      <alignment horizontal="justify" vertical="center" wrapText="1"/>
    </xf>
    <xf numFmtId="3" fontId="3" fillId="2" borderId="8" xfId="0" applyNumberFormat="1" applyFont="1" applyFill="1" applyBorder="1" applyAlignment="1">
      <alignment horizontal="center" vertical="center" wrapText="1"/>
    </xf>
    <xf numFmtId="3" fontId="4" fillId="2" borderId="8" xfId="0" quotePrefix="1" applyNumberFormat="1" applyFont="1" applyFill="1" applyBorder="1" applyAlignment="1">
      <alignment horizontal="center" vertical="center" wrapText="1"/>
    </xf>
    <xf numFmtId="165" fontId="4" fillId="2" borderId="8" xfId="0" applyNumberFormat="1" applyFont="1" applyFill="1" applyBorder="1" applyAlignment="1">
      <alignment vertical="center" wrapText="1"/>
    </xf>
    <xf numFmtId="165" fontId="3" fillId="2" borderId="8" xfId="1" applyNumberFormat="1" applyFont="1" applyFill="1" applyBorder="1" applyAlignment="1">
      <alignment vertical="center" wrapText="1"/>
    </xf>
    <xf numFmtId="165" fontId="4" fillId="2" borderId="8" xfId="0" applyNumberFormat="1" applyFont="1" applyFill="1" applyBorder="1" applyAlignment="1">
      <alignment horizontal="justify" vertical="center" wrapText="1"/>
    </xf>
    <xf numFmtId="3" fontId="3" fillId="2" borderId="8" xfId="0" quotePrefix="1" applyNumberFormat="1" applyFont="1" applyFill="1" applyBorder="1" applyAlignment="1">
      <alignment horizontal="center" vertical="center" wrapText="1"/>
    </xf>
    <xf numFmtId="165" fontId="3" fillId="2" borderId="8" xfId="0" applyNumberFormat="1" applyFont="1" applyFill="1" applyBorder="1" applyAlignment="1">
      <alignment vertical="center" wrapText="1"/>
    </xf>
    <xf numFmtId="0" fontId="3" fillId="2" borderId="8" xfId="0" quotePrefix="1" applyFont="1" applyFill="1" applyBorder="1" applyAlignment="1">
      <alignment horizontal="center" vertical="center" wrapText="1"/>
    </xf>
    <xf numFmtId="0" fontId="3" fillId="2"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left" vertical="center" wrapText="1"/>
    </xf>
    <xf numFmtId="3" fontId="3" fillId="2" borderId="8" xfId="0" applyNumberFormat="1" applyFont="1" applyFill="1" applyBorder="1" applyAlignment="1">
      <alignment horizontal="right" vertical="center" wrapText="1"/>
    </xf>
    <xf numFmtId="0" fontId="3" fillId="2" borderId="8" xfId="3" applyNumberFormat="1" applyFont="1" applyFill="1" applyBorder="1" applyAlignment="1">
      <alignment horizontal="center" vertical="center" wrapText="1"/>
    </xf>
    <xf numFmtId="0" fontId="9" fillId="2" borderId="8" xfId="0" applyFont="1" applyFill="1" applyBorder="1" applyAlignment="1">
      <alignment vertical="center" wrapText="1"/>
    </xf>
    <xf numFmtId="0" fontId="8" fillId="2" borderId="0" xfId="0" applyFont="1" applyFill="1" applyAlignment="1">
      <alignment vertical="center"/>
    </xf>
    <xf numFmtId="0" fontId="8" fillId="2" borderId="1" xfId="0" applyFont="1" applyFill="1" applyBorder="1" applyAlignment="1">
      <alignment vertical="center"/>
    </xf>
    <xf numFmtId="0" fontId="3" fillId="2" borderId="8" xfId="4" applyNumberFormat="1" applyFont="1" applyFill="1" applyBorder="1" applyAlignment="1">
      <alignment horizontal="center" vertical="center" wrapText="1"/>
    </xf>
    <xf numFmtId="165" fontId="9" fillId="2" borderId="8" xfId="1" applyNumberFormat="1" applyFont="1" applyFill="1" applyBorder="1" applyAlignment="1">
      <alignment vertical="center" wrapText="1"/>
    </xf>
    <xf numFmtId="165" fontId="8" fillId="2" borderId="0" xfId="1" applyNumberFormat="1" applyFont="1" applyFill="1" applyAlignment="1">
      <alignment vertical="center"/>
    </xf>
    <xf numFmtId="166" fontId="3" fillId="2" borderId="8" xfId="0" applyNumberFormat="1" applyFont="1" applyFill="1" applyBorder="1" applyAlignment="1">
      <alignment vertical="center" wrapText="1"/>
    </xf>
    <xf numFmtId="165" fontId="3" fillId="2" borderId="8" xfId="0" applyNumberFormat="1" applyFont="1" applyFill="1" applyBorder="1" applyAlignment="1">
      <alignment horizontal="justify"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left" vertical="center" wrapText="1"/>
    </xf>
    <xf numFmtId="3" fontId="4" fillId="2" borderId="8" xfId="0" applyNumberFormat="1" applyFont="1" applyFill="1" applyBorder="1" applyAlignment="1">
      <alignment horizontal="left" vertical="center" wrapText="1"/>
    </xf>
    <xf numFmtId="3" fontId="4" fillId="2" borderId="8" xfId="0" applyNumberFormat="1" applyFont="1" applyFill="1" applyBorder="1" applyAlignment="1">
      <alignment horizontal="right" vertical="center" wrapText="1"/>
    </xf>
    <xf numFmtId="3" fontId="4" fillId="2" borderId="8" xfId="0" applyNumberFormat="1" applyFont="1" applyFill="1" applyBorder="1" applyAlignment="1">
      <alignment vertical="center" wrapText="1"/>
    </xf>
    <xf numFmtId="0" fontId="4" fillId="2" borderId="8" xfId="0" quotePrefix="1" applyFont="1" applyFill="1" applyBorder="1" applyAlignment="1">
      <alignment horizontal="center" vertical="center" wrapText="1"/>
    </xf>
    <xf numFmtId="0" fontId="4" fillId="2" borderId="8" xfId="0" applyFont="1" applyFill="1" applyBorder="1" applyAlignment="1">
      <alignment vertical="center" wrapText="1"/>
    </xf>
    <xf numFmtId="0" fontId="4" fillId="2" borderId="8" xfId="0" applyFont="1" applyFill="1" applyBorder="1" applyAlignment="1">
      <alignment horizontal="center" vertical="center" wrapText="1"/>
    </xf>
    <xf numFmtId="166" fontId="4" fillId="2" borderId="8" xfId="4" applyNumberFormat="1" applyFont="1" applyFill="1" applyBorder="1" applyAlignment="1">
      <alignment vertical="center" wrapText="1"/>
    </xf>
    <xf numFmtId="0" fontId="4" fillId="2" borderId="8" xfId="4" applyNumberFormat="1" applyFont="1" applyFill="1" applyBorder="1" applyAlignment="1">
      <alignment horizontal="center" vertical="center" wrapText="1"/>
    </xf>
    <xf numFmtId="165" fontId="10" fillId="2" borderId="8" xfId="1" applyNumberFormat="1" applyFont="1" applyFill="1" applyBorder="1" applyAlignment="1">
      <alignment vertical="center" wrapText="1"/>
    </xf>
    <xf numFmtId="165" fontId="11" fillId="2" borderId="0" xfId="1" applyNumberFormat="1" applyFont="1" applyFill="1" applyAlignment="1">
      <alignment vertical="center"/>
    </xf>
    <xf numFmtId="0" fontId="11" fillId="2" borderId="0" xfId="0" applyFont="1" applyFill="1" applyAlignment="1">
      <alignment vertical="center"/>
    </xf>
    <xf numFmtId="0" fontId="11" fillId="2" borderId="1" xfId="0" applyFont="1" applyFill="1" applyBorder="1" applyAlignment="1">
      <alignment vertical="center"/>
    </xf>
    <xf numFmtId="0" fontId="3" fillId="2" borderId="9" xfId="0" applyFont="1" applyFill="1" applyBorder="1" applyAlignment="1">
      <alignment vertical="center" wrapText="1"/>
    </xf>
    <xf numFmtId="3" fontId="3" fillId="2" borderId="9" xfId="0" applyNumberFormat="1" applyFont="1" applyFill="1" applyBorder="1" applyAlignment="1">
      <alignment horizontal="right" vertical="center" wrapText="1"/>
    </xf>
    <xf numFmtId="166" fontId="3" fillId="2" borderId="9" xfId="4" applyNumberFormat="1" applyFont="1" applyFill="1" applyBorder="1" applyAlignment="1">
      <alignment vertical="center" wrapText="1"/>
    </xf>
    <xf numFmtId="166" fontId="3" fillId="2" borderId="9" xfId="0" applyNumberFormat="1" applyFont="1" applyFill="1" applyBorder="1" applyAlignment="1">
      <alignment vertical="center" wrapText="1"/>
    </xf>
    <xf numFmtId="0" fontId="8" fillId="2" borderId="0" xfId="0" applyFont="1" applyFill="1" applyAlignment="1">
      <alignment vertical="center" wrapText="1"/>
    </xf>
    <xf numFmtId="0" fontId="8" fillId="2" borderId="1" xfId="0" applyFont="1" applyFill="1" applyBorder="1" applyAlignment="1">
      <alignment vertical="center" wrapText="1"/>
    </xf>
    <xf numFmtId="0" fontId="8"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Alignment="1">
      <alignment vertical="center" wrapText="1"/>
    </xf>
    <xf numFmtId="0" fontId="3" fillId="2" borderId="1" xfId="0" applyFont="1" applyFill="1" applyBorder="1" applyAlignment="1">
      <alignment vertical="center" wrapText="1"/>
    </xf>
    <xf numFmtId="0" fontId="4" fillId="2" borderId="10" xfId="0" applyFont="1" applyFill="1" applyBorder="1" applyAlignment="1">
      <alignment horizontal="center" vertical="center" wrapText="1"/>
    </xf>
    <xf numFmtId="165" fontId="4" fillId="2" borderId="10" xfId="0" applyNumberFormat="1" applyFont="1" applyFill="1" applyBorder="1" applyAlignment="1">
      <alignment vertical="center" wrapText="1"/>
    </xf>
    <xf numFmtId="0" fontId="4" fillId="2" borderId="10" xfId="0" applyFont="1" applyFill="1" applyBorder="1" applyAlignment="1">
      <alignment vertical="center" wrapText="1"/>
    </xf>
    <xf numFmtId="0" fontId="4" fillId="2" borderId="0" xfId="0" applyFont="1" applyFill="1" applyAlignment="1">
      <alignment vertical="center" wrapText="1"/>
    </xf>
    <xf numFmtId="0" fontId="4" fillId="2" borderId="1" xfId="0" applyFont="1" applyFill="1" applyBorder="1" applyAlignment="1">
      <alignment vertical="center" wrapText="1"/>
    </xf>
    <xf numFmtId="0" fontId="4" fillId="2" borderId="11" xfId="0" applyFont="1" applyFill="1" applyBorder="1" applyAlignment="1">
      <alignment horizontal="center" vertical="center" wrapText="1"/>
    </xf>
    <xf numFmtId="165" fontId="4" fillId="2" borderId="11" xfId="0" applyNumberFormat="1" applyFont="1" applyFill="1" applyBorder="1" applyAlignment="1">
      <alignment vertical="center" wrapText="1"/>
    </xf>
    <xf numFmtId="0" fontId="4" fillId="2" borderId="11" xfId="0" applyFont="1" applyFill="1" applyBorder="1" applyAlignment="1">
      <alignment vertical="center" wrapText="1"/>
    </xf>
    <xf numFmtId="165" fontId="4" fillId="2" borderId="8" xfId="0" applyNumberFormat="1"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3" fillId="2" borderId="8" xfId="0" quotePrefix="1" applyFont="1" applyFill="1" applyBorder="1" applyAlignment="1">
      <alignment horizontal="left" vertical="center" wrapText="1"/>
    </xf>
    <xf numFmtId="0" fontId="4" fillId="2" borderId="8" xfId="0" applyFont="1" applyFill="1" applyBorder="1" applyAlignment="1">
      <alignment horizontal="left" vertical="center" wrapText="1"/>
    </xf>
    <xf numFmtId="165" fontId="4" fillId="2" borderId="8" xfId="1" applyNumberFormat="1" applyFont="1" applyFill="1" applyBorder="1" applyAlignment="1">
      <alignment vertical="center" wrapText="1"/>
    </xf>
    <xf numFmtId="165" fontId="4" fillId="2" borderId="8" xfId="1" applyNumberFormat="1" applyFont="1" applyFill="1" applyBorder="1" applyAlignment="1">
      <alignment horizontal="center" vertical="center" wrapText="1"/>
    </xf>
    <xf numFmtId="0" fontId="3" fillId="2" borderId="8" xfId="0" applyFont="1" applyFill="1" applyBorder="1" applyAlignment="1">
      <alignment vertical="center"/>
    </xf>
    <xf numFmtId="0" fontId="4" fillId="2" borderId="8" xfId="0" applyFont="1" applyFill="1" applyBorder="1" applyAlignment="1">
      <alignment vertical="center"/>
    </xf>
    <xf numFmtId="0" fontId="10" fillId="2" borderId="8" xfId="0" applyFont="1" applyFill="1" applyBorder="1" applyAlignment="1">
      <alignment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vertical="center" wrapText="1"/>
    </xf>
    <xf numFmtId="166" fontId="4" fillId="2" borderId="8" xfId="0" applyNumberFormat="1" applyFont="1" applyFill="1" applyBorder="1" applyAlignment="1">
      <alignment vertical="center" wrapText="1"/>
    </xf>
    <xf numFmtId="166" fontId="4" fillId="2" borderId="8" xfId="0" applyNumberFormat="1" applyFont="1" applyFill="1" applyBorder="1" applyAlignment="1">
      <alignment horizontal="center" vertical="center" wrapText="1"/>
    </xf>
    <xf numFmtId="0" fontId="9" fillId="2" borderId="8" xfId="0" applyFont="1" applyFill="1" applyBorder="1" applyAlignment="1">
      <alignment vertical="center"/>
    </xf>
    <xf numFmtId="166" fontId="5" fillId="2" borderId="8" xfId="0" applyNumberFormat="1" applyFont="1" applyFill="1" applyBorder="1" applyAlignment="1">
      <alignment vertical="center" wrapText="1"/>
    </xf>
    <xf numFmtId="166" fontId="5" fillId="2" borderId="8" xfId="0" applyNumberFormat="1" applyFont="1" applyFill="1" applyBorder="1" applyAlignment="1">
      <alignment horizontal="center" vertical="center" wrapText="1"/>
    </xf>
    <xf numFmtId="0" fontId="16" fillId="2" borderId="8" xfId="0" applyFont="1" applyFill="1" applyBorder="1" applyAlignment="1">
      <alignment vertical="center"/>
    </xf>
    <xf numFmtId="0" fontId="15" fillId="2" borderId="0" xfId="0" applyFont="1" applyFill="1" applyAlignment="1">
      <alignment vertical="center"/>
    </xf>
    <xf numFmtId="0" fontId="15" fillId="2" borderId="1" xfId="0" applyFont="1" applyFill="1" applyBorder="1" applyAlignment="1">
      <alignment vertical="center"/>
    </xf>
    <xf numFmtId="165" fontId="4" fillId="2" borderId="8" xfId="1" applyNumberFormat="1" applyFont="1" applyFill="1" applyBorder="1" applyAlignment="1">
      <alignment vertical="center"/>
    </xf>
    <xf numFmtId="165" fontId="3" fillId="2" borderId="9" xfId="1" applyNumberFormat="1" applyFont="1" applyFill="1" applyBorder="1" applyAlignment="1">
      <alignment vertical="center"/>
    </xf>
    <xf numFmtId="0" fontId="8" fillId="2" borderId="1" xfId="0" applyFont="1" applyFill="1" applyBorder="1" applyAlignment="1">
      <alignment horizontal="center" vertical="center" wrapText="1"/>
    </xf>
    <xf numFmtId="0" fontId="8" fillId="2" borderId="8" xfId="0" applyFont="1" applyFill="1" applyBorder="1" applyAlignment="1">
      <alignment vertical="center"/>
    </xf>
    <xf numFmtId="167" fontId="3" fillId="2" borderId="8" xfId="1" applyNumberFormat="1" applyFont="1" applyFill="1" applyBorder="1" applyAlignment="1">
      <alignment vertical="center" wrapText="1"/>
    </xf>
    <xf numFmtId="165" fontId="3" fillId="2" borderId="8" xfId="1" applyNumberFormat="1" applyFont="1" applyFill="1" applyBorder="1" applyAlignment="1">
      <alignment vertical="center"/>
    </xf>
    <xf numFmtId="165" fontId="3" fillId="2" borderId="9" xfId="1" applyNumberFormat="1" applyFont="1" applyFill="1" applyBorder="1" applyAlignment="1">
      <alignment vertical="center" wrapText="1"/>
    </xf>
    <xf numFmtId="165" fontId="3" fillId="2" borderId="9" xfId="1" applyNumberFormat="1" applyFont="1" applyFill="1" applyBorder="1" applyAlignment="1">
      <alignment horizontal="center" vertical="center" wrapText="1"/>
    </xf>
    <xf numFmtId="165" fontId="3" fillId="2" borderId="9" xfId="0" applyNumberFormat="1" applyFont="1" applyFill="1" applyBorder="1" applyAlignment="1">
      <alignment vertical="center" wrapText="1"/>
    </xf>
    <xf numFmtId="14"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vertical="center" wrapText="1"/>
    </xf>
    <xf numFmtId="3" fontId="3" fillId="0" borderId="8" xfId="0" quotePrefix="1" applyNumberFormat="1" applyFont="1" applyBorder="1" applyAlignment="1">
      <alignment horizontal="center" vertical="center" wrapText="1"/>
    </xf>
    <xf numFmtId="165" fontId="3" fillId="0" borderId="8" xfId="0" applyNumberFormat="1" applyFont="1" applyBorder="1" applyAlignment="1">
      <alignment vertical="center" wrapText="1"/>
    </xf>
    <xf numFmtId="0" fontId="3" fillId="0" borderId="8" xfId="0" applyFont="1" applyBorder="1" applyAlignment="1">
      <alignment horizontal="center" vertical="center" wrapText="1"/>
    </xf>
    <xf numFmtId="14" fontId="3" fillId="0" borderId="8" xfId="0" applyNumberFormat="1" applyFont="1" applyBorder="1" applyAlignment="1">
      <alignment horizontal="center" vertical="center" wrapText="1"/>
    </xf>
    <xf numFmtId="165" fontId="3" fillId="0" borderId="8" xfId="1" applyNumberFormat="1" applyFont="1" applyFill="1" applyBorder="1" applyAlignment="1">
      <alignment vertical="center" wrapText="1"/>
    </xf>
    <xf numFmtId="165" fontId="3" fillId="0" borderId="8" xfId="1" applyNumberFormat="1" applyFont="1" applyFill="1" applyBorder="1" applyAlignment="1">
      <alignment horizontal="center"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right" vertical="center" wrapText="1"/>
    </xf>
  </cellXfs>
  <cellStyles count="5">
    <cellStyle name="Comma" xfId="1" builtinId="3"/>
    <cellStyle name="Comma 66" xfId="4"/>
    <cellStyle name="Comma 67" xfId="3"/>
    <cellStyle name="Normal" xfId="0" builtinId="0"/>
    <cellStyle name="Normal_Bieu mau (CV ) 2 10"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W138"/>
  <sheetViews>
    <sheetView tabSelected="1" view="pageBreakPreview" zoomScale="85" zoomScaleNormal="100" zoomScaleSheetLayoutView="85" workbookViewId="0">
      <pane xSplit="2" ySplit="9" topLeftCell="P49" activePane="bottomRight" state="frozen"/>
      <selection pane="topRight" activeCell="C1" sqref="C1"/>
      <selection pane="bottomLeft" activeCell="A10" sqref="A10"/>
      <selection pane="bottomRight" activeCell="AS9" sqref="AS9"/>
    </sheetView>
  </sheetViews>
  <sheetFormatPr defaultColWidth="4.28515625" defaultRowHeight="15.75" x14ac:dyDescent="0.25"/>
  <cols>
    <col min="1" max="1" width="5.85546875" style="84" customWidth="1"/>
    <col min="2" max="2" width="34" style="50" customWidth="1"/>
    <col min="3" max="3" width="12.7109375" style="84" customWidth="1"/>
    <col min="4" max="4" width="46" style="84" hidden="1" customWidth="1"/>
    <col min="5" max="5" width="8" style="84" hidden="1" customWidth="1"/>
    <col min="6" max="6" width="8.140625" style="84" hidden="1" customWidth="1"/>
    <col min="7" max="7" width="11.28515625" style="84" hidden="1" customWidth="1"/>
    <col min="8" max="8" width="22.140625" style="84" customWidth="1"/>
    <col min="9" max="9" width="11.5703125" style="50" customWidth="1"/>
    <col min="10" max="10" width="11.7109375" style="50" customWidth="1"/>
    <col min="11" max="11" width="10.5703125" style="50" customWidth="1"/>
    <col min="12" max="12" width="10.42578125" style="50" customWidth="1"/>
    <col min="13" max="13" width="9.7109375" style="84" customWidth="1"/>
    <col min="14" max="14" width="12.5703125" style="50" customWidth="1"/>
    <col min="15" max="15" width="12" style="50" customWidth="1"/>
    <col min="16" max="16" width="11.140625" style="50" customWidth="1"/>
    <col min="17" max="17" width="10.140625" style="50" customWidth="1"/>
    <col min="18" max="18" width="9.7109375" style="50" customWidth="1"/>
    <col min="19" max="19" width="9.5703125" style="50" customWidth="1"/>
    <col min="20" max="20" width="10.28515625" style="50" customWidth="1"/>
    <col min="21" max="21" width="11" style="50" customWidth="1"/>
    <col min="22" max="22" width="9.140625" style="50" hidden="1" customWidth="1"/>
    <col min="23" max="23" width="11.140625" style="50" hidden="1" customWidth="1"/>
    <col min="24" max="24" width="9.28515625" style="50" hidden="1" customWidth="1"/>
    <col min="25" max="25" width="8.140625" style="50" hidden="1" customWidth="1"/>
    <col min="26" max="26" width="9.5703125" style="50" hidden="1" customWidth="1"/>
    <col min="27" max="27" width="9.85546875" style="50" hidden="1" customWidth="1"/>
    <col min="28" max="28" width="10" style="50" customWidth="1"/>
    <col min="29" max="29" width="8.7109375" style="50" customWidth="1"/>
    <col min="30" max="31" width="9.42578125" style="50" customWidth="1"/>
    <col min="32" max="32" width="8.7109375" style="50" customWidth="1"/>
    <col min="33" max="33" width="10.42578125" style="50" customWidth="1"/>
    <col min="34" max="34" width="10.85546875" style="50" customWidth="1"/>
    <col min="35" max="36" width="10.5703125" style="50" customWidth="1"/>
    <col min="37" max="37" width="9.7109375" style="50" customWidth="1"/>
    <col min="38" max="38" width="11" style="50" customWidth="1"/>
    <col min="39" max="39" width="11.85546875" style="50" customWidth="1"/>
    <col min="40" max="40" width="8.85546875" style="49" customWidth="1"/>
    <col min="41" max="41" width="11.7109375" style="49" customWidth="1"/>
    <col min="42" max="43" width="12.7109375" style="49" bestFit="1" customWidth="1"/>
    <col min="44" max="44" width="4.28515625" style="49"/>
    <col min="45" max="46" width="14.5703125" style="49" bestFit="1" customWidth="1"/>
    <col min="47" max="152" width="4.28515625" style="49"/>
    <col min="153" max="16384" width="4.28515625" style="50"/>
  </cols>
  <sheetData>
    <row r="1" spans="1:153" ht="18.75" x14ac:dyDescent="0.25">
      <c r="A1" s="107" t="s">
        <v>162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row>
    <row r="2" spans="1:153" ht="18.75" x14ac:dyDescent="0.25">
      <c r="A2" s="107" t="s">
        <v>159</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3" spans="1:153" ht="18.75" x14ac:dyDescent="0.25">
      <c r="A3" s="108" t="s">
        <v>163</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row>
    <row r="4" spans="1:153" x14ac:dyDescent="0.25">
      <c r="A4" s="51"/>
      <c r="B4" s="49"/>
      <c r="C4" s="51"/>
      <c r="D4" s="51"/>
      <c r="E4" s="51"/>
      <c r="F4" s="51"/>
      <c r="G4" s="51"/>
      <c r="H4" s="51"/>
      <c r="I4" s="49"/>
      <c r="J4" s="49"/>
      <c r="K4" s="49"/>
      <c r="L4" s="49"/>
      <c r="M4" s="51"/>
      <c r="N4" s="49"/>
      <c r="O4" s="49"/>
      <c r="P4" s="49"/>
      <c r="Q4" s="49"/>
      <c r="R4" s="49"/>
      <c r="S4" s="49"/>
      <c r="T4" s="49"/>
      <c r="U4" s="49"/>
      <c r="V4" s="49"/>
      <c r="W4" s="49"/>
      <c r="X4" s="49"/>
      <c r="Y4" s="49"/>
      <c r="Z4" s="49"/>
      <c r="AA4" s="49"/>
      <c r="AB4" s="49"/>
      <c r="AC4" s="49"/>
      <c r="AD4" s="49"/>
      <c r="AE4" s="49"/>
      <c r="AF4" s="49"/>
      <c r="AG4" s="49"/>
      <c r="AH4" s="109" t="s">
        <v>16</v>
      </c>
      <c r="AI4" s="109"/>
      <c r="AJ4" s="109"/>
      <c r="AK4" s="109"/>
      <c r="AL4" s="109"/>
      <c r="AM4" s="109"/>
    </row>
    <row r="5" spans="1:153" s="53" customFormat="1" ht="24" customHeight="1" x14ac:dyDescent="0.25">
      <c r="A5" s="100" t="s">
        <v>0</v>
      </c>
      <c r="B5" s="100" t="s">
        <v>1</v>
      </c>
      <c r="C5" s="100" t="s">
        <v>12</v>
      </c>
      <c r="D5" s="100" t="s">
        <v>13</v>
      </c>
      <c r="E5" s="100" t="s">
        <v>2</v>
      </c>
      <c r="F5" s="100" t="s">
        <v>23</v>
      </c>
      <c r="G5" s="100" t="s">
        <v>24</v>
      </c>
      <c r="H5" s="100" t="s">
        <v>3</v>
      </c>
      <c r="I5" s="100"/>
      <c r="J5" s="100"/>
      <c r="K5" s="100"/>
      <c r="L5" s="100"/>
      <c r="M5" s="100"/>
      <c r="N5" s="100"/>
      <c r="O5" s="100"/>
      <c r="P5" s="104" t="s">
        <v>25</v>
      </c>
      <c r="Q5" s="105"/>
      <c r="R5" s="105"/>
      <c r="S5" s="105"/>
      <c r="T5" s="105"/>
      <c r="U5" s="105"/>
      <c r="V5" s="105"/>
      <c r="W5" s="105"/>
      <c r="X5" s="105"/>
      <c r="Y5" s="105"/>
      <c r="Z5" s="105"/>
      <c r="AA5" s="105"/>
      <c r="AB5" s="105"/>
      <c r="AC5" s="105"/>
      <c r="AD5" s="105"/>
      <c r="AE5" s="105"/>
      <c r="AF5" s="105"/>
      <c r="AG5" s="106"/>
      <c r="AH5" s="100" t="s">
        <v>22</v>
      </c>
      <c r="AI5" s="100"/>
      <c r="AJ5" s="100"/>
      <c r="AK5" s="100"/>
      <c r="AL5" s="100"/>
      <c r="AM5" s="100"/>
      <c r="AN5" s="101" t="s">
        <v>4</v>
      </c>
      <c r="EW5" s="54"/>
    </row>
    <row r="6" spans="1:153" s="53" customFormat="1" ht="36.75" customHeight="1" x14ac:dyDescent="0.25">
      <c r="A6" s="100"/>
      <c r="B6" s="100"/>
      <c r="C6" s="100"/>
      <c r="D6" s="100"/>
      <c r="E6" s="100"/>
      <c r="F6" s="100"/>
      <c r="G6" s="100"/>
      <c r="H6" s="100" t="s">
        <v>5</v>
      </c>
      <c r="I6" s="100" t="s">
        <v>6</v>
      </c>
      <c r="J6" s="100"/>
      <c r="K6" s="100"/>
      <c r="L6" s="100"/>
      <c r="M6" s="100"/>
      <c r="N6" s="100"/>
      <c r="O6" s="100"/>
      <c r="P6" s="104" t="s">
        <v>39</v>
      </c>
      <c r="Q6" s="105"/>
      <c r="R6" s="105"/>
      <c r="S6" s="105"/>
      <c r="T6" s="105"/>
      <c r="U6" s="106"/>
      <c r="V6" s="104" t="s">
        <v>20</v>
      </c>
      <c r="W6" s="105"/>
      <c r="X6" s="105"/>
      <c r="Y6" s="105"/>
      <c r="Z6" s="105"/>
      <c r="AA6" s="106"/>
      <c r="AB6" s="104" t="s">
        <v>21</v>
      </c>
      <c r="AC6" s="105"/>
      <c r="AD6" s="105"/>
      <c r="AE6" s="105"/>
      <c r="AF6" s="105"/>
      <c r="AG6" s="106"/>
      <c r="AH6" s="100"/>
      <c r="AI6" s="100"/>
      <c r="AJ6" s="100"/>
      <c r="AK6" s="100"/>
      <c r="AL6" s="100"/>
      <c r="AM6" s="100"/>
      <c r="AN6" s="102"/>
      <c r="EW6" s="54"/>
    </row>
    <row r="7" spans="1:153" s="53" customFormat="1" ht="28.5" customHeight="1" x14ac:dyDescent="0.25">
      <c r="A7" s="100"/>
      <c r="B7" s="100"/>
      <c r="C7" s="100"/>
      <c r="D7" s="100"/>
      <c r="E7" s="100"/>
      <c r="F7" s="100"/>
      <c r="G7" s="100"/>
      <c r="H7" s="100"/>
      <c r="I7" s="100" t="s">
        <v>19</v>
      </c>
      <c r="J7" s="100" t="s">
        <v>26</v>
      </c>
      <c r="K7" s="100"/>
      <c r="L7" s="100"/>
      <c r="M7" s="100" t="s">
        <v>28</v>
      </c>
      <c r="N7" s="100"/>
      <c r="O7" s="100"/>
      <c r="P7" s="101" t="s">
        <v>19</v>
      </c>
      <c r="Q7" s="104" t="s">
        <v>29</v>
      </c>
      <c r="R7" s="105"/>
      <c r="S7" s="105"/>
      <c r="T7" s="105"/>
      <c r="U7" s="106"/>
      <c r="V7" s="101" t="s">
        <v>19</v>
      </c>
      <c r="W7" s="104" t="s">
        <v>29</v>
      </c>
      <c r="X7" s="105"/>
      <c r="Y7" s="105"/>
      <c r="Z7" s="105"/>
      <c r="AA7" s="106"/>
      <c r="AB7" s="101" t="s">
        <v>19</v>
      </c>
      <c r="AC7" s="104" t="s">
        <v>29</v>
      </c>
      <c r="AD7" s="105"/>
      <c r="AE7" s="105"/>
      <c r="AF7" s="105"/>
      <c r="AG7" s="106"/>
      <c r="AH7" s="100" t="s">
        <v>19</v>
      </c>
      <c r="AI7" s="100" t="s">
        <v>29</v>
      </c>
      <c r="AJ7" s="100"/>
      <c r="AK7" s="100"/>
      <c r="AL7" s="100"/>
      <c r="AM7" s="100"/>
      <c r="AN7" s="102"/>
      <c r="EW7" s="54"/>
    </row>
    <row r="8" spans="1:153" s="53" customFormat="1" ht="26.25" customHeight="1" x14ac:dyDescent="0.25">
      <c r="A8" s="100"/>
      <c r="B8" s="100"/>
      <c r="C8" s="100"/>
      <c r="D8" s="100"/>
      <c r="E8" s="100"/>
      <c r="F8" s="100"/>
      <c r="G8" s="100"/>
      <c r="H8" s="100"/>
      <c r="I8" s="100"/>
      <c r="J8" s="100" t="s">
        <v>14</v>
      </c>
      <c r="K8" s="100" t="s">
        <v>29</v>
      </c>
      <c r="L8" s="100"/>
      <c r="M8" s="100" t="s">
        <v>37</v>
      </c>
      <c r="N8" s="100" t="s">
        <v>30</v>
      </c>
      <c r="O8" s="100"/>
      <c r="P8" s="102"/>
      <c r="Q8" s="104" t="s">
        <v>26</v>
      </c>
      <c r="R8" s="105"/>
      <c r="S8" s="106"/>
      <c r="T8" s="104" t="s">
        <v>27</v>
      </c>
      <c r="U8" s="106"/>
      <c r="V8" s="102"/>
      <c r="W8" s="104" t="s">
        <v>26</v>
      </c>
      <c r="X8" s="105"/>
      <c r="Y8" s="106"/>
      <c r="Z8" s="104" t="s">
        <v>27</v>
      </c>
      <c r="AA8" s="106"/>
      <c r="AB8" s="102"/>
      <c r="AC8" s="104" t="s">
        <v>26</v>
      </c>
      <c r="AD8" s="105"/>
      <c r="AE8" s="106"/>
      <c r="AF8" s="104" t="s">
        <v>27</v>
      </c>
      <c r="AG8" s="106"/>
      <c r="AH8" s="100"/>
      <c r="AI8" s="100" t="s">
        <v>26</v>
      </c>
      <c r="AJ8" s="100"/>
      <c r="AK8" s="100"/>
      <c r="AL8" s="100" t="s">
        <v>27</v>
      </c>
      <c r="AM8" s="100"/>
      <c r="AN8" s="102"/>
      <c r="EW8" s="54"/>
    </row>
    <row r="9" spans="1:153" s="53" customFormat="1" ht="45" x14ac:dyDescent="0.25">
      <c r="A9" s="100"/>
      <c r="B9" s="100"/>
      <c r="C9" s="100"/>
      <c r="D9" s="100"/>
      <c r="E9" s="100"/>
      <c r="F9" s="100"/>
      <c r="G9" s="100"/>
      <c r="H9" s="100"/>
      <c r="I9" s="100"/>
      <c r="J9" s="100"/>
      <c r="K9" s="52" t="s">
        <v>7</v>
      </c>
      <c r="L9" s="52" t="s">
        <v>18</v>
      </c>
      <c r="M9" s="100"/>
      <c r="N9" s="52" t="s">
        <v>19</v>
      </c>
      <c r="O9" s="52" t="s">
        <v>38</v>
      </c>
      <c r="P9" s="103"/>
      <c r="Q9" s="52" t="s">
        <v>19</v>
      </c>
      <c r="R9" s="52" t="s">
        <v>7</v>
      </c>
      <c r="S9" s="52" t="s">
        <v>18</v>
      </c>
      <c r="T9" s="52" t="s">
        <v>19</v>
      </c>
      <c r="U9" s="52" t="s">
        <v>31</v>
      </c>
      <c r="V9" s="103"/>
      <c r="W9" s="52" t="s">
        <v>19</v>
      </c>
      <c r="X9" s="52" t="s">
        <v>7</v>
      </c>
      <c r="Y9" s="52" t="s">
        <v>18</v>
      </c>
      <c r="Z9" s="52" t="s">
        <v>19</v>
      </c>
      <c r="AA9" s="52" t="s">
        <v>31</v>
      </c>
      <c r="AB9" s="103"/>
      <c r="AC9" s="52" t="s">
        <v>19</v>
      </c>
      <c r="AD9" s="52" t="s">
        <v>7</v>
      </c>
      <c r="AE9" s="52" t="s">
        <v>18</v>
      </c>
      <c r="AF9" s="52" t="s">
        <v>19</v>
      </c>
      <c r="AG9" s="52" t="s">
        <v>31</v>
      </c>
      <c r="AH9" s="100"/>
      <c r="AI9" s="52" t="s">
        <v>19</v>
      </c>
      <c r="AJ9" s="52" t="s">
        <v>7</v>
      </c>
      <c r="AK9" s="52" t="s">
        <v>18</v>
      </c>
      <c r="AL9" s="52" t="s">
        <v>19</v>
      </c>
      <c r="AM9" s="52" t="s">
        <v>31</v>
      </c>
      <c r="AN9" s="103"/>
      <c r="EW9" s="54"/>
    </row>
    <row r="10" spans="1:153" s="58" customFormat="1" ht="20.25" customHeight="1" x14ac:dyDescent="0.25">
      <c r="A10" s="55"/>
      <c r="B10" s="55" t="s">
        <v>8</v>
      </c>
      <c r="C10" s="55"/>
      <c r="D10" s="55"/>
      <c r="E10" s="55"/>
      <c r="F10" s="55"/>
      <c r="G10" s="55"/>
      <c r="H10" s="55"/>
      <c r="I10" s="56">
        <f>SUM(I11+I31)</f>
        <v>8342709.5</v>
      </c>
      <c r="J10" s="56">
        <f t="shared" ref="J10:AM10" si="0">SUM(J11+J31)</f>
        <v>2173567.23</v>
      </c>
      <c r="K10" s="56">
        <f t="shared" si="0"/>
        <v>1027612.4</v>
      </c>
      <c r="L10" s="56">
        <f t="shared" si="0"/>
        <v>1141506.83</v>
      </c>
      <c r="M10" s="56">
        <f t="shared" si="0"/>
        <v>7656.9907466092018</v>
      </c>
      <c r="N10" s="56">
        <f t="shared" si="0"/>
        <v>6131061.2699999996</v>
      </c>
      <c r="O10" s="56">
        <f t="shared" si="0"/>
        <v>4060397.0700000003</v>
      </c>
      <c r="P10" s="56">
        <f t="shared" si="0"/>
        <v>1054308</v>
      </c>
      <c r="Q10" s="56">
        <f t="shared" si="0"/>
        <v>260636</v>
      </c>
      <c r="R10" s="56">
        <f t="shared" si="0"/>
        <v>178000</v>
      </c>
      <c r="S10" s="56">
        <f t="shared" si="0"/>
        <v>82636</v>
      </c>
      <c r="T10" s="56">
        <f t="shared" si="0"/>
        <v>793672</v>
      </c>
      <c r="U10" s="56">
        <f t="shared" si="0"/>
        <v>793672</v>
      </c>
      <c r="V10" s="56">
        <f t="shared" si="0"/>
        <v>510114</v>
      </c>
      <c r="W10" s="56">
        <f t="shared" si="0"/>
        <v>115527</v>
      </c>
      <c r="X10" s="56">
        <f t="shared" si="0"/>
        <v>49448</v>
      </c>
      <c r="Y10" s="56">
        <f t="shared" si="0"/>
        <v>66079</v>
      </c>
      <c r="Z10" s="56">
        <f t="shared" si="0"/>
        <v>394587</v>
      </c>
      <c r="AA10" s="56">
        <f t="shared" si="0"/>
        <v>394587</v>
      </c>
      <c r="AB10" s="56">
        <f t="shared" si="0"/>
        <v>544194</v>
      </c>
      <c r="AC10" s="56">
        <f t="shared" si="0"/>
        <v>145109</v>
      </c>
      <c r="AD10" s="56">
        <f t="shared" si="0"/>
        <v>128552</v>
      </c>
      <c r="AE10" s="56">
        <f t="shared" si="0"/>
        <v>16557</v>
      </c>
      <c r="AF10" s="56">
        <f t="shared" si="0"/>
        <v>399085</v>
      </c>
      <c r="AG10" s="56">
        <f t="shared" si="0"/>
        <v>399085</v>
      </c>
      <c r="AH10" s="56">
        <f t="shared" si="0"/>
        <v>5084188.51</v>
      </c>
      <c r="AI10" s="56">
        <f t="shared" si="0"/>
        <v>1462393.6400000001</v>
      </c>
      <c r="AJ10" s="56">
        <f t="shared" si="0"/>
        <v>641590.67999999993</v>
      </c>
      <c r="AK10" s="56">
        <f t="shared" si="0"/>
        <v>820802.96</v>
      </c>
      <c r="AL10" s="56">
        <f t="shared" si="0"/>
        <v>3621794.87</v>
      </c>
      <c r="AM10" s="56">
        <f t="shared" si="0"/>
        <v>3621794.87</v>
      </c>
      <c r="AN10" s="57"/>
      <c r="EW10" s="59"/>
    </row>
    <row r="11" spans="1:153" s="58" customFormat="1" ht="25.5" customHeight="1" x14ac:dyDescent="0.25">
      <c r="A11" s="5" t="s">
        <v>9</v>
      </c>
      <c r="B11" s="6" t="s">
        <v>40</v>
      </c>
      <c r="C11" s="38"/>
      <c r="D11" s="38"/>
      <c r="E11" s="38"/>
      <c r="F11" s="38"/>
      <c r="G11" s="38"/>
      <c r="H11" s="38"/>
      <c r="I11" s="12">
        <f>SUM(I14:I30)</f>
        <v>2739389.5</v>
      </c>
      <c r="J11" s="12">
        <f t="shared" ref="J11:AM11" si="1">SUM(J14:J30)</f>
        <v>508976.23</v>
      </c>
      <c r="K11" s="12">
        <f t="shared" si="1"/>
        <v>225400</v>
      </c>
      <c r="L11" s="12">
        <f t="shared" si="1"/>
        <v>279128.23</v>
      </c>
      <c r="M11" s="12">
        <f t="shared" si="1"/>
        <v>7656.9907466092018</v>
      </c>
      <c r="N11" s="12">
        <f t="shared" si="1"/>
        <v>2192332.27</v>
      </c>
      <c r="O11" s="12">
        <f t="shared" si="1"/>
        <v>1601595.07</v>
      </c>
      <c r="P11" s="12">
        <f t="shared" si="1"/>
        <v>1054308</v>
      </c>
      <c r="Q11" s="12">
        <f t="shared" si="1"/>
        <v>260636</v>
      </c>
      <c r="R11" s="12">
        <f t="shared" si="1"/>
        <v>178000</v>
      </c>
      <c r="S11" s="12">
        <f t="shared" si="1"/>
        <v>82636</v>
      </c>
      <c r="T11" s="12">
        <f t="shared" si="1"/>
        <v>793672</v>
      </c>
      <c r="U11" s="12">
        <f t="shared" si="1"/>
        <v>793672</v>
      </c>
      <c r="V11" s="12">
        <f t="shared" si="1"/>
        <v>510114</v>
      </c>
      <c r="W11" s="12">
        <f t="shared" si="1"/>
        <v>115527</v>
      </c>
      <c r="X11" s="12">
        <f t="shared" si="1"/>
        <v>49448</v>
      </c>
      <c r="Y11" s="12">
        <f t="shared" si="1"/>
        <v>66079</v>
      </c>
      <c r="Z11" s="12">
        <f t="shared" si="1"/>
        <v>394587</v>
      </c>
      <c r="AA11" s="12">
        <f t="shared" si="1"/>
        <v>394587</v>
      </c>
      <c r="AB11" s="12">
        <f t="shared" si="1"/>
        <v>544194</v>
      </c>
      <c r="AC11" s="12">
        <f t="shared" si="1"/>
        <v>145109</v>
      </c>
      <c r="AD11" s="12">
        <f t="shared" si="1"/>
        <v>128552</v>
      </c>
      <c r="AE11" s="12">
        <f t="shared" si="1"/>
        <v>16557</v>
      </c>
      <c r="AF11" s="12">
        <f t="shared" si="1"/>
        <v>399085</v>
      </c>
      <c r="AG11" s="12">
        <f t="shared" si="1"/>
        <v>399085</v>
      </c>
      <c r="AH11" s="12">
        <f t="shared" si="1"/>
        <v>1481346.3</v>
      </c>
      <c r="AI11" s="12">
        <f t="shared" si="1"/>
        <v>279942.23</v>
      </c>
      <c r="AJ11" s="12">
        <f t="shared" si="1"/>
        <v>175952</v>
      </c>
      <c r="AK11" s="12">
        <f t="shared" si="1"/>
        <v>103990.23</v>
      </c>
      <c r="AL11" s="12">
        <f t="shared" si="1"/>
        <v>1201404.07</v>
      </c>
      <c r="AM11" s="12">
        <f t="shared" si="1"/>
        <v>1201404.07</v>
      </c>
      <c r="AN11" s="12"/>
      <c r="EW11" s="59"/>
    </row>
    <row r="12" spans="1:153" s="53" customFormat="1" ht="22.5" customHeight="1" x14ac:dyDescent="0.25">
      <c r="A12" s="5">
        <v>1</v>
      </c>
      <c r="B12" s="7" t="s">
        <v>41</v>
      </c>
      <c r="C12" s="19"/>
      <c r="D12" s="19"/>
      <c r="E12" s="19"/>
      <c r="F12" s="19"/>
      <c r="G12" s="19"/>
      <c r="H12" s="19"/>
      <c r="I12" s="18"/>
      <c r="J12" s="18"/>
      <c r="K12" s="18"/>
      <c r="L12" s="18"/>
      <c r="M12" s="19"/>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EW12" s="54"/>
    </row>
    <row r="13" spans="1:153" s="53" customFormat="1" ht="37.5" customHeight="1" x14ac:dyDescent="0.25">
      <c r="A13" s="8" t="s">
        <v>42</v>
      </c>
      <c r="B13" s="9" t="s">
        <v>43</v>
      </c>
      <c r="C13" s="19"/>
      <c r="D13" s="19"/>
      <c r="E13" s="19"/>
      <c r="F13" s="19"/>
      <c r="G13" s="19"/>
      <c r="H13" s="19"/>
      <c r="I13" s="18"/>
      <c r="J13" s="18"/>
      <c r="K13" s="18"/>
      <c r="L13" s="18"/>
      <c r="M13" s="19"/>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EW13" s="54"/>
    </row>
    <row r="14" spans="1:153" s="53" customFormat="1" ht="61.5" customHeight="1" x14ac:dyDescent="0.25">
      <c r="A14" s="10">
        <v>1</v>
      </c>
      <c r="B14" s="1" t="s">
        <v>44</v>
      </c>
      <c r="C14" s="19" t="s">
        <v>105</v>
      </c>
      <c r="D14" s="20" t="s">
        <v>60</v>
      </c>
      <c r="E14" s="19" t="s">
        <v>61</v>
      </c>
      <c r="F14" s="19" t="s">
        <v>62</v>
      </c>
      <c r="G14" s="19" t="s">
        <v>106</v>
      </c>
      <c r="H14" s="19" t="s">
        <v>86</v>
      </c>
      <c r="I14" s="13">
        <v>1152920</v>
      </c>
      <c r="J14" s="13">
        <v>192230</v>
      </c>
      <c r="K14" s="13">
        <v>0</v>
      </c>
      <c r="L14" s="13">
        <v>192230</v>
      </c>
      <c r="M14" s="64" t="s">
        <v>108</v>
      </c>
      <c r="N14" s="13">
        <v>960690</v>
      </c>
      <c r="O14" s="13">
        <v>684730</v>
      </c>
      <c r="P14" s="13">
        <f>Q14+T14</f>
        <v>228138</v>
      </c>
      <c r="Q14" s="13">
        <v>22210</v>
      </c>
      <c r="R14" s="13">
        <v>0</v>
      </c>
      <c r="S14" s="13">
        <v>22210</v>
      </c>
      <c r="T14" s="16">
        <f>U14</f>
        <v>205928</v>
      </c>
      <c r="U14" s="13">
        <v>205928</v>
      </c>
      <c r="V14" s="13">
        <f>W14+Z14</f>
        <v>198228</v>
      </c>
      <c r="W14" s="13">
        <f>Y14</f>
        <v>18000</v>
      </c>
      <c r="X14" s="13">
        <v>0</v>
      </c>
      <c r="Y14" s="13">
        <f>11000+7000</f>
        <v>18000</v>
      </c>
      <c r="Z14" s="13">
        <f>AA14</f>
        <v>180228</v>
      </c>
      <c r="AA14" s="13">
        <v>180228</v>
      </c>
      <c r="AB14" s="13">
        <f>P14-V14</f>
        <v>29910</v>
      </c>
      <c r="AC14" s="13">
        <f>Q14-W14</f>
        <v>4210</v>
      </c>
      <c r="AD14" s="13">
        <f t="shared" ref="AD14" si="2">R14-X14</f>
        <v>0</v>
      </c>
      <c r="AE14" s="13">
        <f>S14-Y14</f>
        <v>4210</v>
      </c>
      <c r="AF14" s="13">
        <f>T14-Z14</f>
        <v>25700</v>
      </c>
      <c r="AG14" s="13">
        <f>U14-AA14</f>
        <v>25700</v>
      </c>
      <c r="AH14" s="13">
        <f>AI14+AL14</f>
        <v>584062</v>
      </c>
      <c r="AI14" s="13">
        <f>SUM(AJ14:AK14)</f>
        <v>79560</v>
      </c>
      <c r="AJ14" s="13">
        <v>0</v>
      </c>
      <c r="AK14" s="13">
        <f>134560-S14-37000+AE14</f>
        <v>79560</v>
      </c>
      <c r="AL14" s="13">
        <f>AM14</f>
        <v>504502</v>
      </c>
      <c r="AM14" s="13">
        <f>O14-AA14</f>
        <v>504502</v>
      </c>
      <c r="AN14" s="16"/>
      <c r="EW14" s="54"/>
    </row>
    <row r="15" spans="1:153" s="53" customFormat="1" ht="23.25" customHeight="1" x14ac:dyDescent="0.25">
      <c r="A15" s="11">
        <v>2</v>
      </c>
      <c r="B15" s="12" t="s">
        <v>45</v>
      </c>
      <c r="C15" s="19"/>
      <c r="D15" s="20"/>
      <c r="E15" s="19"/>
      <c r="F15" s="19"/>
      <c r="G15" s="19"/>
      <c r="H15" s="19"/>
      <c r="I15" s="13"/>
      <c r="J15" s="13"/>
      <c r="K15" s="13"/>
      <c r="L15" s="13"/>
      <c r="M15" s="64"/>
      <c r="N15" s="13"/>
      <c r="O15" s="13"/>
      <c r="P15" s="13">
        <f t="shared" ref="P15:P24" si="3">Q15+T15</f>
        <v>0</v>
      </c>
      <c r="Q15" s="13"/>
      <c r="R15" s="13"/>
      <c r="S15" s="13"/>
      <c r="T15" s="13"/>
      <c r="U15" s="13"/>
      <c r="V15" s="13"/>
      <c r="W15" s="13"/>
      <c r="X15" s="13"/>
      <c r="Y15" s="13"/>
      <c r="Z15" s="13"/>
      <c r="AA15" s="13"/>
      <c r="AB15" s="13"/>
      <c r="AC15" s="13"/>
      <c r="AD15" s="13"/>
      <c r="AE15" s="13"/>
      <c r="AF15" s="13"/>
      <c r="AG15" s="13"/>
      <c r="AH15" s="13"/>
      <c r="AI15" s="13"/>
      <c r="AJ15" s="13"/>
      <c r="AK15" s="13"/>
      <c r="AL15" s="13"/>
      <c r="AM15" s="13"/>
      <c r="AN15" s="18"/>
      <c r="EW15" s="54"/>
    </row>
    <row r="16" spans="1:153" s="53" customFormat="1" ht="31.5" customHeight="1" x14ac:dyDescent="0.25">
      <c r="A16" s="8" t="s">
        <v>42</v>
      </c>
      <c r="B16" s="9" t="s">
        <v>43</v>
      </c>
      <c r="C16" s="19"/>
      <c r="D16" s="20"/>
      <c r="E16" s="19"/>
      <c r="F16" s="19"/>
      <c r="G16" s="19"/>
      <c r="H16" s="19"/>
      <c r="I16" s="13"/>
      <c r="J16" s="13"/>
      <c r="K16" s="13"/>
      <c r="L16" s="13"/>
      <c r="M16" s="64"/>
      <c r="N16" s="13"/>
      <c r="O16" s="13"/>
      <c r="P16" s="13">
        <f t="shared" si="3"/>
        <v>0</v>
      </c>
      <c r="Q16" s="13"/>
      <c r="R16" s="13"/>
      <c r="S16" s="13"/>
      <c r="T16" s="13"/>
      <c r="U16" s="13"/>
      <c r="V16" s="13"/>
      <c r="W16" s="13"/>
      <c r="X16" s="13"/>
      <c r="Y16" s="13"/>
      <c r="Z16" s="13"/>
      <c r="AA16" s="13"/>
      <c r="AB16" s="13"/>
      <c r="AC16" s="13"/>
      <c r="AD16" s="13"/>
      <c r="AE16" s="13"/>
      <c r="AF16" s="13"/>
      <c r="AG16" s="13"/>
      <c r="AH16" s="13"/>
      <c r="AI16" s="13"/>
      <c r="AJ16" s="13"/>
      <c r="AK16" s="13"/>
      <c r="AL16" s="13"/>
      <c r="AM16" s="13"/>
      <c r="AN16" s="18"/>
      <c r="EW16" s="54"/>
    </row>
    <row r="17" spans="1:153" s="53" customFormat="1" ht="71.25" customHeight="1" x14ac:dyDescent="0.25">
      <c r="A17" s="10">
        <v>1</v>
      </c>
      <c r="B17" s="1" t="s">
        <v>46</v>
      </c>
      <c r="C17" s="19" t="s">
        <v>135</v>
      </c>
      <c r="D17" s="20" t="s">
        <v>140</v>
      </c>
      <c r="E17" s="19" t="s">
        <v>63</v>
      </c>
      <c r="F17" s="19" t="s">
        <v>64</v>
      </c>
      <c r="G17" s="19" t="s">
        <v>107</v>
      </c>
      <c r="H17" s="19" t="s">
        <v>79</v>
      </c>
      <c r="I17" s="13">
        <v>921698</v>
      </c>
      <c r="J17" s="13">
        <v>225400</v>
      </c>
      <c r="K17" s="13">
        <v>225400</v>
      </c>
      <c r="L17" s="13">
        <v>0</v>
      </c>
      <c r="M17" s="64" t="s">
        <v>109</v>
      </c>
      <c r="N17" s="13">
        <v>696298</v>
      </c>
      <c r="O17" s="13">
        <v>417778.8</v>
      </c>
      <c r="P17" s="13">
        <f t="shared" si="3"/>
        <v>378643</v>
      </c>
      <c r="Q17" s="13">
        <v>178000</v>
      </c>
      <c r="R17" s="13">
        <v>178000</v>
      </c>
      <c r="S17" s="13">
        <v>0</v>
      </c>
      <c r="T17" s="16">
        <f t="shared" ref="T17:T56" si="4">U17</f>
        <v>200643</v>
      </c>
      <c r="U17" s="13">
        <v>200643</v>
      </c>
      <c r="V17" s="13">
        <f>W17+Z17</f>
        <v>49448</v>
      </c>
      <c r="W17" s="13">
        <f>X17</f>
        <v>49448</v>
      </c>
      <c r="X17" s="13">
        <v>49448</v>
      </c>
      <c r="Y17" s="13">
        <v>0</v>
      </c>
      <c r="Z17" s="13">
        <v>0</v>
      </c>
      <c r="AA17" s="13">
        <v>0</v>
      </c>
      <c r="AB17" s="13">
        <f>P17-V17</f>
        <v>329195</v>
      </c>
      <c r="AC17" s="13">
        <f t="shared" ref="AC17:AD27" si="5">Q17-W17</f>
        <v>128552</v>
      </c>
      <c r="AD17" s="13">
        <f>R17-X17</f>
        <v>128552</v>
      </c>
      <c r="AE17" s="13">
        <f t="shared" ref="AE17:AF27" si="6">S17-Y17</f>
        <v>0</v>
      </c>
      <c r="AF17" s="13">
        <f>T17-Z17</f>
        <v>200643</v>
      </c>
      <c r="AG17" s="13">
        <f>U17-AA17</f>
        <v>200643</v>
      </c>
      <c r="AH17" s="13">
        <f>AI17+AL17</f>
        <v>593730.80000000005</v>
      </c>
      <c r="AI17" s="13">
        <f t="shared" ref="AI17:AI56" si="7">SUM(AJ17:AK17)</f>
        <v>175952</v>
      </c>
      <c r="AJ17" s="13">
        <f>AD17+47400</f>
        <v>175952</v>
      </c>
      <c r="AK17" s="13"/>
      <c r="AL17" s="13">
        <f>AM17</f>
        <v>417778.8</v>
      </c>
      <c r="AM17" s="13">
        <v>417778.8</v>
      </c>
      <c r="AN17" s="16"/>
      <c r="EW17" s="54"/>
    </row>
    <row r="18" spans="1:153" s="53" customFormat="1" ht="25.5" customHeight="1" x14ac:dyDescent="0.25">
      <c r="A18" s="5">
        <v>3</v>
      </c>
      <c r="B18" s="14" t="s">
        <v>47</v>
      </c>
      <c r="C18" s="19"/>
      <c r="D18" s="20"/>
      <c r="E18" s="19"/>
      <c r="F18" s="19"/>
      <c r="G18" s="19"/>
      <c r="H18" s="19"/>
      <c r="I18" s="13"/>
      <c r="J18" s="13"/>
      <c r="K18" s="13"/>
      <c r="L18" s="13"/>
      <c r="M18" s="64"/>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8"/>
      <c r="EW18" s="54"/>
    </row>
    <row r="19" spans="1:153" s="53" customFormat="1" ht="32.25" customHeight="1" x14ac:dyDescent="0.25">
      <c r="A19" s="8" t="s">
        <v>42</v>
      </c>
      <c r="B19" s="9" t="s">
        <v>43</v>
      </c>
      <c r="C19" s="19"/>
      <c r="D19" s="20"/>
      <c r="E19" s="19"/>
      <c r="F19" s="19"/>
      <c r="G19" s="19"/>
      <c r="H19" s="19"/>
      <c r="I19" s="13"/>
      <c r="J19" s="13"/>
      <c r="K19" s="13"/>
      <c r="L19" s="13"/>
      <c r="M19" s="64"/>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8"/>
      <c r="EW19" s="54"/>
    </row>
    <row r="20" spans="1:153" s="53" customFormat="1" ht="64.5" customHeight="1" x14ac:dyDescent="0.25">
      <c r="A20" s="15">
        <v>1</v>
      </c>
      <c r="B20" s="16" t="s">
        <v>48</v>
      </c>
      <c r="C20" s="19" t="s">
        <v>110</v>
      </c>
      <c r="D20" s="65" t="s">
        <v>139</v>
      </c>
      <c r="E20" s="19" t="s">
        <v>65</v>
      </c>
      <c r="F20" s="19" t="s">
        <v>66</v>
      </c>
      <c r="G20" s="19" t="s">
        <v>112</v>
      </c>
      <c r="H20" s="19" t="s">
        <v>158</v>
      </c>
      <c r="I20" s="13">
        <v>45000</v>
      </c>
      <c r="J20" s="13">
        <v>8425.73</v>
      </c>
      <c r="K20" s="13"/>
      <c r="L20" s="13">
        <v>8425.73</v>
      </c>
      <c r="M20" s="64" t="s">
        <v>115</v>
      </c>
      <c r="N20" s="13">
        <v>36574.269999999997</v>
      </c>
      <c r="O20" s="13">
        <v>36574.269999999997</v>
      </c>
      <c r="P20" s="13">
        <f t="shared" si="3"/>
        <v>27001</v>
      </c>
      <c r="Q20" s="13">
        <v>5056</v>
      </c>
      <c r="R20" s="13"/>
      <c r="S20" s="13">
        <v>5056</v>
      </c>
      <c r="T20" s="16">
        <f t="shared" si="4"/>
        <v>21945</v>
      </c>
      <c r="U20" s="13">
        <v>21945</v>
      </c>
      <c r="V20" s="13">
        <f>W20+Z20</f>
        <v>14500</v>
      </c>
      <c r="W20" s="13">
        <f>Y20</f>
        <v>2500</v>
      </c>
      <c r="X20" s="13"/>
      <c r="Y20" s="13">
        <v>2500</v>
      </c>
      <c r="Z20" s="13">
        <f>AA20</f>
        <v>12000</v>
      </c>
      <c r="AA20" s="13">
        <v>12000</v>
      </c>
      <c r="AB20" s="13">
        <f>P20-V20</f>
        <v>12501</v>
      </c>
      <c r="AC20" s="13">
        <f>Q20-W20</f>
        <v>2556</v>
      </c>
      <c r="AD20" s="13">
        <f t="shared" si="5"/>
        <v>0</v>
      </c>
      <c r="AE20" s="13">
        <f>S20-Y20</f>
        <v>2556</v>
      </c>
      <c r="AF20" s="13">
        <f t="shared" si="6"/>
        <v>9945</v>
      </c>
      <c r="AG20" s="13">
        <f>U20-AA20</f>
        <v>9945</v>
      </c>
      <c r="AH20" s="13">
        <f>AI20+AL20</f>
        <v>30499.999999999996</v>
      </c>
      <c r="AI20" s="13">
        <f t="shared" si="7"/>
        <v>5925.73</v>
      </c>
      <c r="AJ20" s="13"/>
      <c r="AK20" s="13">
        <f>L20-Y20</f>
        <v>5925.73</v>
      </c>
      <c r="AL20" s="13">
        <f>AM20</f>
        <v>24574.269999999997</v>
      </c>
      <c r="AM20" s="13">
        <f>O20-AA20</f>
        <v>24574.269999999997</v>
      </c>
      <c r="AN20" s="16"/>
      <c r="EW20" s="54"/>
    </row>
    <row r="21" spans="1:153" s="24" customFormat="1" ht="84" customHeight="1" x14ac:dyDescent="0.25">
      <c r="A21" s="17">
        <v>2</v>
      </c>
      <c r="B21" s="18" t="s">
        <v>123</v>
      </c>
      <c r="C21" s="19" t="s">
        <v>124</v>
      </c>
      <c r="D21" s="20" t="s">
        <v>148</v>
      </c>
      <c r="E21" s="19" t="s">
        <v>146</v>
      </c>
      <c r="F21" s="19" t="s">
        <v>132</v>
      </c>
      <c r="G21" s="19"/>
      <c r="H21" s="19" t="s">
        <v>147</v>
      </c>
      <c r="I21" s="21">
        <f>J21+N21</f>
        <v>11385</v>
      </c>
      <c r="J21" s="4">
        <v>1450</v>
      </c>
      <c r="K21" s="4">
        <v>0</v>
      </c>
      <c r="L21" s="4">
        <v>1450</v>
      </c>
      <c r="M21" s="22" t="s">
        <v>125</v>
      </c>
      <c r="N21" s="4">
        <v>9935</v>
      </c>
      <c r="O21" s="4">
        <v>9935</v>
      </c>
      <c r="P21" s="3">
        <f t="shared" si="3"/>
        <v>435</v>
      </c>
      <c r="Q21" s="4">
        <v>435</v>
      </c>
      <c r="R21" s="4">
        <v>0</v>
      </c>
      <c r="S21" s="4">
        <v>435</v>
      </c>
      <c r="T21" s="4">
        <v>0</v>
      </c>
      <c r="U21" s="4">
        <v>0</v>
      </c>
      <c r="V21" s="3">
        <f>SUM(Z21,W21)</f>
        <v>435</v>
      </c>
      <c r="W21" s="4">
        <v>435</v>
      </c>
      <c r="X21" s="4"/>
      <c r="Y21" s="4">
        <v>435</v>
      </c>
      <c r="Z21" s="4"/>
      <c r="AA21" s="4"/>
      <c r="AB21" s="3">
        <f>SUM(AF21,AC21)</f>
        <v>0</v>
      </c>
      <c r="AC21" s="4">
        <v>0</v>
      </c>
      <c r="AD21" s="4"/>
      <c r="AE21" s="4">
        <v>0</v>
      </c>
      <c r="AF21" s="4"/>
      <c r="AG21" s="4"/>
      <c r="AH21" s="13">
        <f>AI21+AL21</f>
        <v>10950</v>
      </c>
      <c r="AI21" s="13">
        <f t="shared" si="7"/>
        <v>1015</v>
      </c>
      <c r="AJ21" s="4"/>
      <c r="AK21" s="4">
        <f>L21-Y21</f>
        <v>1015</v>
      </c>
      <c r="AL21" s="4">
        <v>9935</v>
      </c>
      <c r="AM21" s="4">
        <v>9935</v>
      </c>
      <c r="AN21" s="23"/>
      <c r="EW21" s="25"/>
    </row>
    <row r="22" spans="1:153" s="53" customFormat="1" ht="27" customHeight="1" x14ac:dyDescent="0.25">
      <c r="A22" s="5">
        <v>4</v>
      </c>
      <c r="B22" s="14" t="s">
        <v>49</v>
      </c>
      <c r="C22" s="19"/>
      <c r="D22" s="20"/>
      <c r="E22" s="19"/>
      <c r="F22" s="19"/>
      <c r="G22" s="19"/>
      <c r="H22" s="19"/>
      <c r="I22" s="13"/>
      <c r="J22" s="13"/>
      <c r="K22" s="13"/>
      <c r="L22" s="13"/>
      <c r="M22" s="64"/>
      <c r="N22" s="13"/>
      <c r="O22" s="13"/>
      <c r="P22" s="13"/>
      <c r="Q22" s="13"/>
      <c r="R22" s="13"/>
      <c r="S22" s="13"/>
      <c r="T22" s="16"/>
      <c r="U22" s="13"/>
      <c r="V22" s="13"/>
      <c r="W22" s="13"/>
      <c r="X22" s="13"/>
      <c r="Y22" s="13"/>
      <c r="Z22" s="13"/>
      <c r="AA22" s="13"/>
      <c r="AB22" s="13"/>
      <c r="AC22" s="13"/>
      <c r="AD22" s="13"/>
      <c r="AE22" s="13"/>
      <c r="AF22" s="13"/>
      <c r="AG22" s="13"/>
      <c r="AH22" s="13"/>
      <c r="AI22" s="13"/>
      <c r="AJ22" s="13"/>
      <c r="AK22" s="13"/>
      <c r="AL22" s="13"/>
      <c r="AM22" s="13"/>
      <c r="AN22" s="18"/>
      <c r="EW22" s="54"/>
    </row>
    <row r="23" spans="1:153" s="53" customFormat="1" ht="34.5" customHeight="1" x14ac:dyDescent="0.25">
      <c r="A23" s="8" t="s">
        <v>42</v>
      </c>
      <c r="B23" s="9" t="s">
        <v>43</v>
      </c>
      <c r="C23" s="19"/>
      <c r="D23" s="20"/>
      <c r="E23" s="19"/>
      <c r="F23" s="19"/>
      <c r="G23" s="19"/>
      <c r="H23" s="19"/>
      <c r="I23" s="13"/>
      <c r="J23" s="13"/>
      <c r="K23" s="13"/>
      <c r="L23" s="13"/>
      <c r="M23" s="64"/>
      <c r="N23" s="13"/>
      <c r="O23" s="13"/>
      <c r="P23" s="13"/>
      <c r="Q23" s="13"/>
      <c r="R23" s="13"/>
      <c r="S23" s="13"/>
      <c r="T23" s="16"/>
      <c r="U23" s="13"/>
      <c r="V23" s="13"/>
      <c r="W23" s="13"/>
      <c r="X23" s="13"/>
      <c r="Y23" s="13"/>
      <c r="Z23" s="13"/>
      <c r="AA23" s="13"/>
      <c r="AB23" s="13"/>
      <c r="AC23" s="13"/>
      <c r="AD23" s="13"/>
      <c r="AE23" s="13"/>
      <c r="AF23" s="13"/>
      <c r="AG23" s="13"/>
      <c r="AH23" s="13"/>
      <c r="AI23" s="13"/>
      <c r="AJ23" s="13"/>
      <c r="AK23" s="13"/>
      <c r="AL23" s="13"/>
      <c r="AM23" s="13"/>
      <c r="AN23" s="18"/>
      <c r="EW23" s="54"/>
    </row>
    <row r="24" spans="1:153" s="53" customFormat="1" ht="63" customHeight="1" x14ac:dyDescent="0.25">
      <c r="A24" s="15">
        <v>1</v>
      </c>
      <c r="B24" s="16" t="s">
        <v>104</v>
      </c>
      <c r="C24" s="19" t="s">
        <v>111</v>
      </c>
      <c r="D24" s="20" t="s">
        <v>141</v>
      </c>
      <c r="E24" s="19" t="s">
        <v>65</v>
      </c>
      <c r="F24" s="19" t="s">
        <v>66</v>
      </c>
      <c r="G24" s="19" t="s">
        <v>112</v>
      </c>
      <c r="H24" s="19" t="s">
        <v>114</v>
      </c>
      <c r="I24" s="13">
        <v>37296</v>
      </c>
      <c r="J24" s="13">
        <v>7479</v>
      </c>
      <c r="K24" s="13"/>
      <c r="L24" s="13">
        <v>7479</v>
      </c>
      <c r="M24" s="64" t="s">
        <v>122</v>
      </c>
      <c r="N24" s="13">
        <v>29817</v>
      </c>
      <c r="O24" s="13">
        <v>29817</v>
      </c>
      <c r="P24" s="13">
        <f t="shared" si="3"/>
        <v>23000</v>
      </c>
      <c r="Q24" s="13">
        <v>5000</v>
      </c>
      <c r="R24" s="13"/>
      <c r="S24" s="13">
        <v>5000</v>
      </c>
      <c r="T24" s="16">
        <f t="shared" si="4"/>
        <v>18000</v>
      </c>
      <c r="U24" s="13">
        <v>18000</v>
      </c>
      <c r="V24" s="13">
        <f>W24+Z24</f>
        <v>11445</v>
      </c>
      <c r="W24" s="13">
        <f>Y24</f>
        <v>2200</v>
      </c>
      <c r="X24" s="13"/>
      <c r="Y24" s="13">
        <v>2200</v>
      </c>
      <c r="Z24" s="13">
        <f>AA24</f>
        <v>9245</v>
      </c>
      <c r="AA24" s="13">
        <v>9245</v>
      </c>
      <c r="AB24" s="13">
        <f t="shared" ref="AB24:AB27" si="8">P24-V24</f>
        <v>11555</v>
      </c>
      <c r="AC24" s="13">
        <f>Q24-W24</f>
        <v>2800</v>
      </c>
      <c r="AD24" s="13">
        <f t="shared" si="5"/>
        <v>0</v>
      </c>
      <c r="AE24" s="13">
        <f t="shared" si="6"/>
        <v>2800</v>
      </c>
      <c r="AF24" s="13">
        <f t="shared" si="6"/>
        <v>8755</v>
      </c>
      <c r="AG24" s="13">
        <f>U24-AA24</f>
        <v>8755</v>
      </c>
      <c r="AH24" s="13">
        <f>AI24+AL24</f>
        <v>25851</v>
      </c>
      <c r="AI24" s="13">
        <f t="shared" si="7"/>
        <v>5279</v>
      </c>
      <c r="AJ24" s="13"/>
      <c r="AK24" s="13">
        <f>L24-Y24</f>
        <v>5279</v>
      </c>
      <c r="AL24" s="13">
        <f>AM24</f>
        <v>20572</v>
      </c>
      <c r="AM24" s="13">
        <f>O24-AA24</f>
        <v>20572</v>
      </c>
      <c r="AN24" s="18"/>
      <c r="EW24" s="54"/>
    </row>
    <row r="25" spans="1:153" s="53" customFormat="1" ht="32.25" customHeight="1" x14ac:dyDescent="0.25">
      <c r="A25" s="5">
        <v>5</v>
      </c>
      <c r="B25" s="14" t="s">
        <v>57</v>
      </c>
      <c r="C25" s="19"/>
      <c r="D25" s="20"/>
      <c r="E25" s="19"/>
      <c r="F25" s="19"/>
      <c r="G25" s="19"/>
      <c r="H25" s="19"/>
      <c r="I25" s="13"/>
      <c r="J25" s="13"/>
      <c r="K25" s="13"/>
      <c r="L25" s="13"/>
      <c r="M25" s="64"/>
      <c r="N25" s="13"/>
      <c r="O25" s="13"/>
      <c r="P25" s="13"/>
      <c r="Q25" s="13"/>
      <c r="R25" s="13"/>
      <c r="S25" s="13"/>
      <c r="T25" s="16"/>
      <c r="U25" s="13"/>
      <c r="V25" s="13"/>
      <c r="W25" s="13"/>
      <c r="X25" s="13"/>
      <c r="Y25" s="13"/>
      <c r="Z25" s="13"/>
      <c r="AA25" s="13"/>
      <c r="AB25" s="13"/>
      <c r="AC25" s="13"/>
      <c r="AD25" s="13"/>
      <c r="AE25" s="13"/>
      <c r="AF25" s="13"/>
      <c r="AG25" s="13"/>
      <c r="AH25" s="13"/>
      <c r="AI25" s="13"/>
      <c r="AJ25" s="13"/>
      <c r="AK25" s="13"/>
      <c r="AL25" s="13"/>
      <c r="AM25" s="13"/>
      <c r="AN25" s="18"/>
      <c r="EW25" s="54"/>
    </row>
    <row r="26" spans="1:153" s="53" customFormat="1" ht="32.25" customHeight="1" x14ac:dyDescent="0.25">
      <c r="A26" s="8" t="s">
        <v>42</v>
      </c>
      <c r="B26" s="9" t="s">
        <v>43</v>
      </c>
      <c r="C26" s="19"/>
      <c r="D26" s="20"/>
      <c r="E26" s="19"/>
      <c r="F26" s="19"/>
      <c r="G26" s="19"/>
      <c r="H26" s="19"/>
      <c r="I26" s="13"/>
      <c r="J26" s="13"/>
      <c r="K26" s="13"/>
      <c r="L26" s="13"/>
      <c r="M26" s="64"/>
      <c r="N26" s="13"/>
      <c r="O26" s="13"/>
      <c r="P26" s="13"/>
      <c r="Q26" s="13"/>
      <c r="R26" s="13"/>
      <c r="S26" s="13"/>
      <c r="T26" s="16"/>
      <c r="U26" s="13"/>
      <c r="V26" s="13"/>
      <c r="W26" s="13"/>
      <c r="X26" s="13"/>
      <c r="Y26" s="13"/>
      <c r="Z26" s="13"/>
      <c r="AA26" s="13"/>
      <c r="AB26" s="13"/>
      <c r="AC26" s="13"/>
      <c r="AD26" s="13"/>
      <c r="AE26" s="13"/>
      <c r="AF26" s="13"/>
      <c r="AG26" s="13"/>
      <c r="AH26" s="13"/>
      <c r="AI26" s="13"/>
      <c r="AJ26" s="13"/>
      <c r="AK26" s="13"/>
      <c r="AL26" s="13"/>
      <c r="AM26" s="13"/>
      <c r="AN26" s="18"/>
      <c r="EW26" s="54"/>
    </row>
    <row r="27" spans="1:153" s="53" customFormat="1" ht="67.5" customHeight="1" x14ac:dyDescent="0.25">
      <c r="A27" s="15">
        <v>1</v>
      </c>
      <c r="B27" s="16" t="s">
        <v>87</v>
      </c>
      <c r="C27" s="19" t="s">
        <v>88</v>
      </c>
      <c r="D27" s="20" t="s">
        <v>89</v>
      </c>
      <c r="E27" s="19" t="s">
        <v>63</v>
      </c>
      <c r="F27" s="19" t="s">
        <v>74</v>
      </c>
      <c r="G27" s="19" t="s">
        <v>121</v>
      </c>
      <c r="H27" s="19" t="s">
        <v>90</v>
      </c>
      <c r="I27" s="86">
        <v>293310.5</v>
      </c>
      <c r="J27" s="86">
        <v>15510.5</v>
      </c>
      <c r="K27" s="86"/>
      <c r="L27" s="86">
        <v>15510.5</v>
      </c>
      <c r="M27" s="64" t="s">
        <v>120</v>
      </c>
      <c r="N27" s="13">
        <v>277800</v>
      </c>
      <c r="O27" s="13">
        <v>277800</v>
      </c>
      <c r="P27" s="13">
        <f>Q27+T27</f>
        <v>217110</v>
      </c>
      <c r="Q27" s="13">
        <v>9310</v>
      </c>
      <c r="R27" s="13"/>
      <c r="S27" s="13">
        <v>9310</v>
      </c>
      <c r="T27" s="16">
        <v>207800</v>
      </c>
      <c r="U27" s="16">
        <v>207800</v>
      </c>
      <c r="V27" s="13">
        <f t="shared" ref="V27" si="9">W27+Z27</f>
        <v>58758</v>
      </c>
      <c r="W27" s="13">
        <v>5000</v>
      </c>
      <c r="X27" s="13"/>
      <c r="Y27" s="13">
        <v>5000</v>
      </c>
      <c r="Z27" s="13">
        <v>53758</v>
      </c>
      <c r="AA27" s="13">
        <v>53758</v>
      </c>
      <c r="AB27" s="13">
        <f t="shared" si="8"/>
        <v>158352</v>
      </c>
      <c r="AC27" s="13">
        <f t="shared" si="5"/>
        <v>4310</v>
      </c>
      <c r="AD27" s="13">
        <f t="shared" si="5"/>
        <v>0</v>
      </c>
      <c r="AE27" s="13">
        <f t="shared" si="6"/>
        <v>4310</v>
      </c>
      <c r="AF27" s="13">
        <f t="shared" si="6"/>
        <v>154042</v>
      </c>
      <c r="AG27" s="13">
        <f>U27-AA27</f>
        <v>154042</v>
      </c>
      <c r="AH27" s="13">
        <f>AI27+AL27</f>
        <v>234552.5</v>
      </c>
      <c r="AI27" s="13">
        <f t="shared" si="7"/>
        <v>10510.5</v>
      </c>
      <c r="AJ27" s="13"/>
      <c r="AK27" s="13">
        <f>L27-Y27</f>
        <v>10510.5</v>
      </c>
      <c r="AL27" s="13">
        <f>AM27</f>
        <v>224042</v>
      </c>
      <c r="AM27" s="13">
        <f>O27-AA27</f>
        <v>224042</v>
      </c>
      <c r="AN27" s="18"/>
      <c r="EW27" s="54"/>
    </row>
    <row r="28" spans="1:153" s="58" customFormat="1" ht="37.5" customHeight="1" x14ac:dyDescent="0.25">
      <c r="A28" s="11">
        <v>6</v>
      </c>
      <c r="B28" s="12" t="s">
        <v>91</v>
      </c>
      <c r="C28" s="38"/>
      <c r="D28" s="66"/>
      <c r="E28" s="38"/>
      <c r="F28" s="38"/>
      <c r="G28" s="38"/>
      <c r="H28" s="38"/>
      <c r="I28" s="67"/>
      <c r="J28" s="67"/>
      <c r="K28" s="67"/>
      <c r="L28" s="67"/>
      <c r="M28" s="68"/>
      <c r="N28" s="67"/>
      <c r="O28" s="67"/>
      <c r="P28" s="67"/>
      <c r="Q28" s="67"/>
      <c r="R28" s="67"/>
      <c r="S28" s="67"/>
      <c r="T28" s="12"/>
      <c r="U28" s="67"/>
      <c r="V28" s="67"/>
      <c r="W28" s="67"/>
      <c r="X28" s="67"/>
      <c r="Y28" s="67"/>
      <c r="Z28" s="67"/>
      <c r="AA28" s="67"/>
      <c r="AB28" s="67"/>
      <c r="AC28" s="67"/>
      <c r="AD28" s="67"/>
      <c r="AE28" s="67"/>
      <c r="AF28" s="67"/>
      <c r="AG28" s="67"/>
      <c r="AH28" s="13">
        <f t="shared" ref="AH28" si="10">AI28+AL28</f>
        <v>0</v>
      </c>
      <c r="AI28" s="13">
        <f t="shared" ref="AI28" si="11">SUM(AJ28:AK28)</f>
        <v>0</v>
      </c>
      <c r="AJ28" s="67"/>
      <c r="AK28" s="67"/>
      <c r="AL28" s="67"/>
      <c r="AM28" s="67"/>
      <c r="AN28" s="37"/>
    </row>
    <row r="29" spans="1:153" s="58" customFormat="1" ht="32.25" customHeight="1" x14ac:dyDescent="0.25">
      <c r="A29" s="8" t="s">
        <v>42</v>
      </c>
      <c r="B29" s="9" t="s">
        <v>43</v>
      </c>
      <c r="C29" s="38"/>
      <c r="D29" s="66"/>
      <c r="E29" s="38"/>
      <c r="F29" s="38"/>
      <c r="G29" s="38"/>
      <c r="H29" s="63"/>
      <c r="I29" s="67"/>
      <c r="J29" s="67"/>
      <c r="K29" s="67"/>
      <c r="L29" s="67"/>
      <c r="M29" s="68"/>
      <c r="N29" s="67"/>
      <c r="O29" s="67"/>
      <c r="P29" s="67"/>
      <c r="Q29" s="67"/>
      <c r="R29" s="67"/>
      <c r="S29" s="67"/>
      <c r="T29" s="12"/>
      <c r="U29" s="67"/>
      <c r="V29" s="67"/>
      <c r="W29" s="67"/>
      <c r="X29" s="67"/>
      <c r="Y29" s="67"/>
      <c r="Z29" s="67"/>
      <c r="AA29" s="67"/>
      <c r="AB29" s="67"/>
      <c r="AC29" s="67"/>
      <c r="AD29" s="67"/>
      <c r="AE29" s="67"/>
      <c r="AF29" s="67"/>
      <c r="AG29" s="67"/>
      <c r="AH29" s="13"/>
      <c r="AI29" s="13"/>
      <c r="AJ29" s="67"/>
      <c r="AK29" s="67"/>
      <c r="AL29" s="67"/>
      <c r="AM29" s="67"/>
      <c r="AN29" s="37"/>
    </row>
    <row r="30" spans="1:153" s="99" customFormat="1" ht="57.75" customHeight="1" x14ac:dyDescent="0.25">
      <c r="A30" s="93">
        <v>1</v>
      </c>
      <c r="B30" s="94" t="s">
        <v>153</v>
      </c>
      <c r="C30" s="95" t="s">
        <v>156</v>
      </c>
      <c r="D30" s="95" t="s">
        <v>157</v>
      </c>
      <c r="E30" s="95" t="s">
        <v>154</v>
      </c>
      <c r="F30" s="95" t="s">
        <v>69</v>
      </c>
      <c r="G30" s="96">
        <v>43167</v>
      </c>
      <c r="H30" s="95" t="s">
        <v>155</v>
      </c>
      <c r="I30" s="97">
        <v>277780</v>
      </c>
      <c r="J30" s="97">
        <v>58481</v>
      </c>
      <c r="K30" s="97">
        <v>0</v>
      </c>
      <c r="L30" s="97">
        <v>54033</v>
      </c>
      <c r="M30" s="98">
        <v>7656.9907466092018</v>
      </c>
      <c r="N30" s="97">
        <v>181218</v>
      </c>
      <c r="O30" s="97">
        <v>144960</v>
      </c>
      <c r="P30" s="97">
        <f>Q30+T30</f>
        <v>179981</v>
      </c>
      <c r="Q30" s="97">
        <f>SUM(R30:S30)</f>
        <v>40625</v>
      </c>
      <c r="R30" s="97"/>
      <c r="S30" s="97">
        <v>40625</v>
      </c>
      <c r="T30" s="94">
        <f>U30</f>
        <v>139356</v>
      </c>
      <c r="U30" s="97">
        <v>139356</v>
      </c>
      <c r="V30" s="97">
        <f>W30+Z30</f>
        <v>177300</v>
      </c>
      <c r="W30" s="97">
        <f>SUM(X30:Y30)</f>
        <v>37944</v>
      </c>
      <c r="X30" s="97"/>
      <c r="Y30" s="97">
        <v>37944</v>
      </c>
      <c r="Z30" s="97">
        <f>AA30</f>
        <v>139356</v>
      </c>
      <c r="AA30" s="97">
        <v>139356</v>
      </c>
      <c r="AB30" s="97">
        <f>SUM(AC30+AF30)</f>
        <v>2681</v>
      </c>
      <c r="AC30" s="97">
        <f>SUM(AD30:AE30)</f>
        <v>2681</v>
      </c>
      <c r="AD30" s="97"/>
      <c r="AE30" s="97">
        <f>S30-Y30</f>
        <v>2681</v>
      </c>
      <c r="AF30" s="97">
        <f>T30-Z30</f>
        <v>0</v>
      </c>
      <c r="AG30" s="97">
        <f>U30-AA30</f>
        <v>0</v>
      </c>
      <c r="AH30" s="97">
        <f>AI30+AL30</f>
        <v>1700</v>
      </c>
      <c r="AI30" s="97">
        <f>SUM(AJ30:AK30)</f>
        <v>1700</v>
      </c>
      <c r="AJ30" s="97">
        <v>0</v>
      </c>
      <c r="AK30" s="97">
        <v>1700</v>
      </c>
      <c r="AL30" s="97">
        <v>0</v>
      </c>
      <c r="AM30" s="97">
        <v>0</v>
      </c>
      <c r="AN30" s="94"/>
    </row>
    <row r="31" spans="1:153" s="58" customFormat="1" ht="33.75" customHeight="1" x14ac:dyDescent="0.25">
      <c r="A31" s="5" t="s">
        <v>11</v>
      </c>
      <c r="B31" s="14" t="s">
        <v>50</v>
      </c>
      <c r="C31" s="38"/>
      <c r="D31" s="66"/>
      <c r="E31" s="38"/>
      <c r="F31" s="38"/>
      <c r="G31" s="38"/>
      <c r="H31" s="38"/>
      <c r="I31" s="67">
        <f t="shared" ref="I31:AM31" si="12">SUM(I34:I56)</f>
        <v>5603320</v>
      </c>
      <c r="J31" s="67">
        <f t="shared" si="12"/>
        <v>1664591</v>
      </c>
      <c r="K31" s="67">
        <f t="shared" si="12"/>
        <v>802212.4</v>
      </c>
      <c r="L31" s="67">
        <f t="shared" si="12"/>
        <v>862378.6</v>
      </c>
      <c r="M31" s="67">
        <f t="shared" si="12"/>
        <v>0</v>
      </c>
      <c r="N31" s="67">
        <f t="shared" si="12"/>
        <v>3938729</v>
      </c>
      <c r="O31" s="67">
        <f t="shared" si="12"/>
        <v>2458802</v>
      </c>
      <c r="P31" s="67">
        <f t="shared" si="12"/>
        <v>0</v>
      </c>
      <c r="Q31" s="67">
        <f t="shared" si="12"/>
        <v>0</v>
      </c>
      <c r="R31" s="67">
        <f t="shared" si="12"/>
        <v>0</v>
      </c>
      <c r="S31" s="67">
        <f t="shared" si="12"/>
        <v>0</v>
      </c>
      <c r="T31" s="67">
        <f t="shared" si="12"/>
        <v>0</v>
      </c>
      <c r="U31" s="67">
        <f t="shared" si="12"/>
        <v>0</v>
      </c>
      <c r="V31" s="67">
        <f t="shared" si="12"/>
        <v>0</v>
      </c>
      <c r="W31" s="67">
        <f t="shared" si="12"/>
        <v>0</v>
      </c>
      <c r="X31" s="67">
        <f t="shared" si="12"/>
        <v>0</v>
      </c>
      <c r="Y31" s="67">
        <f t="shared" si="12"/>
        <v>0</v>
      </c>
      <c r="Z31" s="67">
        <f t="shared" si="12"/>
        <v>0</v>
      </c>
      <c r="AA31" s="67">
        <f t="shared" si="12"/>
        <v>0</v>
      </c>
      <c r="AB31" s="67">
        <f t="shared" si="12"/>
        <v>0</v>
      </c>
      <c r="AC31" s="67">
        <f t="shared" si="12"/>
        <v>0</v>
      </c>
      <c r="AD31" s="67">
        <f t="shared" si="12"/>
        <v>0</v>
      </c>
      <c r="AE31" s="67">
        <f t="shared" si="12"/>
        <v>0</v>
      </c>
      <c r="AF31" s="67">
        <f t="shared" si="12"/>
        <v>0</v>
      </c>
      <c r="AG31" s="67">
        <f t="shared" si="12"/>
        <v>0</v>
      </c>
      <c r="AH31" s="67">
        <f t="shared" si="12"/>
        <v>3602842.21</v>
      </c>
      <c r="AI31" s="67">
        <f t="shared" si="12"/>
        <v>1182451.4100000001</v>
      </c>
      <c r="AJ31" s="67">
        <f t="shared" si="12"/>
        <v>465638.68</v>
      </c>
      <c r="AK31" s="67">
        <f t="shared" si="12"/>
        <v>716812.73</v>
      </c>
      <c r="AL31" s="67">
        <f t="shared" si="12"/>
        <v>2420390.7999999998</v>
      </c>
      <c r="AM31" s="67">
        <f t="shared" si="12"/>
        <v>2420390.7999999998</v>
      </c>
      <c r="AN31" s="12"/>
      <c r="EW31" s="59"/>
    </row>
    <row r="32" spans="1:153" s="24" customFormat="1" ht="25.5" customHeight="1" x14ac:dyDescent="0.25">
      <c r="A32" s="38">
        <v>1</v>
      </c>
      <c r="B32" s="37" t="s">
        <v>133</v>
      </c>
      <c r="C32" s="18"/>
      <c r="D32" s="18"/>
      <c r="E32" s="19"/>
      <c r="F32" s="19"/>
      <c r="G32" s="19"/>
      <c r="H32" s="19"/>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13">
        <f t="shared" ref="AH32:AH55" si="13">AI32+AL32</f>
        <v>0</v>
      </c>
      <c r="AI32" s="13">
        <f t="shared" si="7"/>
        <v>0</v>
      </c>
      <c r="AJ32" s="74"/>
      <c r="AK32" s="74"/>
      <c r="AL32" s="74"/>
      <c r="AM32" s="74"/>
      <c r="AN32" s="76"/>
      <c r="EW32" s="25"/>
    </row>
    <row r="33" spans="1:153" s="80" customFormat="1" ht="28.5" customHeight="1" x14ac:dyDescent="0.25">
      <c r="A33" s="72" t="s">
        <v>10</v>
      </c>
      <c r="B33" s="73" t="s">
        <v>33</v>
      </c>
      <c r="C33" s="73"/>
      <c r="D33" s="73"/>
      <c r="E33" s="72"/>
      <c r="F33" s="72"/>
      <c r="G33" s="72"/>
      <c r="H33" s="72"/>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13">
        <f t="shared" si="13"/>
        <v>0</v>
      </c>
      <c r="AI33" s="13">
        <f t="shared" si="7"/>
        <v>0</v>
      </c>
      <c r="AJ33" s="77"/>
      <c r="AK33" s="77"/>
      <c r="AL33" s="77"/>
      <c r="AM33" s="77"/>
      <c r="AN33" s="79"/>
      <c r="EW33" s="81"/>
    </row>
    <row r="34" spans="1:153" s="24" customFormat="1" ht="61.5" customHeight="1" x14ac:dyDescent="0.25">
      <c r="A34" s="17" t="s">
        <v>15</v>
      </c>
      <c r="B34" s="18" t="s">
        <v>144</v>
      </c>
      <c r="C34" s="19" t="s">
        <v>145</v>
      </c>
      <c r="D34" s="20" t="s">
        <v>149</v>
      </c>
      <c r="E34" s="19" t="s">
        <v>68</v>
      </c>
      <c r="F34" s="19" t="s">
        <v>74</v>
      </c>
      <c r="G34" s="19"/>
      <c r="H34" s="19" t="s">
        <v>136</v>
      </c>
      <c r="I34" s="21">
        <v>311510</v>
      </c>
      <c r="J34" s="2">
        <v>61510</v>
      </c>
      <c r="K34" s="2"/>
      <c r="L34" s="2">
        <v>61510</v>
      </c>
      <c r="M34" s="26" t="s">
        <v>126</v>
      </c>
      <c r="N34" s="2">
        <v>250000</v>
      </c>
      <c r="O34" s="2">
        <v>117495</v>
      </c>
      <c r="P34" s="2"/>
      <c r="Q34" s="2"/>
      <c r="R34" s="2"/>
      <c r="S34" s="2"/>
      <c r="T34" s="2"/>
      <c r="U34" s="2"/>
      <c r="V34" s="2"/>
      <c r="W34" s="2"/>
      <c r="X34" s="2"/>
      <c r="Y34" s="2"/>
      <c r="Z34" s="2"/>
      <c r="AA34" s="2"/>
      <c r="AB34" s="2"/>
      <c r="AC34" s="2"/>
      <c r="AD34" s="2"/>
      <c r="AE34" s="2"/>
      <c r="AF34" s="2"/>
      <c r="AG34" s="2"/>
      <c r="AH34" s="13">
        <f>AI34+AL34</f>
        <v>136505</v>
      </c>
      <c r="AI34" s="13">
        <f t="shared" si="7"/>
        <v>19010</v>
      </c>
      <c r="AJ34" s="85"/>
      <c r="AK34" s="2">
        <v>19010</v>
      </c>
      <c r="AL34" s="2">
        <f>AM34</f>
        <v>117495</v>
      </c>
      <c r="AM34" s="2">
        <f>O34</f>
        <v>117495</v>
      </c>
      <c r="AN34" s="27" t="s">
        <v>142</v>
      </c>
      <c r="AO34" s="28"/>
      <c r="AP34" s="28"/>
      <c r="AQ34" s="28"/>
      <c r="AR34" s="28"/>
      <c r="AS34" s="28"/>
      <c r="AT34" s="28"/>
      <c r="EW34" s="25"/>
    </row>
    <row r="35" spans="1:153" s="53" customFormat="1" ht="30.75" customHeight="1" x14ac:dyDescent="0.25">
      <c r="A35" s="11">
        <v>2</v>
      </c>
      <c r="B35" s="12" t="s">
        <v>45</v>
      </c>
      <c r="C35" s="19"/>
      <c r="D35" s="20"/>
      <c r="E35" s="19"/>
      <c r="F35" s="19"/>
      <c r="G35" s="19"/>
      <c r="H35" s="19"/>
      <c r="I35" s="13"/>
      <c r="J35" s="13"/>
      <c r="K35" s="13"/>
      <c r="L35" s="13"/>
      <c r="M35" s="64"/>
      <c r="N35" s="13"/>
      <c r="O35" s="13"/>
      <c r="P35" s="13"/>
      <c r="Q35" s="13"/>
      <c r="R35" s="13"/>
      <c r="S35" s="13"/>
      <c r="T35" s="16">
        <f>U35</f>
        <v>0</v>
      </c>
      <c r="U35" s="13"/>
      <c r="V35" s="13"/>
      <c r="W35" s="13"/>
      <c r="X35" s="13"/>
      <c r="Y35" s="13"/>
      <c r="Z35" s="13"/>
      <c r="AA35" s="13"/>
      <c r="AB35" s="13"/>
      <c r="AC35" s="13"/>
      <c r="AD35" s="13"/>
      <c r="AE35" s="13"/>
      <c r="AF35" s="13"/>
      <c r="AG35" s="13"/>
      <c r="AH35" s="13">
        <f t="shared" si="13"/>
        <v>0</v>
      </c>
      <c r="AI35" s="13">
        <f t="shared" si="7"/>
        <v>0</v>
      </c>
      <c r="AJ35" s="13"/>
      <c r="AK35" s="13"/>
      <c r="AL35" s="13"/>
      <c r="AM35" s="13"/>
      <c r="AN35" s="18"/>
    </row>
    <row r="36" spans="1:153" s="53" customFormat="1" ht="31.5" customHeight="1" x14ac:dyDescent="0.25">
      <c r="A36" s="8" t="s">
        <v>42</v>
      </c>
      <c r="B36" s="9" t="s">
        <v>51</v>
      </c>
      <c r="C36" s="19"/>
      <c r="D36" s="20"/>
      <c r="E36" s="19"/>
      <c r="F36" s="19"/>
      <c r="G36" s="19"/>
      <c r="H36" s="19"/>
      <c r="I36" s="13"/>
      <c r="J36" s="13"/>
      <c r="K36" s="13"/>
      <c r="L36" s="13"/>
      <c r="M36" s="64"/>
      <c r="N36" s="13"/>
      <c r="O36" s="13"/>
      <c r="P36" s="13"/>
      <c r="Q36" s="13"/>
      <c r="R36" s="13"/>
      <c r="S36" s="13"/>
      <c r="T36" s="16">
        <f>U36</f>
        <v>0</v>
      </c>
      <c r="U36" s="13"/>
      <c r="V36" s="13"/>
      <c r="W36" s="13"/>
      <c r="X36" s="13"/>
      <c r="Y36" s="13"/>
      <c r="Z36" s="13"/>
      <c r="AA36" s="13"/>
      <c r="AB36" s="13"/>
      <c r="AC36" s="13"/>
      <c r="AD36" s="13"/>
      <c r="AE36" s="13"/>
      <c r="AF36" s="13"/>
      <c r="AG36" s="13"/>
      <c r="AH36" s="13">
        <f t="shared" si="13"/>
        <v>0</v>
      </c>
      <c r="AI36" s="13">
        <f t="shared" si="7"/>
        <v>0</v>
      </c>
      <c r="AJ36" s="13"/>
      <c r="AK36" s="13"/>
      <c r="AL36" s="13"/>
      <c r="AM36" s="13"/>
      <c r="AN36" s="18"/>
    </row>
    <row r="37" spans="1:153" s="53" customFormat="1" ht="40.5" customHeight="1" x14ac:dyDescent="0.25">
      <c r="A37" s="15">
        <v>1</v>
      </c>
      <c r="B37" s="16" t="s">
        <v>56</v>
      </c>
      <c r="C37" s="19" t="s">
        <v>117</v>
      </c>
      <c r="D37" s="20" t="s">
        <v>75</v>
      </c>
      <c r="E37" s="19" t="s">
        <v>72</v>
      </c>
      <c r="F37" s="19" t="s">
        <v>69</v>
      </c>
      <c r="G37" s="19"/>
      <c r="H37" s="19" t="s">
        <v>83</v>
      </c>
      <c r="I37" s="13">
        <v>347370</v>
      </c>
      <c r="J37" s="13">
        <v>69770</v>
      </c>
      <c r="K37" s="13">
        <v>69770</v>
      </c>
      <c r="L37" s="13">
        <v>0</v>
      </c>
      <c r="M37" s="64"/>
      <c r="N37" s="13">
        <v>277600</v>
      </c>
      <c r="O37" s="13">
        <v>194320</v>
      </c>
      <c r="P37" s="13"/>
      <c r="Q37" s="13"/>
      <c r="R37" s="13"/>
      <c r="S37" s="13"/>
      <c r="T37" s="16">
        <f>U37</f>
        <v>0</v>
      </c>
      <c r="U37" s="13"/>
      <c r="V37" s="13"/>
      <c r="W37" s="13"/>
      <c r="X37" s="13"/>
      <c r="Y37" s="13"/>
      <c r="Z37" s="13"/>
      <c r="AA37" s="13"/>
      <c r="AB37" s="13"/>
      <c r="AC37" s="13"/>
      <c r="AD37" s="13"/>
      <c r="AE37" s="13"/>
      <c r="AF37" s="13"/>
      <c r="AG37" s="13"/>
      <c r="AH37" s="13">
        <f>AI37+AL37</f>
        <v>264090</v>
      </c>
      <c r="AI37" s="13">
        <f>SUM(AK37:AK37)</f>
        <v>69770</v>
      </c>
      <c r="AK37" s="13">
        <v>69770</v>
      </c>
      <c r="AL37" s="13">
        <v>194320</v>
      </c>
      <c r="AM37" s="13">
        <v>194320</v>
      </c>
      <c r="AN37" s="18"/>
    </row>
    <row r="38" spans="1:153" s="53" customFormat="1" ht="31.5" customHeight="1" x14ac:dyDescent="0.25">
      <c r="A38" s="8" t="s">
        <v>151</v>
      </c>
      <c r="B38" s="9" t="s">
        <v>152</v>
      </c>
      <c r="C38" s="19"/>
      <c r="D38" s="20"/>
      <c r="E38" s="19"/>
      <c r="F38" s="19"/>
      <c r="G38" s="19"/>
      <c r="H38" s="19"/>
      <c r="I38" s="13"/>
      <c r="J38" s="13"/>
      <c r="K38" s="13"/>
      <c r="L38" s="13"/>
      <c r="M38" s="64"/>
      <c r="N38" s="13"/>
      <c r="O38" s="13"/>
      <c r="P38" s="13"/>
      <c r="Q38" s="13"/>
      <c r="R38" s="13"/>
      <c r="S38" s="13"/>
      <c r="T38" s="16">
        <f>U38</f>
        <v>0</v>
      </c>
      <c r="U38" s="13"/>
      <c r="V38" s="13"/>
      <c r="W38" s="13"/>
      <c r="X38" s="13"/>
      <c r="Y38" s="13"/>
      <c r="Z38" s="13"/>
      <c r="AA38" s="13"/>
      <c r="AB38" s="13"/>
      <c r="AC38" s="13"/>
      <c r="AD38" s="13"/>
      <c r="AE38" s="13"/>
      <c r="AF38" s="13"/>
      <c r="AG38" s="13"/>
      <c r="AH38" s="13">
        <f t="shared" ref="AH38" si="14">AI38+AL38</f>
        <v>0</v>
      </c>
      <c r="AI38" s="13">
        <f t="shared" ref="AI38" si="15">SUM(AJ38:AK38)</f>
        <v>0</v>
      </c>
      <c r="AJ38" s="13"/>
      <c r="AK38" s="13"/>
      <c r="AL38" s="13"/>
      <c r="AM38" s="13"/>
      <c r="AN38" s="18"/>
    </row>
    <row r="39" spans="1:153" s="24" customFormat="1" ht="56.25" customHeight="1" x14ac:dyDescent="0.25">
      <c r="A39" s="19">
        <v>1</v>
      </c>
      <c r="B39" s="18" t="s">
        <v>127</v>
      </c>
      <c r="C39" s="19" t="s">
        <v>150</v>
      </c>
      <c r="D39" s="20" t="s">
        <v>137</v>
      </c>
      <c r="E39" s="19" t="s">
        <v>128</v>
      </c>
      <c r="F39" s="19" t="s">
        <v>64</v>
      </c>
      <c r="G39" s="19"/>
      <c r="H39" s="19" t="s">
        <v>138</v>
      </c>
      <c r="I39" s="21">
        <f>J39+N39</f>
        <v>3207505</v>
      </c>
      <c r="J39" s="2">
        <v>1127281</v>
      </c>
      <c r="K39" s="29">
        <f>J39*40%</f>
        <v>450912.4</v>
      </c>
      <c r="L39" s="29">
        <f>J39*60%</f>
        <v>676368.6</v>
      </c>
      <c r="M39" s="19" t="s">
        <v>129</v>
      </c>
      <c r="N39" s="2">
        <f>2030224+50000</f>
        <v>2080224</v>
      </c>
      <c r="O39" s="2">
        <f>1015112+50000</f>
        <v>1065112</v>
      </c>
      <c r="P39" s="18"/>
      <c r="Q39" s="18"/>
      <c r="R39" s="18"/>
      <c r="S39" s="18"/>
      <c r="T39" s="18"/>
      <c r="U39" s="18"/>
      <c r="V39" s="18"/>
      <c r="W39" s="18"/>
      <c r="X39" s="18"/>
      <c r="Y39" s="18"/>
      <c r="Z39" s="18"/>
      <c r="AA39" s="18"/>
      <c r="AB39" s="18"/>
      <c r="AC39" s="18"/>
      <c r="AD39" s="18"/>
      <c r="AE39" s="18"/>
      <c r="AF39" s="18"/>
      <c r="AG39" s="18"/>
      <c r="AH39" s="13">
        <f>AI39+AL39</f>
        <v>1714442.21</v>
      </c>
      <c r="AI39" s="13">
        <f t="shared" si="7"/>
        <v>687641.41</v>
      </c>
      <c r="AJ39" s="2">
        <f>K39*70%</f>
        <v>315638.68</v>
      </c>
      <c r="AK39" s="2">
        <f>L39*55%</f>
        <v>372002.73000000004</v>
      </c>
      <c r="AL39" s="2">
        <f>AM39</f>
        <v>1026800.8</v>
      </c>
      <c r="AM39" s="2">
        <f>1283501*0.8</f>
        <v>1026800.8</v>
      </c>
      <c r="AN39" s="87"/>
      <c r="AO39" s="28"/>
      <c r="AP39" s="28"/>
      <c r="AQ39" s="28"/>
      <c r="AR39" s="28"/>
      <c r="AS39" s="28"/>
      <c r="AT39" s="28"/>
      <c r="EW39" s="25"/>
    </row>
    <row r="40" spans="1:153" s="58" customFormat="1" ht="37.5" customHeight="1" x14ac:dyDescent="0.25">
      <c r="A40" s="11">
        <v>3</v>
      </c>
      <c r="B40" s="12" t="s">
        <v>91</v>
      </c>
      <c r="C40" s="38"/>
      <c r="D40" s="66"/>
      <c r="E40" s="38"/>
      <c r="F40" s="38"/>
      <c r="G40" s="38"/>
      <c r="H40" s="38"/>
      <c r="I40" s="67"/>
      <c r="J40" s="67"/>
      <c r="K40" s="67"/>
      <c r="L40" s="67"/>
      <c r="M40" s="68"/>
      <c r="N40" s="67"/>
      <c r="O40" s="67"/>
      <c r="P40" s="67"/>
      <c r="Q40" s="67"/>
      <c r="R40" s="67"/>
      <c r="S40" s="67"/>
      <c r="T40" s="12"/>
      <c r="U40" s="67"/>
      <c r="V40" s="67"/>
      <c r="W40" s="67"/>
      <c r="X40" s="67"/>
      <c r="Y40" s="67"/>
      <c r="Z40" s="67"/>
      <c r="AA40" s="67"/>
      <c r="AB40" s="67"/>
      <c r="AC40" s="67"/>
      <c r="AD40" s="67"/>
      <c r="AE40" s="67"/>
      <c r="AF40" s="67"/>
      <c r="AG40" s="67"/>
      <c r="AH40" s="13">
        <f t="shared" si="13"/>
        <v>0</v>
      </c>
      <c r="AI40" s="13">
        <f t="shared" si="7"/>
        <v>0</v>
      </c>
      <c r="AJ40" s="67"/>
      <c r="AK40" s="67"/>
      <c r="AL40" s="67"/>
      <c r="AM40" s="67"/>
      <c r="AN40" s="37"/>
    </row>
    <row r="41" spans="1:153" s="58" customFormat="1" ht="37.5" customHeight="1" x14ac:dyDescent="0.25">
      <c r="A41" s="8" t="s">
        <v>42</v>
      </c>
      <c r="B41" s="9" t="s">
        <v>51</v>
      </c>
      <c r="C41" s="38"/>
      <c r="D41" s="66"/>
      <c r="E41" s="38"/>
      <c r="F41" s="38"/>
      <c r="G41" s="38"/>
      <c r="H41" s="38"/>
      <c r="I41" s="67"/>
      <c r="J41" s="67"/>
      <c r="K41" s="67"/>
      <c r="L41" s="67"/>
      <c r="M41" s="68"/>
      <c r="N41" s="67"/>
      <c r="O41" s="67"/>
      <c r="P41" s="67"/>
      <c r="Q41" s="67"/>
      <c r="R41" s="67"/>
      <c r="S41" s="67"/>
      <c r="T41" s="12"/>
      <c r="U41" s="67"/>
      <c r="V41" s="67"/>
      <c r="W41" s="67"/>
      <c r="X41" s="67"/>
      <c r="Y41" s="67"/>
      <c r="Z41" s="67"/>
      <c r="AA41" s="67"/>
      <c r="AB41" s="67"/>
      <c r="AC41" s="67"/>
      <c r="AD41" s="67"/>
      <c r="AE41" s="67"/>
      <c r="AF41" s="67"/>
      <c r="AG41" s="67"/>
      <c r="AH41" s="13">
        <f t="shared" si="13"/>
        <v>0</v>
      </c>
      <c r="AI41" s="13">
        <f t="shared" si="7"/>
        <v>0</v>
      </c>
      <c r="AJ41" s="67"/>
      <c r="AK41" s="67"/>
      <c r="AL41" s="67"/>
      <c r="AM41" s="67"/>
      <c r="AN41" s="37"/>
    </row>
    <row r="42" spans="1:153" s="53" customFormat="1" ht="96" customHeight="1" x14ac:dyDescent="0.25">
      <c r="A42" s="15">
        <v>1</v>
      </c>
      <c r="B42" s="16" t="s">
        <v>92</v>
      </c>
      <c r="C42" s="19" t="s">
        <v>93</v>
      </c>
      <c r="D42" s="65" t="s">
        <v>94</v>
      </c>
      <c r="E42" s="19" t="s">
        <v>72</v>
      </c>
      <c r="F42" s="19" t="s">
        <v>95</v>
      </c>
      <c r="G42" s="19"/>
      <c r="H42" s="19" t="s">
        <v>96</v>
      </c>
      <c r="I42" s="13">
        <v>381670</v>
      </c>
      <c r="J42" s="13">
        <v>53430</v>
      </c>
      <c r="K42" s="13">
        <v>53430</v>
      </c>
      <c r="L42" s="13">
        <v>0</v>
      </c>
      <c r="M42" s="64" t="s">
        <v>97</v>
      </c>
      <c r="N42" s="13">
        <v>328240</v>
      </c>
      <c r="O42" s="13">
        <v>264110</v>
      </c>
      <c r="P42" s="13"/>
      <c r="Q42" s="13"/>
      <c r="R42" s="13"/>
      <c r="S42" s="13"/>
      <c r="T42" s="16"/>
      <c r="U42" s="13"/>
      <c r="V42" s="13"/>
      <c r="W42" s="13"/>
      <c r="X42" s="13"/>
      <c r="Y42" s="13"/>
      <c r="Z42" s="13"/>
      <c r="AA42" s="13"/>
      <c r="AB42" s="13"/>
      <c r="AC42" s="13"/>
      <c r="AD42" s="13"/>
      <c r="AE42" s="13"/>
      <c r="AF42" s="13"/>
      <c r="AG42" s="13"/>
      <c r="AH42" s="13">
        <f>AI42+AL42</f>
        <v>317440</v>
      </c>
      <c r="AI42" s="13">
        <f>SUM(AJ42:AK42)</f>
        <v>53430</v>
      </c>
      <c r="AJ42" s="13">
        <v>0</v>
      </c>
      <c r="AK42" s="13">
        <v>53430</v>
      </c>
      <c r="AL42" s="13">
        <f>AM42</f>
        <v>264010</v>
      </c>
      <c r="AM42" s="13">
        <v>264010</v>
      </c>
      <c r="AN42" s="18"/>
    </row>
    <row r="43" spans="1:153" s="53" customFormat="1" ht="57" customHeight="1" x14ac:dyDescent="0.25">
      <c r="A43" s="15">
        <v>2</v>
      </c>
      <c r="B43" s="16" t="s">
        <v>98</v>
      </c>
      <c r="C43" s="19" t="s">
        <v>99</v>
      </c>
      <c r="D43" s="65" t="s">
        <v>100</v>
      </c>
      <c r="E43" s="19" t="s">
        <v>101</v>
      </c>
      <c r="F43" s="19" t="s">
        <v>102</v>
      </c>
      <c r="G43" s="19"/>
      <c r="H43" s="19" t="s">
        <v>103</v>
      </c>
      <c r="I43" s="13">
        <v>32500</v>
      </c>
      <c r="J43" s="13">
        <f>L43</f>
        <v>3500</v>
      </c>
      <c r="K43" s="13"/>
      <c r="L43" s="13">
        <v>3500</v>
      </c>
      <c r="M43" s="64"/>
      <c r="N43" s="13">
        <v>29000</v>
      </c>
      <c r="O43" s="13">
        <v>29000</v>
      </c>
      <c r="P43" s="13"/>
      <c r="Q43" s="13"/>
      <c r="R43" s="13"/>
      <c r="S43" s="13"/>
      <c r="T43" s="16"/>
      <c r="U43" s="13"/>
      <c r="V43" s="13"/>
      <c r="W43" s="13"/>
      <c r="X43" s="13"/>
      <c r="Y43" s="13"/>
      <c r="Z43" s="13"/>
      <c r="AA43" s="13"/>
      <c r="AB43" s="13"/>
      <c r="AC43" s="13"/>
      <c r="AD43" s="13"/>
      <c r="AE43" s="13"/>
      <c r="AF43" s="13"/>
      <c r="AG43" s="13"/>
      <c r="AH43" s="13">
        <f>AI43+AL43</f>
        <v>32500</v>
      </c>
      <c r="AI43" s="13">
        <f t="shared" si="7"/>
        <v>3500</v>
      </c>
      <c r="AJ43" s="13"/>
      <c r="AK43" s="13">
        <v>3500</v>
      </c>
      <c r="AL43" s="13">
        <v>29000</v>
      </c>
      <c r="AM43" s="13">
        <v>29000</v>
      </c>
      <c r="AN43" s="18"/>
    </row>
    <row r="44" spans="1:153" s="58" customFormat="1" ht="28.5" customHeight="1" x14ac:dyDescent="0.25">
      <c r="A44" s="11">
        <v>4</v>
      </c>
      <c r="B44" s="12" t="s">
        <v>49</v>
      </c>
      <c r="C44" s="38"/>
      <c r="D44" s="66"/>
      <c r="E44" s="38"/>
      <c r="F44" s="38"/>
      <c r="G44" s="38"/>
      <c r="H44" s="38"/>
      <c r="I44" s="67"/>
      <c r="J44" s="67"/>
      <c r="K44" s="67"/>
      <c r="L44" s="67"/>
      <c r="M44" s="68"/>
      <c r="N44" s="67"/>
      <c r="O44" s="67"/>
      <c r="P44" s="67"/>
      <c r="Q44" s="67"/>
      <c r="R44" s="67"/>
      <c r="S44" s="67"/>
      <c r="T44" s="12"/>
      <c r="U44" s="67"/>
      <c r="V44" s="67"/>
      <c r="W44" s="67"/>
      <c r="X44" s="67"/>
      <c r="Y44" s="67"/>
      <c r="Z44" s="67"/>
      <c r="AA44" s="67"/>
      <c r="AB44" s="67"/>
      <c r="AC44" s="67"/>
      <c r="AD44" s="67"/>
      <c r="AE44" s="67"/>
      <c r="AF44" s="67"/>
      <c r="AG44" s="67"/>
      <c r="AH44" s="13">
        <f t="shared" si="13"/>
        <v>0</v>
      </c>
      <c r="AI44" s="13">
        <f t="shared" si="7"/>
        <v>0</v>
      </c>
      <c r="AJ44" s="67"/>
      <c r="AK44" s="67"/>
      <c r="AL44" s="67"/>
      <c r="AM44" s="67"/>
      <c r="AN44" s="37"/>
    </row>
    <row r="45" spans="1:153" s="53" customFormat="1" ht="33" customHeight="1" x14ac:dyDescent="0.25">
      <c r="A45" s="8" t="s">
        <v>42</v>
      </c>
      <c r="B45" s="9" t="s">
        <v>51</v>
      </c>
      <c r="C45" s="19"/>
      <c r="D45" s="20" t="s">
        <v>161</v>
      </c>
      <c r="E45" s="19"/>
      <c r="F45" s="19"/>
      <c r="G45" s="19"/>
      <c r="H45" s="19"/>
      <c r="I45" s="13"/>
      <c r="J45" s="13"/>
      <c r="K45" s="13"/>
      <c r="L45" s="13"/>
      <c r="M45" s="64"/>
      <c r="N45" s="13"/>
      <c r="O45" s="13"/>
      <c r="P45" s="13"/>
      <c r="Q45" s="13"/>
      <c r="R45" s="13"/>
      <c r="S45" s="13"/>
      <c r="T45" s="16">
        <f t="shared" si="4"/>
        <v>0</v>
      </c>
      <c r="U45" s="13"/>
      <c r="V45" s="13"/>
      <c r="W45" s="13"/>
      <c r="X45" s="13"/>
      <c r="Y45" s="13"/>
      <c r="Z45" s="13"/>
      <c r="AA45" s="13"/>
      <c r="AB45" s="13"/>
      <c r="AC45" s="13"/>
      <c r="AD45" s="13"/>
      <c r="AE45" s="13"/>
      <c r="AF45" s="13"/>
      <c r="AG45" s="13"/>
      <c r="AH45" s="13">
        <f t="shared" si="13"/>
        <v>0</v>
      </c>
      <c r="AI45" s="13">
        <f t="shared" si="7"/>
        <v>0</v>
      </c>
      <c r="AJ45" s="13"/>
      <c r="AK45" s="13"/>
      <c r="AL45" s="13"/>
      <c r="AM45" s="13"/>
      <c r="AN45" s="18"/>
    </row>
    <row r="46" spans="1:153" s="53" customFormat="1" ht="68.25" customHeight="1" x14ac:dyDescent="0.25">
      <c r="A46" s="15">
        <v>1</v>
      </c>
      <c r="B46" s="16" t="s">
        <v>52</v>
      </c>
      <c r="C46" s="19" t="s">
        <v>150</v>
      </c>
      <c r="D46" s="19" t="s">
        <v>160</v>
      </c>
      <c r="E46" s="19" t="s">
        <v>68</v>
      </c>
      <c r="F46" s="19" t="s">
        <v>69</v>
      </c>
      <c r="G46" s="19"/>
      <c r="H46" s="19" t="s">
        <v>80</v>
      </c>
      <c r="I46" s="13">
        <v>694400</v>
      </c>
      <c r="J46" s="13">
        <v>78100</v>
      </c>
      <c r="K46" s="13">
        <v>78100</v>
      </c>
      <c r="L46" s="13">
        <v>0</v>
      </c>
      <c r="M46" s="64"/>
      <c r="N46" s="13">
        <v>616300</v>
      </c>
      <c r="O46" s="13">
        <v>431400</v>
      </c>
      <c r="P46" s="13"/>
      <c r="Q46" s="13"/>
      <c r="R46" s="13"/>
      <c r="S46" s="13"/>
      <c r="T46" s="16">
        <f t="shared" si="4"/>
        <v>0</v>
      </c>
      <c r="U46" s="13"/>
      <c r="V46" s="13"/>
      <c r="W46" s="13"/>
      <c r="X46" s="13"/>
      <c r="Y46" s="13"/>
      <c r="Z46" s="13"/>
      <c r="AA46" s="13"/>
      <c r="AB46" s="13"/>
      <c r="AC46" s="13"/>
      <c r="AD46" s="13"/>
      <c r="AE46" s="13"/>
      <c r="AF46" s="13"/>
      <c r="AG46" s="13"/>
      <c r="AH46" s="13">
        <f>AI46+AL46</f>
        <v>509500</v>
      </c>
      <c r="AI46" s="13">
        <f t="shared" si="7"/>
        <v>78100</v>
      </c>
      <c r="AJ46" s="13">
        <v>0</v>
      </c>
      <c r="AK46" s="13">
        <v>78100</v>
      </c>
      <c r="AL46" s="13">
        <v>431400</v>
      </c>
      <c r="AM46" s="13">
        <v>431400</v>
      </c>
      <c r="AN46" s="18"/>
    </row>
    <row r="47" spans="1:153" s="53" customFormat="1" ht="68.25" customHeight="1" x14ac:dyDescent="0.25">
      <c r="A47" s="15">
        <v>2</v>
      </c>
      <c r="B47" s="16" t="s">
        <v>53</v>
      </c>
      <c r="C47" s="19" t="s">
        <v>116</v>
      </c>
      <c r="D47" s="20" t="s">
        <v>70</v>
      </c>
      <c r="E47" s="19" t="s">
        <v>68</v>
      </c>
      <c r="F47" s="19" t="s">
        <v>71</v>
      </c>
      <c r="G47" s="19"/>
      <c r="H47" s="19" t="s">
        <v>81</v>
      </c>
      <c r="I47" s="13">
        <v>500000</v>
      </c>
      <c r="J47" s="13">
        <v>250000</v>
      </c>
      <c r="K47" s="13">
        <v>150000</v>
      </c>
      <c r="L47" s="13">
        <v>100000</v>
      </c>
      <c r="M47" s="64"/>
      <c r="N47" s="13">
        <v>250000</v>
      </c>
      <c r="O47" s="13">
        <v>250000</v>
      </c>
      <c r="P47" s="13"/>
      <c r="Q47" s="13"/>
      <c r="R47" s="13"/>
      <c r="S47" s="13"/>
      <c r="T47" s="16">
        <f t="shared" si="4"/>
        <v>0</v>
      </c>
      <c r="U47" s="13"/>
      <c r="V47" s="13"/>
      <c r="W47" s="13"/>
      <c r="X47" s="13"/>
      <c r="Y47" s="13"/>
      <c r="Z47" s="13"/>
      <c r="AA47" s="13"/>
      <c r="AB47" s="13"/>
      <c r="AC47" s="13"/>
      <c r="AD47" s="13"/>
      <c r="AE47" s="13"/>
      <c r="AF47" s="13"/>
      <c r="AG47" s="13"/>
      <c r="AH47" s="13">
        <f>AI47+AL47</f>
        <v>500000</v>
      </c>
      <c r="AI47" s="13">
        <f t="shared" si="7"/>
        <v>250000</v>
      </c>
      <c r="AJ47" s="13">
        <v>150000</v>
      </c>
      <c r="AK47" s="13">
        <v>100000</v>
      </c>
      <c r="AL47" s="13">
        <v>250000</v>
      </c>
      <c r="AM47" s="13">
        <v>250000</v>
      </c>
      <c r="AN47" s="18"/>
    </row>
    <row r="48" spans="1:153" s="53" customFormat="1" ht="25.5" customHeight="1" x14ac:dyDescent="0.25">
      <c r="A48" s="11">
        <v>4</v>
      </c>
      <c r="B48" s="12" t="s">
        <v>54</v>
      </c>
      <c r="C48" s="19"/>
      <c r="D48" s="20"/>
      <c r="E48" s="19"/>
      <c r="F48" s="19"/>
      <c r="G48" s="19"/>
      <c r="H48" s="19"/>
      <c r="I48" s="13"/>
      <c r="J48" s="13"/>
      <c r="K48" s="13"/>
      <c r="L48" s="13"/>
      <c r="M48" s="64"/>
      <c r="N48" s="13"/>
      <c r="O48" s="13"/>
      <c r="P48" s="13"/>
      <c r="Q48" s="13"/>
      <c r="R48" s="13"/>
      <c r="S48" s="13"/>
      <c r="T48" s="16">
        <f t="shared" si="4"/>
        <v>0</v>
      </c>
      <c r="U48" s="13"/>
      <c r="V48" s="13"/>
      <c r="W48" s="13"/>
      <c r="X48" s="13"/>
      <c r="Y48" s="13"/>
      <c r="Z48" s="13"/>
      <c r="AA48" s="13"/>
      <c r="AB48" s="13"/>
      <c r="AC48" s="13"/>
      <c r="AD48" s="13"/>
      <c r="AE48" s="13"/>
      <c r="AF48" s="13"/>
      <c r="AG48" s="13"/>
      <c r="AH48" s="13">
        <f t="shared" si="13"/>
        <v>0</v>
      </c>
      <c r="AI48" s="13">
        <f t="shared" si="7"/>
        <v>0</v>
      </c>
      <c r="AJ48" s="13"/>
      <c r="AK48" s="13"/>
      <c r="AL48" s="13"/>
      <c r="AM48" s="13"/>
      <c r="AN48" s="18"/>
    </row>
    <row r="49" spans="1:40" s="53" customFormat="1" ht="37.5" customHeight="1" x14ac:dyDescent="0.25">
      <c r="A49" s="8" t="s">
        <v>42</v>
      </c>
      <c r="B49" s="9" t="s">
        <v>51</v>
      </c>
      <c r="C49" s="19"/>
      <c r="D49" s="20"/>
      <c r="E49" s="19"/>
      <c r="F49" s="19"/>
      <c r="G49" s="19"/>
      <c r="H49" s="19"/>
      <c r="I49" s="13"/>
      <c r="J49" s="13"/>
      <c r="K49" s="13"/>
      <c r="L49" s="13"/>
      <c r="M49" s="64"/>
      <c r="N49" s="13"/>
      <c r="O49" s="13"/>
      <c r="P49" s="13"/>
      <c r="Q49" s="13"/>
      <c r="R49" s="13"/>
      <c r="S49" s="13"/>
      <c r="T49" s="16">
        <f t="shared" si="4"/>
        <v>0</v>
      </c>
      <c r="U49" s="13"/>
      <c r="V49" s="13"/>
      <c r="W49" s="13"/>
      <c r="X49" s="13"/>
      <c r="Y49" s="13"/>
      <c r="Z49" s="13"/>
      <c r="AA49" s="13"/>
      <c r="AB49" s="13"/>
      <c r="AC49" s="13"/>
      <c r="AD49" s="13"/>
      <c r="AE49" s="13"/>
      <c r="AF49" s="13"/>
      <c r="AG49" s="13"/>
      <c r="AH49" s="13">
        <f t="shared" si="13"/>
        <v>0</v>
      </c>
      <c r="AI49" s="13">
        <f t="shared" si="7"/>
        <v>0</v>
      </c>
      <c r="AJ49" s="13"/>
      <c r="AK49" s="13"/>
      <c r="AL49" s="13"/>
      <c r="AM49" s="13"/>
      <c r="AN49" s="18"/>
    </row>
    <row r="50" spans="1:40" s="53" customFormat="1" ht="75" x14ac:dyDescent="0.25">
      <c r="A50" s="15">
        <v>1</v>
      </c>
      <c r="B50" s="16" t="s">
        <v>55</v>
      </c>
      <c r="C50" s="19" t="s">
        <v>88</v>
      </c>
      <c r="D50" s="20" t="s">
        <v>73</v>
      </c>
      <c r="E50" s="19" t="s">
        <v>68</v>
      </c>
      <c r="F50" s="19" t="s">
        <v>74</v>
      </c>
      <c r="G50" s="19"/>
      <c r="H50" s="19" t="s">
        <v>82</v>
      </c>
      <c r="I50" s="13">
        <v>54840</v>
      </c>
      <c r="J50" s="13">
        <v>5000</v>
      </c>
      <c r="K50" s="13">
        <v>0</v>
      </c>
      <c r="L50" s="13">
        <v>5000</v>
      </c>
      <c r="M50" s="64"/>
      <c r="N50" s="13">
        <v>49840</v>
      </c>
      <c r="O50" s="13">
        <v>49840</v>
      </c>
      <c r="P50" s="13"/>
      <c r="Q50" s="13"/>
      <c r="R50" s="13"/>
      <c r="S50" s="13"/>
      <c r="T50" s="16">
        <f t="shared" si="4"/>
        <v>0</v>
      </c>
      <c r="U50" s="13"/>
      <c r="V50" s="13"/>
      <c r="W50" s="13"/>
      <c r="X50" s="13"/>
      <c r="Y50" s="13"/>
      <c r="Z50" s="13"/>
      <c r="AA50" s="13"/>
      <c r="AB50" s="13"/>
      <c r="AC50" s="13"/>
      <c r="AD50" s="13"/>
      <c r="AE50" s="13"/>
      <c r="AF50" s="13"/>
      <c r="AG50" s="13"/>
      <c r="AH50" s="13">
        <f>AI50+AL50</f>
        <v>54840</v>
      </c>
      <c r="AI50" s="13">
        <f t="shared" si="7"/>
        <v>5000</v>
      </c>
      <c r="AJ50" s="13">
        <v>0</v>
      </c>
      <c r="AK50" s="13">
        <v>5000</v>
      </c>
      <c r="AL50" s="13">
        <v>49840</v>
      </c>
      <c r="AM50" s="13">
        <v>49840</v>
      </c>
      <c r="AN50" s="18"/>
    </row>
    <row r="51" spans="1:40" s="53" customFormat="1" ht="21.75" customHeight="1" x14ac:dyDescent="0.25">
      <c r="A51" s="11">
        <v>6</v>
      </c>
      <c r="B51" s="14" t="s">
        <v>57</v>
      </c>
      <c r="C51" s="19"/>
      <c r="D51" s="20"/>
      <c r="E51" s="19"/>
      <c r="F51" s="19"/>
      <c r="G51" s="19"/>
      <c r="H51" s="19"/>
      <c r="I51" s="13"/>
      <c r="J51" s="13"/>
      <c r="K51" s="13"/>
      <c r="L51" s="13"/>
      <c r="M51" s="64"/>
      <c r="N51" s="13"/>
      <c r="O51" s="13"/>
      <c r="P51" s="13"/>
      <c r="Q51" s="13"/>
      <c r="R51" s="13"/>
      <c r="S51" s="13"/>
      <c r="T51" s="16">
        <f t="shared" si="4"/>
        <v>0</v>
      </c>
      <c r="U51" s="13"/>
      <c r="V51" s="13"/>
      <c r="W51" s="13"/>
      <c r="X51" s="13"/>
      <c r="Y51" s="13"/>
      <c r="Z51" s="13"/>
      <c r="AA51" s="13"/>
      <c r="AB51" s="13"/>
      <c r="AC51" s="13"/>
      <c r="AD51" s="13"/>
      <c r="AE51" s="13"/>
      <c r="AF51" s="13"/>
      <c r="AG51" s="13"/>
      <c r="AH51" s="13">
        <f t="shared" si="13"/>
        <v>0</v>
      </c>
      <c r="AI51" s="13">
        <f t="shared" si="7"/>
        <v>0</v>
      </c>
      <c r="AJ51" s="13"/>
      <c r="AK51" s="13"/>
      <c r="AL51" s="13"/>
      <c r="AM51" s="13"/>
      <c r="AN51" s="18"/>
    </row>
    <row r="52" spans="1:40" s="53" customFormat="1" ht="35.25" customHeight="1" x14ac:dyDescent="0.25">
      <c r="A52" s="8" t="s">
        <v>42</v>
      </c>
      <c r="B52" s="9" t="s">
        <v>51</v>
      </c>
      <c r="C52" s="19"/>
      <c r="D52" s="20"/>
      <c r="E52" s="19"/>
      <c r="F52" s="19"/>
      <c r="G52" s="19"/>
      <c r="H52" s="19"/>
      <c r="I52" s="13"/>
      <c r="J52" s="13"/>
      <c r="K52" s="13"/>
      <c r="L52" s="13"/>
      <c r="M52" s="64"/>
      <c r="N52" s="13"/>
      <c r="O52" s="13"/>
      <c r="P52" s="13"/>
      <c r="Q52" s="13"/>
      <c r="R52" s="13"/>
      <c r="S52" s="13"/>
      <c r="T52" s="16">
        <f t="shared" si="4"/>
        <v>0</v>
      </c>
      <c r="U52" s="13"/>
      <c r="V52" s="13"/>
      <c r="W52" s="13"/>
      <c r="X52" s="13"/>
      <c r="Y52" s="13"/>
      <c r="Z52" s="13"/>
      <c r="AA52" s="13"/>
      <c r="AB52" s="13"/>
      <c r="AC52" s="13"/>
      <c r="AD52" s="13"/>
      <c r="AE52" s="13"/>
      <c r="AF52" s="13"/>
      <c r="AG52" s="13"/>
      <c r="AH52" s="13">
        <f t="shared" si="13"/>
        <v>0</v>
      </c>
      <c r="AI52" s="13">
        <f t="shared" si="7"/>
        <v>0</v>
      </c>
      <c r="AJ52" s="13"/>
      <c r="AK52" s="13"/>
      <c r="AL52" s="13"/>
      <c r="AM52" s="13"/>
      <c r="AN52" s="18"/>
    </row>
    <row r="53" spans="1:40" s="53" customFormat="1" ht="49.5" customHeight="1" x14ac:dyDescent="0.25">
      <c r="A53" s="15">
        <v>1</v>
      </c>
      <c r="B53" s="30" t="s">
        <v>143</v>
      </c>
      <c r="C53" s="19" t="s">
        <v>118</v>
      </c>
      <c r="D53" s="20" t="s">
        <v>76</v>
      </c>
      <c r="E53" s="19" t="s">
        <v>77</v>
      </c>
      <c r="F53" s="19" t="s">
        <v>74</v>
      </c>
      <c r="G53" s="19"/>
      <c r="H53" s="19" t="s">
        <v>84</v>
      </c>
      <c r="I53" s="13">
        <v>34525</v>
      </c>
      <c r="J53" s="13">
        <v>10000</v>
      </c>
      <c r="K53" s="13">
        <v>0</v>
      </c>
      <c r="L53" s="13">
        <v>10000</v>
      </c>
      <c r="M53" s="64"/>
      <c r="N53" s="13">
        <v>24525</v>
      </c>
      <c r="O53" s="13">
        <v>24525</v>
      </c>
      <c r="P53" s="13"/>
      <c r="Q53" s="13"/>
      <c r="R53" s="13"/>
      <c r="S53" s="13"/>
      <c r="T53" s="16">
        <f t="shared" si="4"/>
        <v>0</v>
      </c>
      <c r="U53" s="13"/>
      <c r="V53" s="13"/>
      <c r="W53" s="13"/>
      <c r="X53" s="13"/>
      <c r="Y53" s="13"/>
      <c r="Z53" s="13"/>
      <c r="AA53" s="13"/>
      <c r="AB53" s="13"/>
      <c r="AC53" s="13"/>
      <c r="AD53" s="13"/>
      <c r="AE53" s="13"/>
      <c r="AF53" s="13"/>
      <c r="AG53" s="13"/>
      <c r="AH53" s="13">
        <f>AI53+AL53</f>
        <v>34525</v>
      </c>
      <c r="AI53" s="13">
        <f t="shared" si="7"/>
        <v>10000</v>
      </c>
      <c r="AJ53" s="13"/>
      <c r="AK53" s="13">
        <v>10000</v>
      </c>
      <c r="AL53" s="13">
        <v>24525</v>
      </c>
      <c r="AM53" s="13">
        <v>24525</v>
      </c>
      <c r="AN53" s="18"/>
    </row>
    <row r="54" spans="1:40" s="53" customFormat="1" ht="28.5" customHeight="1" x14ac:dyDescent="0.25">
      <c r="A54" s="11">
        <v>7</v>
      </c>
      <c r="B54" s="14" t="s">
        <v>58</v>
      </c>
      <c r="C54" s="19"/>
      <c r="D54" s="20"/>
      <c r="E54" s="19"/>
      <c r="F54" s="19"/>
      <c r="G54" s="19"/>
      <c r="H54" s="19"/>
      <c r="I54" s="13"/>
      <c r="J54" s="13"/>
      <c r="K54" s="13"/>
      <c r="L54" s="13"/>
      <c r="M54" s="64"/>
      <c r="N54" s="13"/>
      <c r="O54" s="13"/>
      <c r="P54" s="13"/>
      <c r="Q54" s="13"/>
      <c r="R54" s="13"/>
      <c r="S54" s="13"/>
      <c r="T54" s="16">
        <f t="shared" si="4"/>
        <v>0</v>
      </c>
      <c r="U54" s="13"/>
      <c r="V54" s="13"/>
      <c r="W54" s="13"/>
      <c r="X54" s="13"/>
      <c r="Y54" s="13"/>
      <c r="Z54" s="13"/>
      <c r="AA54" s="13"/>
      <c r="AB54" s="13"/>
      <c r="AC54" s="13"/>
      <c r="AD54" s="13"/>
      <c r="AE54" s="13"/>
      <c r="AF54" s="13"/>
      <c r="AG54" s="13"/>
      <c r="AH54" s="13">
        <f t="shared" si="13"/>
        <v>0</v>
      </c>
      <c r="AI54" s="13">
        <f t="shared" si="7"/>
        <v>0</v>
      </c>
      <c r="AJ54" s="13"/>
      <c r="AK54" s="13"/>
      <c r="AL54" s="13"/>
      <c r="AM54" s="13"/>
      <c r="AN54" s="18"/>
    </row>
    <row r="55" spans="1:40" s="53" customFormat="1" ht="36.75" customHeight="1" x14ac:dyDescent="0.25">
      <c r="A55" s="8" t="s">
        <v>42</v>
      </c>
      <c r="B55" s="9" t="s">
        <v>51</v>
      </c>
      <c r="C55" s="19"/>
      <c r="D55" s="20"/>
      <c r="E55" s="19"/>
      <c r="F55" s="19"/>
      <c r="G55" s="19"/>
      <c r="H55" s="19"/>
      <c r="I55" s="13"/>
      <c r="J55" s="13"/>
      <c r="K55" s="13"/>
      <c r="L55" s="13"/>
      <c r="M55" s="64"/>
      <c r="N55" s="13"/>
      <c r="O55" s="13"/>
      <c r="P55" s="13"/>
      <c r="Q55" s="13"/>
      <c r="R55" s="13"/>
      <c r="S55" s="13"/>
      <c r="T55" s="16">
        <f t="shared" si="4"/>
        <v>0</v>
      </c>
      <c r="U55" s="13"/>
      <c r="V55" s="13"/>
      <c r="W55" s="13"/>
      <c r="X55" s="13"/>
      <c r="Y55" s="13"/>
      <c r="Z55" s="13"/>
      <c r="AA55" s="13"/>
      <c r="AB55" s="13"/>
      <c r="AC55" s="13"/>
      <c r="AD55" s="13"/>
      <c r="AE55" s="13"/>
      <c r="AF55" s="13"/>
      <c r="AG55" s="13"/>
      <c r="AH55" s="13">
        <f t="shared" si="13"/>
        <v>0</v>
      </c>
      <c r="AI55" s="13">
        <f t="shared" si="7"/>
        <v>0</v>
      </c>
      <c r="AJ55" s="13"/>
      <c r="AK55" s="13"/>
      <c r="AL55" s="13"/>
      <c r="AM55" s="13"/>
      <c r="AN55" s="18"/>
    </row>
    <row r="56" spans="1:40" s="53" customFormat="1" ht="69.75" customHeight="1" x14ac:dyDescent="0.25">
      <c r="A56" s="31">
        <v>1</v>
      </c>
      <c r="B56" s="32" t="s">
        <v>59</v>
      </c>
      <c r="C56" s="31" t="s">
        <v>118</v>
      </c>
      <c r="D56" s="32" t="s">
        <v>119</v>
      </c>
      <c r="E56" s="31" t="s">
        <v>68</v>
      </c>
      <c r="F56" s="31" t="s">
        <v>78</v>
      </c>
      <c r="G56" s="31"/>
      <c r="H56" s="31" t="s">
        <v>85</v>
      </c>
      <c r="I56" s="88">
        <v>39000</v>
      </c>
      <c r="J56" s="88">
        <v>6000</v>
      </c>
      <c r="K56" s="88"/>
      <c r="L56" s="88">
        <v>6000</v>
      </c>
      <c r="M56" s="89"/>
      <c r="N56" s="88">
        <v>33000</v>
      </c>
      <c r="O56" s="88">
        <v>33000</v>
      </c>
      <c r="P56" s="88"/>
      <c r="Q56" s="88"/>
      <c r="R56" s="88"/>
      <c r="S56" s="88"/>
      <c r="T56" s="90">
        <f t="shared" si="4"/>
        <v>0</v>
      </c>
      <c r="U56" s="88"/>
      <c r="V56" s="88"/>
      <c r="W56" s="88"/>
      <c r="X56" s="88"/>
      <c r="Y56" s="88"/>
      <c r="Z56" s="88"/>
      <c r="AA56" s="88"/>
      <c r="AB56" s="88"/>
      <c r="AC56" s="88"/>
      <c r="AD56" s="88"/>
      <c r="AE56" s="88"/>
      <c r="AF56" s="88"/>
      <c r="AG56" s="88"/>
      <c r="AH56" s="88">
        <f>AI56+AL56</f>
        <v>39000</v>
      </c>
      <c r="AI56" s="88">
        <f t="shared" si="7"/>
        <v>6000</v>
      </c>
      <c r="AJ56" s="88"/>
      <c r="AK56" s="88">
        <v>6000</v>
      </c>
      <c r="AL56" s="88">
        <v>33000</v>
      </c>
      <c r="AM56" s="88">
        <v>33000</v>
      </c>
      <c r="AN56" s="45"/>
    </row>
    <row r="57" spans="1:40" s="49" customFormat="1" x14ac:dyDescent="0.25">
      <c r="A57" s="51"/>
      <c r="C57" s="51"/>
      <c r="D57" s="51"/>
      <c r="E57" s="51"/>
      <c r="F57" s="51"/>
      <c r="G57" s="51"/>
      <c r="H57" s="51"/>
      <c r="M57" s="51"/>
    </row>
    <row r="58" spans="1:40" s="49" customFormat="1" x14ac:dyDescent="0.25">
      <c r="A58" s="51"/>
      <c r="C58" s="51"/>
      <c r="D58" s="51"/>
      <c r="E58" s="51"/>
      <c r="F58" s="51"/>
      <c r="G58" s="51"/>
      <c r="H58" s="51"/>
      <c r="M58" s="51"/>
    </row>
    <row r="59" spans="1:40" s="49" customFormat="1" x14ac:dyDescent="0.25">
      <c r="A59" s="51"/>
      <c r="C59" s="51"/>
      <c r="D59" s="51"/>
      <c r="E59" s="51"/>
      <c r="F59" s="51"/>
      <c r="G59" s="51"/>
      <c r="H59" s="51"/>
      <c r="M59" s="51"/>
    </row>
    <row r="60" spans="1:40" s="49" customFormat="1" x14ac:dyDescent="0.25">
      <c r="A60" s="51"/>
      <c r="C60" s="51"/>
      <c r="D60" s="51"/>
      <c r="E60" s="51"/>
      <c r="F60" s="51"/>
      <c r="G60" s="51"/>
      <c r="H60" s="51"/>
      <c r="M60" s="51"/>
    </row>
    <row r="61" spans="1:40" s="49" customFormat="1" x14ac:dyDescent="0.25">
      <c r="A61" s="51"/>
      <c r="C61" s="51"/>
      <c r="D61" s="51"/>
      <c r="E61" s="51"/>
      <c r="F61" s="51"/>
      <c r="G61" s="51"/>
      <c r="H61" s="51"/>
      <c r="M61" s="51"/>
    </row>
    <row r="62" spans="1:40" s="49" customFormat="1" x14ac:dyDescent="0.25">
      <c r="A62" s="51"/>
      <c r="C62" s="51"/>
      <c r="D62" s="51"/>
      <c r="E62" s="51"/>
      <c r="F62" s="51"/>
      <c r="G62" s="51"/>
      <c r="H62" s="51"/>
      <c r="M62" s="51"/>
    </row>
    <row r="63" spans="1:40" s="49" customFormat="1" x14ac:dyDescent="0.25">
      <c r="A63" s="51"/>
      <c r="C63" s="51"/>
      <c r="D63" s="51"/>
      <c r="E63" s="51"/>
      <c r="F63" s="51"/>
      <c r="G63" s="51"/>
      <c r="H63" s="51"/>
      <c r="M63" s="51"/>
    </row>
    <row r="64" spans="1:40" s="49" customFormat="1" x14ac:dyDescent="0.25">
      <c r="A64" s="51"/>
      <c r="C64" s="51"/>
      <c r="D64" s="51"/>
      <c r="E64" s="51"/>
      <c r="F64" s="51"/>
      <c r="G64" s="51"/>
      <c r="H64" s="51"/>
      <c r="M64" s="51"/>
    </row>
    <row r="65" spans="1:13" s="49" customFormat="1" x14ac:dyDescent="0.25">
      <c r="A65" s="51"/>
      <c r="C65" s="51"/>
      <c r="D65" s="51"/>
      <c r="E65" s="51"/>
      <c r="F65" s="51"/>
      <c r="G65" s="51"/>
      <c r="H65" s="51"/>
      <c r="M65" s="51"/>
    </row>
    <row r="66" spans="1:13" s="49" customFormat="1" x14ac:dyDescent="0.25">
      <c r="A66" s="51"/>
      <c r="C66" s="51"/>
      <c r="D66" s="51"/>
      <c r="E66" s="51"/>
      <c r="F66" s="51"/>
      <c r="G66" s="51"/>
      <c r="H66" s="51"/>
      <c r="M66" s="51"/>
    </row>
    <row r="67" spans="1:13" s="49" customFormat="1" x14ac:dyDescent="0.25">
      <c r="A67" s="51"/>
      <c r="C67" s="51"/>
      <c r="D67" s="51"/>
      <c r="E67" s="51"/>
      <c r="F67" s="51"/>
      <c r="G67" s="51"/>
      <c r="H67" s="51"/>
      <c r="M67" s="51"/>
    </row>
    <row r="68" spans="1:13" s="49" customFormat="1" x14ac:dyDescent="0.25">
      <c r="A68" s="51"/>
      <c r="C68" s="51"/>
      <c r="D68" s="51"/>
      <c r="E68" s="51"/>
      <c r="F68" s="51"/>
      <c r="G68" s="51"/>
      <c r="H68" s="51"/>
      <c r="M68" s="51"/>
    </row>
    <row r="69" spans="1:13" s="49" customFormat="1" x14ac:dyDescent="0.25">
      <c r="A69" s="51"/>
      <c r="C69" s="51"/>
      <c r="D69" s="51"/>
      <c r="E69" s="51"/>
      <c r="F69" s="51"/>
      <c r="G69" s="51"/>
      <c r="H69" s="51"/>
      <c r="M69" s="51"/>
    </row>
    <row r="70" spans="1:13" s="49" customFormat="1" x14ac:dyDescent="0.25">
      <c r="A70" s="51"/>
      <c r="C70" s="51"/>
      <c r="D70" s="51"/>
      <c r="E70" s="51"/>
      <c r="F70" s="51"/>
      <c r="G70" s="51"/>
      <c r="H70" s="51"/>
      <c r="M70" s="51"/>
    </row>
    <row r="71" spans="1:13" s="49" customFormat="1" x14ac:dyDescent="0.25">
      <c r="A71" s="51"/>
      <c r="C71" s="51"/>
      <c r="D71" s="51"/>
      <c r="E71" s="51"/>
      <c r="F71" s="51"/>
      <c r="G71" s="51"/>
      <c r="H71" s="51"/>
      <c r="M71" s="51"/>
    </row>
    <row r="72" spans="1:13" s="49" customFormat="1" x14ac:dyDescent="0.25">
      <c r="A72" s="51"/>
      <c r="C72" s="51"/>
      <c r="D72" s="51"/>
      <c r="E72" s="51"/>
      <c r="F72" s="51"/>
      <c r="G72" s="51"/>
      <c r="H72" s="51"/>
      <c r="M72" s="51"/>
    </row>
    <row r="73" spans="1:13" s="49" customFormat="1" x14ac:dyDescent="0.25">
      <c r="A73" s="51"/>
      <c r="C73" s="51"/>
      <c r="D73" s="51"/>
      <c r="E73" s="51"/>
      <c r="F73" s="51"/>
      <c r="G73" s="51"/>
      <c r="H73" s="51"/>
      <c r="M73" s="51"/>
    </row>
    <row r="74" spans="1:13" s="49" customFormat="1" x14ac:dyDescent="0.25">
      <c r="A74" s="51"/>
      <c r="C74" s="51"/>
      <c r="D74" s="51"/>
      <c r="E74" s="51"/>
      <c r="F74" s="51"/>
      <c r="G74" s="51"/>
      <c r="H74" s="51"/>
      <c r="M74" s="51"/>
    </row>
    <row r="75" spans="1:13" s="49" customFormat="1" x14ac:dyDescent="0.25">
      <c r="A75" s="51"/>
      <c r="C75" s="51"/>
      <c r="D75" s="51"/>
      <c r="E75" s="51"/>
      <c r="F75" s="51"/>
      <c r="G75" s="51"/>
      <c r="H75" s="51"/>
      <c r="M75" s="51"/>
    </row>
    <row r="76" spans="1:13" s="49" customFormat="1" x14ac:dyDescent="0.25">
      <c r="A76" s="51"/>
      <c r="C76" s="51"/>
      <c r="D76" s="51"/>
      <c r="E76" s="51"/>
      <c r="F76" s="51"/>
      <c r="G76" s="51"/>
      <c r="H76" s="51"/>
      <c r="M76" s="51"/>
    </row>
    <row r="77" spans="1:13" s="49" customFormat="1" x14ac:dyDescent="0.25">
      <c r="A77" s="51"/>
      <c r="C77" s="51"/>
      <c r="D77" s="51"/>
      <c r="E77" s="51"/>
      <c r="F77" s="51"/>
      <c r="G77" s="51"/>
      <c r="H77" s="51"/>
      <c r="M77" s="51"/>
    </row>
    <row r="78" spans="1:13" s="49" customFormat="1" x14ac:dyDescent="0.25">
      <c r="A78" s="51"/>
      <c r="C78" s="51"/>
      <c r="D78" s="51"/>
      <c r="E78" s="51"/>
      <c r="F78" s="51"/>
      <c r="G78" s="51"/>
      <c r="H78" s="51"/>
      <c r="M78" s="51"/>
    </row>
    <row r="79" spans="1:13" s="49" customFormat="1" x14ac:dyDescent="0.25">
      <c r="A79" s="51"/>
      <c r="C79" s="51"/>
      <c r="D79" s="51"/>
      <c r="E79" s="51"/>
      <c r="F79" s="51"/>
      <c r="G79" s="51"/>
      <c r="H79" s="51"/>
      <c r="M79" s="51"/>
    </row>
    <row r="80" spans="1:13" s="49" customFormat="1" x14ac:dyDescent="0.25">
      <c r="A80" s="51"/>
      <c r="C80" s="51"/>
      <c r="D80" s="51"/>
      <c r="E80" s="51"/>
      <c r="F80" s="51"/>
      <c r="G80" s="51"/>
      <c r="H80" s="51"/>
      <c r="M80" s="51"/>
    </row>
    <row r="81" spans="1:13" s="49" customFormat="1" x14ac:dyDescent="0.25">
      <c r="A81" s="51"/>
      <c r="C81" s="51"/>
      <c r="D81" s="51"/>
      <c r="E81" s="51"/>
      <c r="F81" s="51"/>
      <c r="G81" s="51"/>
      <c r="H81" s="51"/>
      <c r="M81" s="51"/>
    </row>
    <row r="82" spans="1:13" s="49" customFormat="1" x14ac:dyDescent="0.25">
      <c r="A82" s="51"/>
      <c r="C82" s="51"/>
      <c r="D82" s="51"/>
      <c r="E82" s="51"/>
      <c r="F82" s="51"/>
      <c r="G82" s="51"/>
      <c r="H82" s="51"/>
      <c r="M82" s="51"/>
    </row>
    <row r="83" spans="1:13" s="49" customFormat="1" x14ac:dyDescent="0.25">
      <c r="A83" s="51"/>
      <c r="C83" s="51"/>
      <c r="D83" s="51"/>
      <c r="E83" s="51"/>
      <c r="F83" s="51"/>
      <c r="G83" s="51"/>
      <c r="H83" s="51"/>
      <c r="M83" s="51"/>
    </row>
    <row r="84" spans="1:13" s="49" customFormat="1" x14ac:dyDescent="0.25">
      <c r="A84" s="51"/>
      <c r="C84" s="51"/>
      <c r="D84" s="51"/>
      <c r="E84" s="51"/>
      <c r="F84" s="51"/>
      <c r="G84" s="51"/>
      <c r="H84" s="51"/>
      <c r="M84" s="51"/>
    </row>
    <row r="85" spans="1:13" s="49" customFormat="1" x14ac:dyDescent="0.25">
      <c r="A85" s="51"/>
      <c r="C85" s="51"/>
      <c r="D85" s="51"/>
      <c r="E85" s="51"/>
      <c r="F85" s="51"/>
      <c r="G85" s="51"/>
      <c r="H85" s="51"/>
      <c r="M85" s="51"/>
    </row>
    <row r="86" spans="1:13" s="49" customFormat="1" x14ac:dyDescent="0.25">
      <c r="A86" s="51"/>
      <c r="C86" s="51"/>
      <c r="D86" s="51"/>
      <c r="E86" s="51"/>
      <c r="F86" s="51"/>
      <c r="G86" s="51"/>
      <c r="H86" s="51"/>
      <c r="M86" s="51"/>
    </row>
    <row r="87" spans="1:13" s="49" customFormat="1" x14ac:dyDescent="0.25">
      <c r="A87" s="51"/>
      <c r="C87" s="51"/>
      <c r="D87" s="51"/>
      <c r="E87" s="51"/>
      <c r="F87" s="51"/>
      <c r="G87" s="51"/>
      <c r="H87" s="51"/>
      <c r="M87" s="51"/>
    </row>
    <row r="88" spans="1:13" s="49" customFormat="1" x14ac:dyDescent="0.25">
      <c r="A88" s="51"/>
      <c r="C88" s="51"/>
      <c r="D88" s="51"/>
      <c r="E88" s="51"/>
      <c r="F88" s="51"/>
      <c r="G88" s="51"/>
      <c r="H88" s="51"/>
      <c r="M88" s="51"/>
    </row>
    <row r="89" spans="1:13" s="49" customFormat="1" x14ac:dyDescent="0.25">
      <c r="A89" s="51"/>
      <c r="C89" s="51"/>
      <c r="D89" s="51"/>
      <c r="E89" s="51"/>
      <c r="F89" s="51"/>
      <c r="G89" s="51"/>
      <c r="H89" s="51"/>
      <c r="M89" s="51"/>
    </row>
    <row r="90" spans="1:13" s="49" customFormat="1" x14ac:dyDescent="0.25">
      <c r="A90" s="51"/>
      <c r="C90" s="51"/>
      <c r="D90" s="51"/>
      <c r="E90" s="51"/>
      <c r="F90" s="51"/>
      <c r="G90" s="51"/>
      <c r="H90" s="51"/>
      <c r="M90" s="51"/>
    </row>
    <row r="91" spans="1:13" s="49" customFormat="1" x14ac:dyDescent="0.25">
      <c r="A91" s="51"/>
      <c r="C91" s="51"/>
      <c r="D91" s="51"/>
      <c r="E91" s="51"/>
      <c r="F91" s="51"/>
      <c r="G91" s="51"/>
      <c r="H91" s="51"/>
      <c r="M91" s="51"/>
    </row>
    <row r="92" spans="1:13" s="49" customFormat="1" x14ac:dyDescent="0.25">
      <c r="A92" s="51"/>
      <c r="C92" s="51"/>
      <c r="D92" s="51"/>
      <c r="E92" s="51"/>
      <c r="F92" s="51"/>
      <c r="G92" s="51"/>
      <c r="H92" s="51"/>
      <c r="M92" s="51"/>
    </row>
    <row r="93" spans="1:13" s="49" customFormat="1" x14ac:dyDescent="0.25">
      <c r="A93" s="51"/>
      <c r="C93" s="51"/>
      <c r="D93" s="51"/>
      <c r="E93" s="51"/>
      <c r="F93" s="51"/>
      <c r="G93" s="51"/>
      <c r="H93" s="51"/>
      <c r="M93" s="51"/>
    </row>
    <row r="94" spans="1:13" s="49" customFormat="1" x14ac:dyDescent="0.25">
      <c r="A94" s="51"/>
      <c r="C94" s="51"/>
      <c r="D94" s="51"/>
      <c r="E94" s="51"/>
      <c r="F94" s="51"/>
      <c r="G94" s="51"/>
      <c r="H94" s="51"/>
      <c r="M94" s="51"/>
    </row>
    <row r="95" spans="1:13" s="49" customFormat="1" x14ac:dyDescent="0.25">
      <c r="A95" s="51"/>
      <c r="C95" s="51"/>
      <c r="D95" s="51"/>
      <c r="E95" s="51"/>
      <c r="F95" s="51"/>
      <c r="G95" s="51"/>
      <c r="H95" s="51"/>
      <c r="M95" s="51"/>
    </row>
    <row r="96" spans="1:13" s="49" customFormat="1" x14ac:dyDescent="0.25">
      <c r="A96" s="51"/>
      <c r="C96" s="51"/>
      <c r="D96" s="51"/>
      <c r="E96" s="51"/>
      <c r="F96" s="51"/>
      <c r="G96" s="51"/>
      <c r="H96" s="51"/>
      <c r="M96" s="51"/>
    </row>
    <row r="97" spans="1:13" s="49" customFormat="1" x14ac:dyDescent="0.25">
      <c r="A97" s="51"/>
      <c r="C97" s="51"/>
      <c r="D97" s="51"/>
      <c r="E97" s="51"/>
      <c r="F97" s="51"/>
      <c r="G97" s="51"/>
      <c r="H97" s="51"/>
      <c r="M97" s="51"/>
    </row>
    <row r="98" spans="1:13" s="49" customFormat="1" x14ac:dyDescent="0.25">
      <c r="A98" s="51"/>
      <c r="C98" s="51"/>
      <c r="D98" s="51"/>
      <c r="E98" s="51"/>
      <c r="F98" s="51"/>
      <c r="G98" s="51"/>
      <c r="H98" s="51"/>
      <c r="M98" s="51"/>
    </row>
    <row r="99" spans="1:13" s="49" customFormat="1" x14ac:dyDescent="0.25">
      <c r="A99" s="51"/>
      <c r="C99" s="51"/>
      <c r="D99" s="51"/>
      <c r="E99" s="51"/>
      <c r="F99" s="51"/>
      <c r="G99" s="51"/>
      <c r="H99" s="51"/>
      <c r="M99" s="51"/>
    </row>
    <row r="100" spans="1:13" s="49" customFormat="1" x14ac:dyDescent="0.25">
      <c r="A100" s="51"/>
      <c r="C100" s="51"/>
      <c r="D100" s="51"/>
      <c r="E100" s="51"/>
      <c r="F100" s="51"/>
      <c r="G100" s="51"/>
      <c r="H100" s="51"/>
      <c r="M100" s="51"/>
    </row>
    <row r="101" spans="1:13" s="49" customFormat="1" x14ac:dyDescent="0.25">
      <c r="A101" s="51"/>
      <c r="C101" s="51"/>
      <c r="D101" s="51"/>
      <c r="E101" s="51"/>
      <c r="F101" s="51"/>
      <c r="G101" s="51"/>
      <c r="H101" s="51"/>
      <c r="M101" s="51"/>
    </row>
    <row r="102" spans="1:13" s="49" customFormat="1" x14ac:dyDescent="0.25">
      <c r="A102" s="51"/>
      <c r="C102" s="51"/>
      <c r="D102" s="51"/>
      <c r="E102" s="51"/>
      <c r="F102" s="51"/>
      <c r="G102" s="51"/>
      <c r="H102" s="51"/>
      <c r="M102" s="51"/>
    </row>
    <row r="103" spans="1:13" s="49" customFormat="1" x14ac:dyDescent="0.25">
      <c r="A103" s="51"/>
      <c r="C103" s="51"/>
      <c r="D103" s="51"/>
      <c r="E103" s="51"/>
      <c r="F103" s="51"/>
      <c r="G103" s="51"/>
      <c r="H103" s="51"/>
      <c r="M103" s="51"/>
    </row>
    <row r="104" spans="1:13" s="49" customFormat="1" x14ac:dyDescent="0.25">
      <c r="A104" s="51"/>
      <c r="C104" s="51"/>
      <c r="D104" s="51"/>
      <c r="E104" s="51"/>
      <c r="F104" s="51"/>
      <c r="G104" s="51"/>
      <c r="H104" s="51"/>
      <c r="M104" s="51"/>
    </row>
    <row r="105" spans="1:13" s="49" customFormat="1" x14ac:dyDescent="0.25">
      <c r="A105" s="51"/>
      <c r="C105" s="51"/>
      <c r="D105" s="51"/>
      <c r="E105" s="51"/>
      <c r="F105" s="51"/>
      <c r="G105" s="51"/>
      <c r="H105" s="51"/>
      <c r="M105" s="51"/>
    </row>
    <row r="106" spans="1:13" s="49" customFormat="1" x14ac:dyDescent="0.25">
      <c r="A106" s="51"/>
      <c r="C106" s="51"/>
      <c r="D106" s="51"/>
      <c r="E106" s="51"/>
      <c r="F106" s="51"/>
      <c r="G106" s="51"/>
      <c r="H106" s="51"/>
      <c r="M106" s="51"/>
    </row>
    <row r="107" spans="1:13" s="49" customFormat="1" x14ac:dyDescent="0.25">
      <c r="A107" s="51"/>
      <c r="C107" s="51"/>
      <c r="D107" s="51"/>
      <c r="E107" s="51"/>
      <c r="F107" s="51"/>
      <c r="G107" s="51"/>
      <c r="H107" s="51"/>
      <c r="M107" s="51"/>
    </row>
    <row r="108" spans="1:13" s="49" customFormat="1" x14ac:dyDescent="0.25">
      <c r="A108" s="51"/>
      <c r="C108" s="51"/>
      <c r="D108" s="51"/>
      <c r="E108" s="51"/>
      <c r="F108" s="51"/>
      <c r="G108" s="51"/>
      <c r="H108" s="51"/>
      <c r="M108" s="51"/>
    </row>
    <row r="109" spans="1:13" s="49" customFormat="1" x14ac:dyDescent="0.25">
      <c r="A109" s="51"/>
      <c r="C109" s="51"/>
      <c r="D109" s="51"/>
      <c r="E109" s="51"/>
      <c r="F109" s="51"/>
      <c r="G109" s="51"/>
      <c r="H109" s="51"/>
      <c r="M109" s="51"/>
    </row>
    <row r="110" spans="1:13" s="49" customFormat="1" x14ac:dyDescent="0.25">
      <c r="A110" s="51"/>
      <c r="C110" s="51"/>
      <c r="D110" s="51"/>
      <c r="E110" s="51"/>
      <c r="F110" s="51"/>
      <c r="G110" s="51"/>
      <c r="H110" s="51"/>
      <c r="M110" s="51"/>
    </row>
    <row r="111" spans="1:13" s="49" customFormat="1" x14ac:dyDescent="0.25">
      <c r="A111" s="51"/>
      <c r="C111" s="51"/>
      <c r="D111" s="51"/>
      <c r="E111" s="51"/>
      <c r="F111" s="51"/>
      <c r="G111" s="51"/>
      <c r="H111" s="51"/>
      <c r="M111" s="51"/>
    </row>
    <row r="112" spans="1:13" s="49" customFormat="1" x14ac:dyDescent="0.25">
      <c r="A112" s="51"/>
      <c r="C112" s="51"/>
      <c r="D112" s="51"/>
      <c r="E112" s="51"/>
      <c r="F112" s="51"/>
      <c r="G112" s="51"/>
      <c r="H112" s="51"/>
      <c r="M112" s="51"/>
    </row>
    <row r="113" spans="1:13" s="49" customFormat="1" x14ac:dyDescent="0.25">
      <c r="A113" s="51"/>
      <c r="C113" s="51"/>
      <c r="D113" s="51"/>
      <c r="E113" s="51"/>
      <c r="F113" s="51"/>
      <c r="G113" s="51"/>
      <c r="H113" s="51"/>
      <c r="M113" s="51"/>
    </row>
    <row r="114" spans="1:13" s="49" customFormat="1" x14ac:dyDescent="0.25">
      <c r="A114" s="51"/>
      <c r="C114" s="51"/>
      <c r="D114" s="51"/>
      <c r="E114" s="51"/>
      <c r="F114" s="51"/>
      <c r="G114" s="51"/>
      <c r="H114" s="51"/>
      <c r="M114" s="51"/>
    </row>
    <row r="115" spans="1:13" s="49" customFormat="1" x14ac:dyDescent="0.25">
      <c r="A115" s="51"/>
      <c r="C115" s="51"/>
      <c r="D115" s="51"/>
      <c r="E115" s="51"/>
      <c r="F115" s="51"/>
      <c r="G115" s="51"/>
      <c r="H115" s="51"/>
      <c r="M115" s="51"/>
    </row>
    <row r="116" spans="1:13" s="49" customFormat="1" x14ac:dyDescent="0.25">
      <c r="A116" s="51"/>
      <c r="C116" s="51"/>
      <c r="D116" s="51"/>
      <c r="E116" s="51"/>
      <c r="F116" s="51"/>
      <c r="G116" s="51"/>
      <c r="H116" s="51"/>
      <c r="M116" s="51"/>
    </row>
    <row r="117" spans="1:13" s="49" customFormat="1" x14ac:dyDescent="0.25">
      <c r="A117" s="51"/>
      <c r="C117" s="51"/>
      <c r="D117" s="51"/>
      <c r="E117" s="51"/>
      <c r="F117" s="51"/>
      <c r="G117" s="51"/>
      <c r="H117" s="51"/>
      <c r="M117" s="51"/>
    </row>
    <row r="118" spans="1:13" s="49" customFormat="1" x14ac:dyDescent="0.25">
      <c r="A118" s="51"/>
      <c r="C118" s="51"/>
      <c r="D118" s="51"/>
      <c r="E118" s="51"/>
      <c r="F118" s="51"/>
      <c r="G118" s="51"/>
      <c r="H118" s="51"/>
      <c r="M118" s="51"/>
    </row>
    <row r="119" spans="1:13" s="49" customFormat="1" x14ac:dyDescent="0.25">
      <c r="A119" s="51"/>
      <c r="C119" s="51"/>
      <c r="D119" s="51"/>
      <c r="E119" s="51"/>
      <c r="F119" s="51"/>
      <c r="G119" s="51"/>
      <c r="H119" s="51"/>
      <c r="M119" s="51"/>
    </row>
    <row r="120" spans="1:13" s="49" customFormat="1" x14ac:dyDescent="0.25">
      <c r="A120" s="51"/>
      <c r="C120" s="51"/>
      <c r="D120" s="51"/>
      <c r="E120" s="51"/>
      <c r="F120" s="51"/>
      <c r="G120" s="51"/>
      <c r="H120" s="51"/>
      <c r="M120" s="51"/>
    </row>
    <row r="121" spans="1:13" s="49" customFormat="1" x14ac:dyDescent="0.25">
      <c r="A121" s="51"/>
      <c r="C121" s="51"/>
      <c r="D121" s="51"/>
      <c r="E121" s="51"/>
      <c r="F121" s="51"/>
      <c r="G121" s="51"/>
      <c r="H121" s="51"/>
      <c r="M121" s="51"/>
    </row>
    <row r="122" spans="1:13" s="49" customFormat="1" x14ac:dyDescent="0.25">
      <c r="A122" s="51"/>
      <c r="C122" s="51"/>
      <c r="D122" s="51"/>
      <c r="E122" s="51"/>
      <c r="F122" s="51"/>
      <c r="G122" s="51"/>
      <c r="H122" s="51"/>
      <c r="M122" s="51"/>
    </row>
    <row r="123" spans="1:13" s="49" customFormat="1" x14ac:dyDescent="0.25">
      <c r="A123" s="51"/>
      <c r="C123" s="51"/>
      <c r="D123" s="51"/>
      <c r="E123" s="51"/>
      <c r="F123" s="51"/>
      <c r="G123" s="51"/>
      <c r="H123" s="51"/>
      <c r="M123" s="51"/>
    </row>
    <row r="124" spans="1:13" s="49" customFormat="1" x14ac:dyDescent="0.25">
      <c r="A124" s="51"/>
      <c r="C124" s="51"/>
      <c r="D124" s="51"/>
      <c r="E124" s="51"/>
      <c r="F124" s="51"/>
      <c r="G124" s="51"/>
      <c r="H124" s="51"/>
      <c r="M124" s="51"/>
    </row>
    <row r="125" spans="1:13" s="49" customFormat="1" x14ac:dyDescent="0.25">
      <c r="A125" s="51"/>
      <c r="C125" s="51"/>
      <c r="D125" s="51"/>
      <c r="E125" s="51"/>
      <c r="F125" s="51"/>
      <c r="G125" s="51"/>
      <c r="H125" s="51"/>
      <c r="M125" s="51"/>
    </row>
    <row r="126" spans="1:13" s="49" customFormat="1" x14ac:dyDescent="0.25">
      <c r="A126" s="51"/>
      <c r="C126" s="51"/>
      <c r="D126" s="51"/>
      <c r="E126" s="51"/>
      <c r="F126" s="51"/>
      <c r="G126" s="51"/>
      <c r="H126" s="51"/>
      <c r="M126" s="51"/>
    </row>
    <row r="127" spans="1:13" s="49" customFormat="1" x14ac:dyDescent="0.25">
      <c r="A127" s="51"/>
      <c r="C127" s="51"/>
      <c r="D127" s="51"/>
      <c r="E127" s="51"/>
      <c r="F127" s="51"/>
      <c r="G127" s="51"/>
      <c r="H127" s="51"/>
      <c r="M127" s="51"/>
    </row>
    <row r="128" spans="1:13" s="49" customFormat="1" x14ac:dyDescent="0.25">
      <c r="A128" s="51"/>
      <c r="C128" s="51"/>
      <c r="D128" s="51"/>
      <c r="E128" s="51"/>
      <c r="F128" s="51"/>
      <c r="G128" s="51"/>
      <c r="H128" s="51"/>
      <c r="M128" s="51"/>
    </row>
    <row r="129" spans="1:39" s="49" customFormat="1" x14ac:dyDescent="0.25">
      <c r="A129" s="51"/>
      <c r="C129" s="51"/>
      <c r="D129" s="51"/>
      <c r="E129" s="51"/>
      <c r="F129" s="51"/>
      <c r="G129" s="51"/>
      <c r="H129" s="51"/>
      <c r="M129" s="51"/>
    </row>
    <row r="130" spans="1:39" s="49" customFormat="1" x14ac:dyDescent="0.25">
      <c r="A130" s="51"/>
      <c r="C130" s="51"/>
      <c r="D130" s="51"/>
      <c r="E130" s="51"/>
      <c r="F130" s="51"/>
      <c r="G130" s="51"/>
      <c r="H130" s="51"/>
      <c r="M130" s="51"/>
    </row>
    <row r="131" spans="1:39" s="49" customFormat="1" x14ac:dyDescent="0.25">
      <c r="A131" s="51"/>
      <c r="C131" s="51"/>
      <c r="D131" s="51"/>
      <c r="E131" s="51"/>
      <c r="F131" s="51"/>
      <c r="G131" s="51"/>
      <c r="H131" s="51"/>
      <c r="M131" s="51"/>
    </row>
    <row r="132" spans="1:39" s="49" customFormat="1" x14ac:dyDescent="0.25">
      <c r="A132" s="51"/>
      <c r="C132" s="51"/>
      <c r="D132" s="51"/>
      <c r="E132" s="51"/>
      <c r="F132" s="51"/>
      <c r="G132" s="51"/>
      <c r="H132" s="51"/>
      <c r="M132" s="51"/>
    </row>
    <row r="133" spans="1:39" s="49" customFormat="1" x14ac:dyDescent="0.25">
      <c r="A133" s="51"/>
      <c r="C133" s="51"/>
      <c r="D133" s="51"/>
      <c r="E133" s="51"/>
      <c r="F133" s="51"/>
      <c r="G133" s="51"/>
      <c r="H133" s="51"/>
      <c r="M133" s="51"/>
    </row>
    <row r="134" spans="1:39" s="49" customFormat="1" x14ac:dyDescent="0.25">
      <c r="A134" s="51"/>
      <c r="C134" s="51"/>
      <c r="D134" s="51"/>
      <c r="E134" s="51"/>
      <c r="F134" s="51"/>
      <c r="G134" s="51"/>
      <c r="H134" s="51"/>
      <c r="M134" s="51"/>
    </row>
    <row r="135" spans="1:39" s="49" customFormat="1" x14ac:dyDescent="0.25">
      <c r="A135" s="51"/>
      <c r="C135" s="51"/>
      <c r="D135" s="51"/>
      <c r="E135" s="51"/>
      <c r="F135" s="51"/>
      <c r="G135" s="51"/>
      <c r="H135" s="51"/>
      <c r="M135" s="51"/>
    </row>
    <row r="136" spans="1:39" s="49" customFormat="1" x14ac:dyDescent="0.25">
      <c r="A136" s="51"/>
      <c r="C136" s="51"/>
      <c r="D136" s="51"/>
      <c r="E136" s="51"/>
      <c r="F136" s="51"/>
      <c r="G136" s="51"/>
      <c r="H136" s="51"/>
      <c r="M136" s="51"/>
    </row>
    <row r="137" spans="1:39" s="49" customFormat="1" x14ac:dyDescent="0.25">
      <c r="A137" s="51"/>
      <c r="C137" s="51"/>
      <c r="D137" s="51"/>
      <c r="E137" s="51"/>
      <c r="F137" s="51"/>
      <c r="G137" s="51"/>
      <c r="H137" s="51"/>
      <c r="M137" s="51"/>
    </row>
    <row r="138" spans="1:39" x14ac:dyDescent="0.25">
      <c r="A138" s="51"/>
      <c r="B138" s="49"/>
      <c r="C138" s="51"/>
      <c r="D138" s="51"/>
      <c r="E138" s="51"/>
      <c r="F138" s="51"/>
      <c r="G138" s="51"/>
      <c r="H138" s="51"/>
      <c r="I138" s="49"/>
      <c r="J138" s="49"/>
      <c r="K138" s="49"/>
      <c r="L138" s="49"/>
      <c r="M138" s="51"/>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row>
  </sheetData>
  <mergeCells count="43">
    <mergeCell ref="A1:AM1"/>
    <mergeCell ref="A2:AM2"/>
    <mergeCell ref="A3:AM3"/>
    <mergeCell ref="AH4:AM4"/>
    <mergeCell ref="A5:A9"/>
    <mergeCell ref="B5:B9"/>
    <mergeCell ref="C5:C9"/>
    <mergeCell ref="D5:D9"/>
    <mergeCell ref="E5:E9"/>
    <mergeCell ref="F5:F9"/>
    <mergeCell ref="AH5:AM6"/>
    <mergeCell ref="G5:G9"/>
    <mergeCell ref="K8:L8"/>
    <mergeCell ref="M8:M9"/>
    <mergeCell ref="N8:O8"/>
    <mergeCell ref="Q8:S8"/>
    <mergeCell ref="H5:O5"/>
    <mergeCell ref="P5:AG5"/>
    <mergeCell ref="I7:I9"/>
    <mergeCell ref="J7:L7"/>
    <mergeCell ref="M7:O7"/>
    <mergeCell ref="P7:P9"/>
    <mergeCell ref="Q7:U7"/>
    <mergeCell ref="J8:J9"/>
    <mergeCell ref="AF8:AG8"/>
    <mergeCell ref="AC8:AE8"/>
    <mergeCell ref="Z8:AA8"/>
    <mergeCell ref="W8:Y8"/>
    <mergeCell ref="AC7:AG7"/>
    <mergeCell ref="AB7:AB9"/>
    <mergeCell ref="W7:AA7"/>
    <mergeCell ref="H6:H9"/>
    <mergeCell ref="I6:O6"/>
    <mergeCell ref="P6:U6"/>
    <mergeCell ref="V6:AA6"/>
    <mergeCell ref="AB6:AG6"/>
    <mergeCell ref="V7:V9"/>
    <mergeCell ref="T8:U8"/>
    <mergeCell ref="AL8:AM8"/>
    <mergeCell ref="AH7:AH9"/>
    <mergeCell ref="AI7:AM7"/>
    <mergeCell ref="AI8:AK8"/>
    <mergeCell ref="AN5:AN9"/>
  </mergeCells>
  <pageMargins left="0" right="0" top="0.74803149606299213" bottom="0" header="0.31496062992125984" footer="0.31496062992125984"/>
  <pageSetup paperSize="8" scale="59"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W145"/>
  <sheetViews>
    <sheetView topLeftCell="A22" zoomScale="82" zoomScaleNormal="82" workbookViewId="0">
      <selection activeCell="D30" sqref="D30"/>
    </sheetView>
  </sheetViews>
  <sheetFormatPr defaultColWidth="4.28515625" defaultRowHeight="15.75" x14ac:dyDescent="0.25"/>
  <cols>
    <col min="1" max="1" width="5.85546875" style="84" customWidth="1"/>
    <col min="2" max="2" width="44.5703125" style="50" customWidth="1"/>
    <col min="3" max="3" width="15.85546875" style="84" customWidth="1"/>
    <col min="4" max="4" width="63" style="84" customWidth="1"/>
    <col min="5" max="5" width="8" style="84" customWidth="1"/>
    <col min="6" max="6" width="8.140625" style="84" customWidth="1"/>
    <col min="7" max="7" width="11.28515625" style="84" customWidth="1"/>
    <col min="8" max="8" width="22.140625" style="84" customWidth="1"/>
    <col min="9" max="9" width="11.5703125" style="50" customWidth="1"/>
    <col min="10" max="10" width="11.7109375" style="50" customWidth="1"/>
    <col min="11" max="11" width="10.5703125" style="50" customWidth="1"/>
    <col min="12" max="12" width="10.42578125" style="50" customWidth="1"/>
    <col min="13" max="13" width="9.7109375" style="84" customWidth="1"/>
    <col min="14" max="14" width="12.5703125" style="50" customWidth="1"/>
    <col min="15" max="15" width="12" style="50" customWidth="1"/>
    <col min="16" max="16" width="11.140625" style="50" customWidth="1"/>
    <col min="17" max="17" width="10.140625" style="50" customWidth="1"/>
    <col min="18" max="18" width="9.7109375" style="50" customWidth="1"/>
    <col min="19" max="19" width="9.5703125" style="50" customWidth="1"/>
    <col min="20" max="20" width="10.28515625" style="50" customWidth="1"/>
    <col min="21" max="21" width="11" style="50" customWidth="1"/>
    <col min="22" max="22" width="9.140625" style="50" customWidth="1"/>
    <col min="23" max="23" width="11.140625" style="50" customWidth="1"/>
    <col min="24" max="24" width="9.28515625" style="50" customWidth="1"/>
    <col min="25" max="25" width="8.140625" style="50" customWidth="1"/>
    <col min="26" max="26" width="9.5703125" style="50" customWidth="1"/>
    <col min="27" max="27" width="9.85546875" style="50" customWidth="1"/>
    <col min="28" max="28" width="10" style="50" customWidth="1"/>
    <col min="29" max="29" width="8.7109375" style="50" customWidth="1"/>
    <col min="30" max="30" width="10" style="50" customWidth="1"/>
    <col min="31" max="31" width="9.42578125" style="50" customWidth="1"/>
    <col min="32" max="32" width="8.7109375" style="50" customWidth="1"/>
    <col min="33" max="33" width="10.42578125" style="50" customWidth="1"/>
    <col min="34" max="34" width="10.85546875" style="50" customWidth="1"/>
    <col min="35" max="36" width="10.5703125" style="50" customWidth="1"/>
    <col min="37" max="37" width="9.140625" style="50" customWidth="1"/>
    <col min="38" max="38" width="11" style="50" customWidth="1"/>
    <col min="39" max="39" width="11.85546875" style="50" customWidth="1"/>
    <col min="40" max="40" width="43.42578125" style="49" customWidth="1"/>
    <col min="41" max="41" width="11.7109375" style="49" customWidth="1"/>
    <col min="42" max="43" width="12.7109375" style="49" bestFit="1" customWidth="1"/>
    <col min="44" max="44" width="4.28515625" style="49"/>
    <col min="45" max="46" width="14.5703125" style="49" bestFit="1" customWidth="1"/>
    <col min="47" max="152" width="4.28515625" style="49"/>
    <col min="153" max="16384" width="4.28515625" style="50"/>
  </cols>
  <sheetData>
    <row r="1" spans="1:153" ht="18.75" x14ac:dyDescent="0.25">
      <c r="A1" s="107" t="s">
        <v>36</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row>
    <row r="2" spans="1:153" ht="18.75" x14ac:dyDescent="0.25">
      <c r="A2" s="107" t="s">
        <v>35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3" spans="1:153" ht="18.75"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row>
    <row r="4" spans="1:153" x14ac:dyDescent="0.25">
      <c r="A4" s="51"/>
      <c r="B4" s="49"/>
      <c r="C4" s="51"/>
      <c r="D4" s="51"/>
      <c r="E4" s="51"/>
      <c r="F4" s="51"/>
      <c r="G4" s="51"/>
      <c r="H4" s="51"/>
      <c r="I4" s="49"/>
      <c r="J4" s="49"/>
      <c r="K4" s="49"/>
      <c r="L4" s="49"/>
      <c r="M4" s="51"/>
      <c r="N4" s="49"/>
      <c r="O4" s="49"/>
      <c r="P4" s="49"/>
      <c r="Q4" s="49"/>
      <c r="R4" s="49"/>
      <c r="S4" s="49"/>
      <c r="T4" s="49"/>
      <c r="U4" s="49"/>
      <c r="V4" s="49"/>
      <c r="W4" s="49"/>
      <c r="X4" s="49"/>
      <c r="Y4" s="49"/>
      <c r="Z4" s="49"/>
      <c r="AA4" s="49"/>
      <c r="AB4" s="49"/>
      <c r="AC4" s="49"/>
      <c r="AD4" s="49"/>
      <c r="AE4" s="49"/>
      <c r="AF4" s="49"/>
      <c r="AG4" s="49"/>
      <c r="AH4" s="109" t="s">
        <v>16</v>
      </c>
      <c r="AI4" s="109"/>
      <c r="AJ4" s="109"/>
      <c r="AK4" s="109"/>
      <c r="AL4" s="109"/>
      <c r="AM4" s="109"/>
    </row>
    <row r="5" spans="1:153" s="53" customFormat="1" ht="24" customHeight="1" x14ac:dyDescent="0.25">
      <c r="A5" s="100" t="s">
        <v>0</v>
      </c>
      <c r="B5" s="100" t="s">
        <v>1</v>
      </c>
      <c r="C5" s="100" t="s">
        <v>12</v>
      </c>
      <c r="D5" s="100" t="s">
        <v>13</v>
      </c>
      <c r="E5" s="100" t="s">
        <v>2</v>
      </c>
      <c r="F5" s="100" t="s">
        <v>23</v>
      </c>
      <c r="G5" s="100" t="s">
        <v>24</v>
      </c>
      <c r="H5" s="100" t="s">
        <v>3</v>
      </c>
      <c r="I5" s="100"/>
      <c r="J5" s="100"/>
      <c r="K5" s="100"/>
      <c r="L5" s="100"/>
      <c r="M5" s="100"/>
      <c r="N5" s="100"/>
      <c r="O5" s="100"/>
      <c r="P5" s="100" t="s">
        <v>25</v>
      </c>
      <c r="Q5" s="100"/>
      <c r="R5" s="100"/>
      <c r="S5" s="100"/>
      <c r="T5" s="100"/>
      <c r="U5" s="100"/>
      <c r="V5" s="100"/>
      <c r="W5" s="100"/>
      <c r="X5" s="100"/>
      <c r="Y5" s="100"/>
      <c r="Z5" s="100"/>
      <c r="AA5" s="100"/>
      <c r="AB5" s="100"/>
      <c r="AC5" s="100"/>
      <c r="AD5" s="100"/>
      <c r="AE5" s="100"/>
      <c r="AF5" s="100"/>
      <c r="AG5" s="100"/>
      <c r="AH5" s="100" t="s">
        <v>22</v>
      </c>
      <c r="AI5" s="100"/>
      <c r="AJ5" s="100"/>
      <c r="AK5" s="100"/>
      <c r="AL5" s="100"/>
      <c r="AM5" s="100"/>
      <c r="AN5" s="101" t="s">
        <v>4</v>
      </c>
      <c r="EW5" s="54"/>
    </row>
    <row r="6" spans="1:153" s="53" customFormat="1" ht="36.75" customHeight="1" x14ac:dyDescent="0.25">
      <c r="A6" s="100"/>
      <c r="B6" s="100"/>
      <c r="C6" s="100"/>
      <c r="D6" s="100"/>
      <c r="E6" s="100"/>
      <c r="F6" s="100"/>
      <c r="G6" s="100"/>
      <c r="H6" s="100" t="s">
        <v>5</v>
      </c>
      <c r="I6" s="100" t="s">
        <v>6</v>
      </c>
      <c r="J6" s="100"/>
      <c r="K6" s="100"/>
      <c r="L6" s="100"/>
      <c r="M6" s="100"/>
      <c r="N6" s="100"/>
      <c r="O6" s="100"/>
      <c r="P6" s="100" t="s">
        <v>39</v>
      </c>
      <c r="Q6" s="100"/>
      <c r="R6" s="100"/>
      <c r="S6" s="100"/>
      <c r="T6" s="100"/>
      <c r="U6" s="100"/>
      <c r="V6" s="100" t="s">
        <v>20</v>
      </c>
      <c r="W6" s="100"/>
      <c r="X6" s="100"/>
      <c r="Y6" s="100"/>
      <c r="Z6" s="100"/>
      <c r="AA6" s="100"/>
      <c r="AB6" s="100" t="s">
        <v>21</v>
      </c>
      <c r="AC6" s="100"/>
      <c r="AD6" s="100"/>
      <c r="AE6" s="100"/>
      <c r="AF6" s="100"/>
      <c r="AG6" s="100"/>
      <c r="AH6" s="100"/>
      <c r="AI6" s="100"/>
      <c r="AJ6" s="100"/>
      <c r="AK6" s="100"/>
      <c r="AL6" s="100"/>
      <c r="AM6" s="100"/>
      <c r="AN6" s="102"/>
      <c r="EW6" s="54"/>
    </row>
    <row r="7" spans="1:153" s="53" customFormat="1" ht="28.5" customHeight="1" x14ac:dyDescent="0.25">
      <c r="A7" s="100"/>
      <c r="B7" s="100"/>
      <c r="C7" s="100"/>
      <c r="D7" s="100"/>
      <c r="E7" s="100"/>
      <c r="F7" s="100"/>
      <c r="G7" s="100"/>
      <c r="H7" s="100"/>
      <c r="I7" s="100" t="s">
        <v>19</v>
      </c>
      <c r="J7" s="100" t="s">
        <v>26</v>
      </c>
      <c r="K7" s="100"/>
      <c r="L7" s="100"/>
      <c r="M7" s="100" t="s">
        <v>28</v>
      </c>
      <c r="N7" s="100"/>
      <c r="O7" s="100"/>
      <c r="P7" s="100" t="s">
        <v>19</v>
      </c>
      <c r="Q7" s="100" t="s">
        <v>29</v>
      </c>
      <c r="R7" s="100"/>
      <c r="S7" s="100"/>
      <c r="T7" s="100"/>
      <c r="U7" s="100"/>
      <c r="V7" s="100" t="s">
        <v>19</v>
      </c>
      <c r="W7" s="100" t="s">
        <v>29</v>
      </c>
      <c r="X7" s="100"/>
      <c r="Y7" s="100"/>
      <c r="Z7" s="100"/>
      <c r="AA7" s="100"/>
      <c r="AB7" s="100" t="s">
        <v>19</v>
      </c>
      <c r="AC7" s="100" t="s">
        <v>29</v>
      </c>
      <c r="AD7" s="100"/>
      <c r="AE7" s="100"/>
      <c r="AF7" s="100"/>
      <c r="AG7" s="100"/>
      <c r="AH7" s="100" t="s">
        <v>19</v>
      </c>
      <c r="AI7" s="100" t="s">
        <v>29</v>
      </c>
      <c r="AJ7" s="100"/>
      <c r="AK7" s="100"/>
      <c r="AL7" s="100"/>
      <c r="AM7" s="100"/>
      <c r="AN7" s="102"/>
      <c r="EW7" s="54"/>
    </row>
    <row r="8" spans="1:153" s="53" customFormat="1" ht="26.25" customHeight="1" x14ac:dyDescent="0.25">
      <c r="A8" s="100"/>
      <c r="B8" s="100"/>
      <c r="C8" s="100"/>
      <c r="D8" s="100"/>
      <c r="E8" s="100"/>
      <c r="F8" s="100"/>
      <c r="G8" s="100"/>
      <c r="H8" s="100"/>
      <c r="I8" s="100"/>
      <c r="J8" s="100" t="s">
        <v>14</v>
      </c>
      <c r="K8" s="100" t="s">
        <v>29</v>
      </c>
      <c r="L8" s="100"/>
      <c r="M8" s="100" t="s">
        <v>37</v>
      </c>
      <c r="N8" s="100" t="s">
        <v>30</v>
      </c>
      <c r="O8" s="100"/>
      <c r="P8" s="100"/>
      <c r="Q8" s="100" t="s">
        <v>26</v>
      </c>
      <c r="R8" s="100"/>
      <c r="S8" s="100"/>
      <c r="T8" s="100" t="s">
        <v>27</v>
      </c>
      <c r="U8" s="100"/>
      <c r="V8" s="100"/>
      <c r="W8" s="100" t="s">
        <v>26</v>
      </c>
      <c r="X8" s="100"/>
      <c r="Y8" s="100"/>
      <c r="Z8" s="100" t="s">
        <v>27</v>
      </c>
      <c r="AA8" s="100"/>
      <c r="AB8" s="100"/>
      <c r="AC8" s="100" t="s">
        <v>26</v>
      </c>
      <c r="AD8" s="100"/>
      <c r="AE8" s="100"/>
      <c r="AF8" s="100" t="s">
        <v>27</v>
      </c>
      <c r="AG8" s="100"/>
      <c r="AH8" s="100"/>
      <c r="AI8" s="100" t="s">
        <v>26</v>
      </c>
      <c r="AJ8" s="100"/>
      <c r="AK8" s="100"/>
      <c r="AL8" s="100" t="s">
        <v>27</v>
      </c>
      <c r="AM8" s="100"/>
      <c r="AN8" s="102"/>
      <c r="EW8" s="54"/>
    </row>
    <row r="9" spans="1:153" s="53" customFormat="1" ht="45" x14ac:dyDescent="0.25">
      <c r="A9" s="100"/>
      <c r="B9" s="100"/>
      <c r="C9" s="100"/>
      <c r="D9" s="100"/>
      <c r="E9" s="100"/>
      <c r="F9" s="100"/>
      <c r="G9" s="100"/>
      <c r="H9" s="100"/>
      <c r="I9" s="100"/>
      <c r="J9" s="100"/>
      <c r="K9" s="52" t="s">
        <v>7</v>
      </c>
      <c r="L9" s="52" t="s">
        <v>18</v>
      </c>
      <c r="M9" s="100"/>
      <c r="N9" s="52" t="s">
        <v>19</v>
      </c>
      <c r="O9" s="52" t="s">
        <v>38</v>
      </c>
      <c r="P9" s="100"/>
      <c r="Q9" s="52" t="s">
        <v>19</v>
      </c>
      <c r="R9" s="52" t="s">
        <v>7</v>
      </c>
      <c r="S9" s="52" t="s">
        <v>18</v>
      </c>
      <c r="T9" s="52" t="s">
        <v>19</v>
      </c>
      <c r="U9" s="52" t="s">
        <v>31</v>
      </c>
      <c r="V9" s="100"/>
      <c r="W9" s="52" t="s">
        <v>19</v>
      </c>
      <c r="X9" s="52" t="s">
        <v>7</v>
      </c>
      <c r="Y9" s="52" t="s">
        <v>18</v>
      </c>
      <c r="Z9" s="52" t="s">
        <v>19</v>
      </c>
      <c r="AA9" s="52" t="s">
        <v>31</v>
      </c>
      <c r="AB9" s="100"/>
      <c r="AC9" s="52" t="s">
        <v>19</v>
      </c>
      <c r="AD9" s="52" t="s">
        <v>7</v>
      </c>
      <c r="AE9" s="52" t="s">
        <v>18</v>
      </c>
      <c r="AF9" s="52" t="s">
        <v>19</v>
      </c>
      <c r="AG9" s="52" t="s">
        <v>31</v>
      </c>
      <c r="AH9" s="100"/>
      <c r="AI9" s="52" t="s">
        <v>19</v>
      </c>
      <c r="AJ9" s="52" t="s">
        <v>7</v>
      </c>
      <c r="AK9" s="52" t="s">
        <v>18</v>
      </c>
      <c r="AL9" s="52" t="s">
        <v>19</v>
      </c>
      <c r="AM9" s="52" t="s">
        <v>31</v>
      </c>
      <c r="AN9" s="103"/>
      <c r="EW9" s="54"/>
    </row>
    <row r="10" spans="1:153" s="58" customFormat="1" ht="20.25" customHeight="1" x14ac:dyDescent="0.25">
      <c r="A10" s="55"/>
      <c r="B10" s="55" t="s">
        <v>8</v>
      </c>
      <c r="C10" s="55"/>
      <c r="D10" s="55"/>
      <c r="E10" s="55"/>
      <c r="F10" s="55"/>
      <c r="G10" s="55"/>
      <c r="H10" s="55"/>
      <c r="I10" s="56">
        <f>SUM(I11+I52)</f>
        <v>8342709.5</v>
      </c>
      <c r="J10" s="56">
        <f t="shared" ref="J10:AM10" si="0">SUM(J11+J52)</f>
        <v>2173567.23</v>
      </c>
      <c r="K10" s="56">
        <f t="shared" si="0"/>
        <v>1027612.4</v>
      </c>
      <c r="L10" s="56">
        <f t="shared" si="0"/>
        <v>1141506.83</v>
      </c>
      <c r="M10" s="56">
        <f t="shared" si="0"/>
        <v>7656.9907466092018</v>
      </c>
      <c r="N10" s="56">
        <f t="shared" si="0"/>
        <v>6131061.2699999996</v>
      </c>
      <c r="O10" s="56">
        <f t="shared" si="0"/>
        <v>4060397.0700000003</v>
      </c>
      <c r="P10" s="56">
        <f t="shared" si="0"/>
        <v>1054308</v>
      </c>
      <c r="Q10" s="56">
        <f t="shared" si="0"/>
        <v>260636</v>
      </c>
      <c r="R10" s="56">
        <f t="shared" si="0"/>
        <v>178000</v>
      </c>
      <c r="S10" s="56">
        <f t="shared" si="0"/>
        <v>82636</v>
      </c>
      <c r="T10" s="56">
        <f t="shared" si="0"/>
        <v>793672</v>
      </c>
      <c r="U10" s="56">
        <f t="shared" si="0"/>
        <v>793672</v>
      </c>
      <c r="V10" s="56">
        <f t="shared" si="0"/>
        <v>510114</v>
      </c>
      <c r="W10" s="56">
        <f t="shared" si="0"/>
        <v>115527</v>
      </c>
      <c r="X10" s="56">
        <f t="shared" si="0"/>
        <v>49448</v>
      </c>
      <c r="Y10" s="56">
        <f t="shared" si="0"/>
        <v>66079</v>
      </c>
      <c r="Z10" s="56">
        <f t="shared" si="0"/>
        <v>394587</v>
      </c>
      <c r="AA10" s="56">
        <f t="shared" si="0"/>
        <v>394587</v>
      </c>
      <c r="AB10" s="56">
        <f t="shared" si="0"/>
        <v>544194</v>
      </c>
      <c r="AC10" s="56">
        <f t="shared" si="0"/>
        <v>145109</v>
      </c>
      <c r="AD10" s="56">
        <f t="shared" si="0"/>
        <v>128552</v>
      </c>
      <c r="AE10" s="56">
        <f t="shared" si="0"/>
        <v>16557</v>
      </c>
      <c r="AF10" s="56">
        <f t="shared" si="0"/>
        <v>399085</v>
      </c>
      <c r="AG10" s="56">
        <f t="shared" si="0"/>
        <v>399085</v>
      </c>
      <c r="AH10" s="56">
        <f t="shared" si="0"/>
        <v>5084188.51</v>
      </c>
      <c r="AI10" s="56">
        <f t="shared" si="0"/>
        <v>1462393.6400000001</v>
      </c>
      <c r="AJ10" s="56">
        <f t="shared" si="0"/>
        <v>641590.67999999993</v>
      </c>
      <c r="AK10" s="56">
        <f t="shared" si="0"/>
        <v>820802.96</v>
      </c>
      <c r="AL10" s="56">
        <f t="shared" si="0"/>
        <v>3621794.87</v>
      </c>
      <c r="AM10" s="56">
        <f t="shared" si="0"/>
        <v>3621794.87</v>
      </c>
      <c r="AN10" s="57"/>
      <c r="EW10" s="59"/>
    </row>
    <row r="11" spans="1:153" s="58" customFormat="1" ht="20.25" customHeight="1" x14ac:dyDescent="0.25">
      <c r="A11" s="60"/>
      <c r="B11" s="60" t="s">
        <v>130</v>
      </c>
      <c r="C11" s="60"/>
      <c r="D11" s="60"/>
      <c r="E11" s="60"/>
      <c r="F11" s="60"/>
      <c r="G11" s="60"/>
      <c r="H11" s="60"/>
      <c r="I11" s="61">
        <f>SUM(I12+I31)</f>
        <v>4812309.5</v>
      </c>
      <c r="J11" s="61">
        <f t="shared" ref="J11:AM11" si="1">SUM(J12+J31)</f>
        <v>983326.23</v>
      </c>
      <c r="K11" s="61">
        <f t="shared" si="1"/>
        <v>576700</v>
      </c>
      <c r="L11" s="61">
        <f t="shared" si="1"/>
        <v>402178.23</v>
      </c>
      <c r="M11" s="61">
        <f t="shared" si="1"/>
        <v>7656.9907466092018</v>
      </c>
      <c r="N11" s="61">
        <f t="shared" si="1"/>
        <v>3790902.27</v>
      </c>
      <c r="O11" s="61">
        <f t="shared" si="1"/>
        <v>2867855.0700000003</v>
      </c>
      <c r="P11" s="61">
        <f t="shared" si="1"/>
        <v>1053873</v>
      </c>
      <c r="Q11" s="61">
        <f t="shared" si="1"/>
        <v>260201</v>
      </c>
      <c r="R11" s="61">
        <f t="shared" si="1"/>
        <v>178000</v>
      </c>
      <c r="S11" s="61">
        <f t="shared" si="1"/>
        <v>82201</v>
      </c>
      <c r="T11" s="61">
        <f t="shared" si="1"/>
        <v>793672</v>
      </c>
      <c r="U11" s="61">
        <f t="shared" si="1"/>
        <v>793672</v>
      </c>
      <c r="V11" s="61">
        <f t="shared" si="1"/>
        <v>509679</v>
      </c>
      <c r="W11" s="61">
        <f t="shared" si="1"/>
        <v>115092</v>
      </c>
      <c r="X11" s="61">
        <f t="shared" si="1"/>
        <v>49448</v>
      </c>
      <c r="Y11" s="61">
        <f t="shared" si="1"/>
        <v>65644</v>
      </c>
      <c r="Z11" s="61">
        <f t="shared" si="1"/>
        <v>394587</v>
      </c>
      <c r="AA11" s="61">
        <f t="shared" si="1"/>
        <v>394587</v>
      </c>
      <c r="AB11" s="61">
        <f t="shared" si="1"/>
        <v>544194</v>
      </c>
      <c r="AC11" s="61">
        <f t="shared" si="1"/>
        <v>145109</v>
      </c>
      <c r="AD11" s="61">
        <f t="shared" si="1"/>
        <v>128552</v>
      </c>
      <c r="AE11" s="61">
        <f t="shared" si="1"/>
        <v>16557</v>
      </c>
      <c r="AF11" s="61">
        <f t="shared" si="1"/>
        <v>399085</v>
      </c>
      <c r="AG11" s="61">
        <f t="shared" si="1"/>
        <v>399085</v>
      </c>
      <c r="AH11" s="61">
        <f t="shared" si="1"/>
        <v>3222291.3</v>
      </c>
      <c r="AI11" s="61">
        <f t="shared" si="1"/>
        <v>754727.23</v>
      </c>
      <c r="AJ11" s="61">
        <f t="shared" si="1"/>
        <v>325952</v>
      </c>
      <c r="AK11" s="61">
        <f t="shared" si="1"/>
        <v>428775.23</v>
      </c>
      <c r="AL11" s="61">
        <f t="shared" si="1"/>
        <v>2467564.0700000003</v>
      </c>
      <c r="AM11" s="61">
        <f t="shared" si="1"/>
        <v>2467564.0700000003</v>
      </c>
      <c r="AN11" s="62"/>
      <c r="EW11" s="59"/>
    </row>
    <row r="12" spans="1:153" s="58" customFormat="1" ht="25.5" customHeight="1" x14ac:dyDescent="0.25">
      <c r="A12" s="5" t="s">
        <v>9</v>
      </c>
      <c r="B12" s="6" t="s">
        <v>40</v>
      </c>
      <c r="C12" s="38"/>
      <c r="D12" s="38"/>
      <c r="E12" s="38"/>
      <c r="F12" s="38"/>
      <c r="G12" s="38"/>
      <c r="H12" s="38"/>
      <c r="I12" s="12">
        <f>SUM(I15:I30)</f>
        <v>2728004.5</v>
      </c>
      <c r="J12" s="12">
        <f t="shared" ref="J12:AM12" si="2">SUM(J15:J30)</f>
        <v>507526.23</v>
      </c>
      <c r="K12" s="12">
        <f t="shared" si="2"/>
        <v>225400</v>
      </c>
      <c r="L12" s="12">
        <f t="shared" si="2"/>
        <v>277678.23</v>
      </c>
      <c r="M12" s="12">
        <f t="shared" si="2"/>
        <v>7656.9907466092018</v>
      </c>
      <c r="N12" s="12">
        <f t="shared" si="2"/>
        <v>2182397.27</v>
      </c>
      <c r="O12" s="12">
        <f t="shared" si="2"/>
        <v>1591660.07</v>
      </c>
      <c r="P12" s="12">
        <f t="shared" si="2"/>
        <v>1053873</v>
      </c>
      <c r="Q12" s="12">
        <f t="shared" si="2"/>
        <v>260201</v>
      </c>
      <c r="R12" s="12">
        <f t="shared" si="2"/>
        <v>178000</v>
      </c>
      <c r="S12" s="12">
        <f t="shared" si="2"/>
        <v>82201</v>
      </c>
      <c r="T12" s="12">
        <f t="shared" si="2"/>
        <v>793672</v>
      </c>
      <c r="U12" s="12">
        <f t="shared" si="2"/>
        <v>793672</v>
      </c>
      <c r="V12" s="12">
        <f t="shared" si="2"/>
        <v>509679</v>
      </c>
      <c r="W12" s="12">
        <f t="shared" si="2"/>
        <v>115092</v>
      </c>
      <c r="X12" s="12">
        <f t="shared" si="2"/>
        <v>49448</v>
      </c>
      <c r="Y12" s="12">
        <f t="shared" si="2"/>
        <v>65644</v>
      </c>
      <c r="Z12" s="12">
        <f t="shared" si="2"/>
        <v>394587</v>
      </c>
      <c r="AA12" s="12">
        <f t="shared" si="2"/>
        <v>394587</v>
      </c>
      <c r="AB12" s="12">
        <f t="shared" si="2"/>
        <v>544194</v>
      </c>
      <c r="AC12" s="12">
        <f t="shared" si="2"/>
        <v>145109</v>
      </c>
      <c r="AD12" s="12">
        <f t="shared" si="2"/>
        <v>128552</v>
      </c>
      <c r="AE12" s="12">
        <f t="shared" si="2"/>
        <v>16557</v>
      </c>
      <c r="AF12" s="12">
        <f t="shared" si="2"/>
        <v>399085</v>
      </c>
      <c r="AG12" s="12">
        <f t="shared" si="2"/>
        <v>399085</v>
      </c>
      <c r="AH12" s="12">
        <f t="shared" si="2"/>
        <v>1470396.3</v>
      </c>
      <c r="AI12" s="12">
        <f t="shared" si="2"/>
        <v>278927.23</v>
      </c>
      <c r="AJ12" s="12">
        <f t="shared" si="2"/>
        <v>175952</v>
      </c>
      <c r="AK12" s="12">
        <f t="shared" si="2"/>
        <v>102975.23</v>
      </c>
      <c r="AL12" s="12">
        <f t="shared" si="2"/>
        <v>1191469.07</v>
      </c>
      <c r="AM12" s="12">
        <f t="shared" si="2"/>
        <v>1191469.07</v>
      </c>
      <c r="AN12" s="12"/>
      <c r="EW12" s="59"/>
    </row>
    <row r="13" spans="1:153" s="53" customFormat="1" ht="22.5" customHeight="1" x14ac:dyDescent="0.25">
      <c r="A13" s="5">
        <v>1</v>
      </c>
      <c r="B13" s="7" t="s">
        <v>41</v>
      </c>
      <c r="C13" s="19"/>
      <c r="D13" s="19"/>
      <c r="E13" s="19"/>
      <c r="F13" s="19"/>
      <c r="G13" s="19"/>
      <c r="H13" s="19"/>
      <c r="I13" s="18"/>
      <c r="J13" s="18"/>
      <c r="K13" s="18"/>
      <c r="L13" s="18"/>
      <c r="M13" s="19"/>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EW13" s="54"/>
    </row>
    <row r="14" spans="1:153" s="53" customFormat="1" ht="37.5" customHeight="1" x14ac:dyDescent="0.25">
      <c r="A14" s="8" t="s">
        <v>42</v>
      </c>
      <c r="B14" s="9" t="s">
        <v>43</v>
      </c>
      <c r="C14" s="19"/>
      <c r="D14" s="19"/>
      <c r="E14" s="19"/>
      <c r="F14" s="19"/>
      <c r="G14" s="19"/>
      <c r="H14" s="19"/>
      <c r="I14" s="18"/>
      <c r="J14" s="18"/>
      <c r="K14" s="18"/>
      <c r="L14" s="18"/>
      <c r="M14" s="19"/>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EW14" s="54"/>
    </row>
    <row r="15" spans="1:153" s="53" customFormat="1" ht="60" customHeight="1" x14ac:dyDescent="0.25">
      <c r="A15" s="10">
        <v>1</v>
      </c>
      <c r="B15" s="1" t="s">
        <v>44</v>
      </c>
      <c r="C15" s="19" t="s">
        <v>105</v>
      </c>
      <c r="D15" s="20" t="s">
        <v>60</v>
      </c>
      <c r="E15" s="19" t="s">
        <v>61</v>
      </c>
      <c r="F15" s="19" t="s">
        <v>62</v>
      </c>
      <c r="G15" s="19" t="s">
        <v>106</v>
      </c>
      <c r="H15" s="19" t="s">
        <v>86</v>
      </c>
      <c r="I15" s="13">
        <v>1152920</v>
      </c>
      <c r="J15" s="13">
        <v>192230</v>
      </c>
      <c r="K15" s="13">
        <v>0</v>
      </c>
      <c r="L15" s="13">
        <v>192230</v>
      </c>
      <c r="M15" s="64" t="s">
        <v>108</v>
      </c>
      <c r="N15" s="13">
        <v>960690</v>
      </c>
      <c r="O15" s="13">
        <v>684730</v>
      </c>
      <c r="P15" s="13">
        <f>Q15+T15</f>
        <v>228138</v>
      </c>
      <c r="Q15" s="13">
        <v>22210</v>
      </c>
      <c r="R15" s="13">
        <v>0</v>
      </c>
      <c r="S15" s="13">
        <v>22210</v>
      </c>
      <c r="T15" s="16">
        <f>U15</f>
        <v>205928</v>
      </c>
      <c r="U15" s="13">
        <v>205928</v>
      </c>
      <c r="V15" s="13">
        <f>W15+Z15</f>
        <v>198228</v>
      </c>
      <c r="W15" s="13">
        <f>Y15</f>
        <v>18000</v>
      </c>
      <c r="X15" s="13">
        <v>0</v>
      </c>
      <c r="Y15" s="13">
        <f>11000+7000</f>
        <v>18000</v>
      </c>
      <c r="Z15" s="13">
        <f>AA15</f>
        <v>180228</v>
      </c>
      <c r="AA15" s="13">
        <v>180228</v>
      </c>
      <c r="AB15" s="13">
        <f>P15-V15</f>
        <v>29910</v>
      </c>
      <c r="AC15" s="13">
        <f t="shared" ref="AC15:AE15" si="3">Q15-W15</f>
        <v>4210</v>
      </c>
      <c r="AD15" s="13">
        <f t="shared" si="3"/>
        <v>0</v>
      </c>
      <c r="AE15" s="13">
        <f t="shared" si="3"/>
        <v>4210</v>
      </c>
      <c r="AF15" s="13">
        <f>T15-Z15</f>
        <v>25700</v>
      </c>
      <c r="AG15" s="13">
        <f>U15-AA15</f>
        <v>25700</v>
      </c>
      <c r="AH15" s="13">
        <f>AI15+AL15</f>
        <v>584062</v>
      </c>
      <c r="AI15" s="13">
        <f>SUM(AJ15:AK15)</f>
        <v>79560</v>
      </c>
      <c r="AJ15" s="13">
        <v>0</v>
      </c>
      <c r="AK15" s="13">
        <f>134560-S15-37000+AE15</f>
        <v>79560</v>
      </c>
      <c r="AL15" s="13">
        <f>AM15</f>
        <v>504502</v>
      </c>
      <c r="AM15" s="13">
        <f>O15-AA15</f>
        <v>504502</v>
      </c>
      <c r="AN15" s="16"/>
      <c r="EW15" s="54"/>
    </row>
    <row r="16" spans="1:153" s="53" customFormat="1" ht="23.25" customHeight="1" x14ac:dyDescent="0.25">
      <c r="A16" s="11">
        <v>2</v>
      </c>
      <c r="B16" s="12" t="s">
        <v>45</v>
      </c>
      <c r="C16" s="19"/>
      <c r="D16" s="20"/>
      <c r="E16" s="19"/>
      <c r="F16" s="19"/>
      <c r="G16" s="19"/>
      <c r="H16" s="19"/>
      <c r="I16" s="13"/>
      <c r="J16" s="13"/>
      <c r="K16" s="13"/>
      <c r="L16" s="13"/>
      <c r="M16" s="64"/>
      <c r="N16" s="13"/>
      <c r="O16" s="13"/>
      <c r="P16" s="13">
        <f t="shared" ref="P16:P26" si="4">Q16+T16</f>
        <v>0</v>
      </c>
      <c r="Q16" s="13"/>
      <c r="R16" s="13"/>
      <c r="S16" s="13"/>
      <c r="T16" s="13"/>
      <c r="U16" s="13"/>
      <c r="V16" s="13"/>
      <c r="W16" s="13"/>
      <c r="X16" s="13"/>
      <c r="Y16" s="13"/>
      <c r="Z16" s="13"/>
      <c r="AA16" s="13"/>
      <c r="AB16" s="13"/>
      <c r="AC16" s="13"/>
      <c r="AD16" s="13"/>
      <c r="AE16" s="13"/>
      <c r="AF16" s="13"/>
      <c r="AG16" s="13"/>
      <c r="AH16" s="13"/>
      <c r="AI16" s="13">
        <f t="shared" ref="AI16:AI28" si="5">SUM(AJ16:AK16)</f>
        <v>0</v>
      </c>
      <c r="AJ16" s="13"/>
      <c r="AK16" s="13"/>
      <c r="AL16" s="13"/>
      <c r="AM16" s="13"/>
      <c r="AN16" s="18"/>
      <c r="EW16" s="54"/>
    </row>
    <row r="17" spans="1:153" s="53" customFormat="1" ht="31.5" customHeight="1" x14ac:dyDescent="0.25">
      <c r="A17" s="8" t="s">
        <v>42</v>
      </c>
      <c r="B17" s="9" t="s">
        <v>43</v>
      </c>
      <c r="C17" s="19"/>
      <c r="D17" s="20"/>
      <c r="E17" s="19"/>
      <c r="F17" s="19"/>
      <c r="G17" s="19"/>
      <c r="H17" s="19"/>
      <c r="I17" s="13"/>
      <c r="J17" s="13"/>
      <c r="K17" s="13"/>
      <c r="L17" s="13"/>
      <c r="M17" s="64"/>
      <c r="N17" s="13"/>
      <c r="O17" s="13"/>
      <c r="P17" s="13">
        <f t="shared" si="4"/>
        <v>0</v>
      </c>
      <c r="Q17" s="13"/>
      <c r="R17" s="13"/>
      <c r="S17" s="13"/>
      <c r="T17" s="13"/>
      <c r="U17" s="13"/>
      <c r="V17" s="13"/>
      <c r="W17" s="13"/>
      <c r="X17" s="13"/>
      <c r="Y17" s="13"/>
      <c r="Z17" s="13"/>
      <c r="AA17" s="13"/>
      <c r="AB17" s="13"/>
      <c r="AC17" s="13"/>
      <c r="AD17" s="13"/>
      <c r="AE17" s="13"/>
      <c r="AF17" s="13"/>
      <c r="AG17" s="13"/>
      <c r="AH17" s="13"/>
      <c r="AI17" s="13">
        <f t="shared" si="5"/>
        <v>0</v>
      </c>
      <c r="AJ17" s="13"/>
      <c r="AK17" s="13"/>
      <c r="AL17" s="13"/>
      <c r="AM17" s="13"/>
      <c r="AN17" s="18"/>
      <c r="EW17" s="54"/>
    </row>
    <row r="18" spans="1:153" s="53" customFormat="1" ht="109.5" customHeight="1" x14ac:dyDescent="0.25">
      <c r="A18" s="10">
        <v>1</v>
      </c>
      <c r="B18" s="1" t="s">
        <v>46</v>
      </c>
      <c r="C18" s="19" t="s">
        <v>135</v>
      </c>
      <c r="D18" s="20" t="s">
        <v>140</v>
      </c>
      <c r="E18" s="19" t="s">
        <v>63</v>
      </c>
      <c r="F18" s="19" t="s">
        <v>64</v>
      </c>
      <c r="G18" s="19" t="s">
        <v>107</v>
      </c>
      <c r="H18" s="19" t="s">
        <v>79</v>
      </c>
      <c r="I18" s="13">
        <v>921698</v>
      </c>
      <c r="J18" s="13">
        <v>225400</v>
      </c>
      <c r="K18" s="13">
        <v>225400</v>
      </c>
      <c r="L18" s="13">
        <v>0</v>
      </c>
      <c r="M18" s="64" t="s">
        <v>109</v>
      </c>
      <c r="N18" s="13">
        <v>696298</v>
      </c>
      <c r="O18" s="13">
        <v>417778.8</v>
      </c>
      <c r="P18" s="13">
        <f t="shared" si="4"/>
        <v>378643</v>
      </c>
      <c r="Q18" s="13">
        <v>178000</v>
      </c>
      <c r="R18" s="13">
        <v>178000</v>
      </c>
      <c r="S18" s="13">
        <v>0</v>
      </c>
      <c r="T18" s="16">
        <f t="shared" ref="T18:T51" si="6">U18</f>
        <v>200643</v>
      </c>
      <c r="U18" s="13">
        <v>200643</v>
      </c>
      <c r="V18" s="13">
        <f>W18+Z18</f>
        <v>49448</v>
      </c>
      <c r="W18" s="13">
        <f>X18</f>
        <v>49448</v>
      </c>
      <c r="X18" s="13">
        <v>49448</v>
      </c>
      <c r="Y18" s="13">
        <v>0</v>
      </c>
      <c r="Z18" s="13">
        <v>0</v>
      </c>
      <c r="AA18" s="13">
        <v>0</v>
      </c>
      <c r="AB18" s="13">
        <f>P18-V18</f>
        <v>329195</v>
      </c>
      <c r="AC18" s="13">
        <f t="shared" ref="AC18:AC27" si="7">Q18-W18</f>
        <v>128552</v>
      </c>
      <c r="AD18" s="13">
        <f>R18-X18</f>
        <v>128552</v>
      </c>
      <c r="AE18" s="13">
        <f t="shared" ref="AE18:AE27" si="8">S18-Y18</f>
        <v>0</v>
      </c>
      <c r="AF18" s="13">
        <f>T18-Z18</f>
        <v>200643</v>
      </c>
      <c r="AG18" s="13">
        <f>U18-AA18</f>
        <v>200643</v>
      </c>
      <c r="AH18" s="13">
        <f t="shared" ref="AH18:AH51" si="9">AI18+AL18</f>
        <v>593730.80000000005</v>
      </c>
      <c r="AI18" s="13">
        <f t="shared" si="5"/>
        <v>175952</v>
      </c>
      <c r="AJ18" s="13">
        <f>AD18+47400</f>
        <v>175952</v>
      </c>
      <c r="AK18" s="13"/>
      <c r="AL18" s="13">
        <f>AM18</f>
        <v>417778.8</v>
      </c>
      <c r="AM18" s="13">
        <v>417778.8</v>
      </c>
      <c r="AN18" s="16"/>
      <c r="EW18" s="54"/>
    </row>
    <row r="19" spans="1:153" s="53" customFormat="1" ht="25.5" customHeight="1" x14ac:dyDescent="0.25">
      <c r="A19" s="5">
        <v>3</v>
      </c>
      <c r="B19" s="14" t="s">
        <v>47</v>
      </c>
      <c r="C19" s="19"/>
      <c r="D19" s="20"/>
      <c r="E19" s="19"/>
      <c r="F19" s="19"/>
      <c r="G19" s="19"/>
      <c r="H19" s="19"/>
      <c r="I19" s="13"/>
      <c r="J19" s="13"/>
      <c r="K19" s="13"/>
      <c r="L19" s="13"/>
      <c r="M19" s="64"/>
      <c r="N19" s="13"/>
      <c r="O19" s="13"/>
      <c r="P19" s="13">
        <f t="shared" si="4"/>
        <v>0</v>
      </c>
      <c r="Q19" s="13"/>
      <c r="R19" s="13"/>
      <c r="S19" s="13"/>
      <c r="T19" s="13"/>
      <c r="U19" s="13"/>
      <c r="V19" s="13">
        <f t="shared" ref="V19:V27" si="10">W19+Z19</f>
        <v>0</v>
      </c>
      <c r="W19" s="13"/>
      <c r="X19" s="13"/>
      <c r="Y19" s="13"/>
      <c r="Z19" s="13"/>
      <c r="AA19" s="13"/>
      <c r="AB19" s="13">
        <f t="shared" ref="AB19:AB27" si="11">P19-V19</f>
        <v>0</v>
      </c>
      <c r="AC19" s="13">
        <f t="shared" si="7"/>
        <v>0</v>
      </c>
      <c r="AD19" s="13">
        <f t="shared" ref="AD19:AD27" si="12">R19-X19</f>
        <v>0</v>
      </c>
      <c r="AE19" s="13">
        <f t="shared" si="8"/>
        <v>0</v>
      </c>
      <c r="AF19" s="13">
        <f t="shared" ref="AF19:AF27" si="13">T19-Z19</f>
        <v>0</v>
      </c>
      <c r="AG19" s="13">
        <f t="shared" ref="AG19:AG26" si="14">U19-AA19</f>
        <v>0</v>
      </c>
      <c r="AH19" s="13">
        <f t="shared" si="9"/>
        <v>0</v>
      </c>
      <c r="AI19" s="13">
        <f t="shared" si="5"/>
        <v>0</v>
      </c>
      <c r="AJ19" s="13"/>
      <c r="AK19" s="13"/>
      <c r="AL19" s="13"/>
      <c r="AM19" s="13"/>
      <c r="AN19" s="18"/>
      <c r="EW19" s="54"/>
    </row>
    <row r="20" spans="1:153" s="53" customFormat="1" ht="32.25" customHeight="1" x14ac:dyDescent="0.25">
      <c r="A20" s="8" t="s">
        <v>42</v>
      </c>
      <c r="B20" s="9" t="s">
        <v>43</v>
      </c>
      <c r="C20" s="19"/>
      <c r="D20" s="20"/>
      <c r="E20" s="19"/>
      <c r="F20" s="19"/>
      <c r="G20" s="19"/>
      <c r="H20" s="19"/>
      <c r="I20" s="13"/>
      <c r="J20" s="13"/>
      <c r="K20" s="13"/>
      <c r="L20" s="13"/>
      <c r="M20" s="64"/>
      <c r="N20" s="13"/>
      <c r="O20" s="13"/>
      <c r="P20" s="13">
        <f t="shared" si="4"/>
        <v>0</v>
      </c>
      <c r="Q20" s="13"/>
      <c r="R20" s="13"/>
      <c r="S20" s="13"/>
      <c r="T20" s="13"/>
      <c r="U20" s="13"/>
      <c r="V20" s="13">
        <f t="shared" si="10"/>
        <v>0</v>
      </c>
      <c r="W20" s="13"/>
      <c r="X20" s="13"/>
      <c r="Y20" s="13"/>
      <c r="Z20" s="13"/>
      <c r="AA20" s="13"/>
      <c r="AB20" s="13">
        <f t="shared" si="11"/>
        <v>0</v>
      </c>
      <c r="AC20" s="13">
        <f t="shared" si="7"/>
        <v>0</v>
      </c>
      <c r="AD20" s="13">
        <f t="shared" si="12"/>
        <v>0</v>
      </c>
      <c r="AE20" s="13">
        <f t="shared" si="8"/>
        <v>0</v>
      </c>
      <c r="AF20" s="13">
        <f t="shared" si="13"/>
        <v>0</v>
      </c>
      <c r="AG20" s="13">
        <f t="shared" si="14"/>
        <v>0</v>
      </c>
      <c r="AH20" s="13">
        <f t="shared" si="9"/>
        <v>0</v>
      </c>
      <c r="AI20" s="13">
        <f t="shared" si="5"/>
        <v>0</v>
      </c>
      <c r="AJ20" s="13"/>
      <c r="AK20" s="13"/>
      <c r="AL20" s="13"/>
      <c r="AM20" s="13"/>
      <c r="AN20" s="18"/>
      <c r="EW20" s="54"/>
    </row>
    <row r="21" spans="1:153" s="53" customFormat="1" ht="77.25" customHeight="1" x14ac:dyDescent="0.25">
      <c r="A21" s="15">
        <v>1</v>
      </c>
      <c r="B21" s="16" t="s">
        <v>48</v>
      </c>
      <c r="C21" s="19" t="s">
        <v>110</v>
      </c>
      <c r="D21" s="65" t="s">
        <v>139</v>
      </c>
      <c r="E21" s="19" t="s">
        <v>65</v>
      </c>
      <c r="F21" s="19" t="s">
        <v>66</v>
      </c>
      <c r="G21" s="19" t="s">
        <v>112</v>
      </c>
      <c r="H21" s="19" t="s">
        <v>113</v>
      </c>
      <c r="I21" s="13">
        <v>45000</v>
      </c>
      <c r="J21" s="13">
        <v>8425.73</v>
      </c>
      <c r="K21" s="13"/>
      <c r="L21" s="13">
        <v>8425.73</v>
      </c>
      <c r="M21" s="64" t="s">
        <v>115</v>
      </c>
      <c r="N21" s="13">
        <v>36574.269999999997</v>
      </c>
      <c r="O21" s="13">
        <v>36574.269999999997</v>
      </c>
      <c r="P21" s="13">
        <f t="shared" si="4"/>
        <v>27001</v>
      </c>
      <c r="Q21" s="13">
        <v>5056</v>
      </c>
      <c r="R21" s="13"/>
      <c r="S21" s="13">
        <v>5056</v>
      </c>
      <c r="T21" s="16">
        <f t="shared" si="6"/>
        <v>21945</v>
      </c>
      <c r="U21" s="13">
        <v>21945</v>
      </c>
      <c r="V21" s="13">
        <f>W21+Z21</f>
        <v>14500</v>
      </c>
      <c r="W21" s="13">
        <f>Y21</f>
        <v>2500</v>
      </c>
      <c r="X21" s="13"/>
      <c r="Y21" s="13">
        <v>2500</v>
      </c>
      <c r="Z21" s="13">
        <f>AA21</f>
        <v>12000</v>
      </c>
      <c r="AA21" s="13">
        <v>12000</v>
      </c>
      <c r="AB21" s="13">
        <f>P21-V21</f>
        <v>12501</v>
      </c>
      <c r="AC21" s="13">
        <f>Q21-W21</f>
        <v>2556</v>
      </c>
      <c r="AD21" s="13">
        <f t="shared" si="12"/>
        <v>0</v>
      </c>
      <c r="AE21" s="13">
        <f>S21-Y21</f>
        <v>2556</v>
      </c>
      <c r="AF21" s="13">
        <f t="shared" si="13"/>
        <v>9945</v>
      </c>
      <c r="AG21" s="13">
        <f>U21-AA21</f>
        <v>9945</v>
      </c>
      <c r="AH21" s="13">
        <f t="shared" si="9"/>
        <v>30499.999999999996</v>
      </c>
      <c r="AI21" s="13">
        <f t="shared" si="5"/>
        <v>5925.73</v>
      </c>
      <c r="AJ21" s="13"/>
      <c r="AK21" s="13">
        <f>L21-Y21</f>
        <v>5925.73</v>
      </c>
      <c r="AL21" s="13">
        <f>AM21</f>
        <v>24574.269999999997</v>
      </c>
      <c r="AM21" s="13">
        <f>O21-AA21</f>
        <v>24574.269999999997</v>
      </c>
      <c r="AN21" s="16"/>
      <c r="EW21" s="54"/>
    </row>
    <row r="22" spans="1:153" s="53" customFormat="1" ht="27" customHeight="1" x14ac:dyDescent="0.25">
      <c r="A22" s="5">
        <v>4</v>
      </c>
      <c r="B22" s="14" t="s">
        <v>49</v>
      </c>
      <c r="C22" s="19"/>
      <c r="D22" s="20"/>
      <c r="E22" s="19"/>
      <c r="F22" s="19"/>
      <c r="G22" s="19"/>
      <c r="H22" s="19"/>
      <c r="I22" s="13"/>
      <c r="J22" s="13"/>
      <c r="K22" s="13"/>
      <c r="L22" s="13"/>
      <c r="M22" s="64"/>
      <c r="N22" s="13"/>
      <c r="O22" s="13"/>
      <c r="P22" s="13">
        <f t="shared" si="4"/>
        <v>0</v>
      </c>
      <c r="Q22" s="13"/>
      <c r="R22" s="13"/>
      <c r="S22" s="13"/>
      <c r="T22" s="16"/>
      <c r="U22" s="13"/>
      <c r="V22" s="13">
        <f t="shared" si="10"/>
        <v>0</v>
      </c>
      <c r="W22" s="13">
        <f t="shared" ref="W22:W23" si="15">Y22</f>
        <v>0</v>
      </c>
      <c r="X22" s="13"/>
      <c r="Y22" s="13"/>
      <c r="Z22" s="13">
        <f t="shared" ref="Z22:Z23" si="16">AA22</f>
        <v>0</v>
      </c>
      <c r="AA22" s="13"/>
      <c r="AB22" s="13">
        <f t="shared" si="11"/>
        <v>0</v>
      </c>
      <c r="AC22" s="13">
        <f t="shared" si="7"/>
        <v>0</v>
      </c>
      <c r="AD22" s="13">
        <f t="shared" si="12"/>
        <v>0</v>
      </c>
      <c r="AE22" s="13">
        <f t="shared" si="8"/>
        <v>0</v>
      </c>
      <c r="AF22" s="13">
        <f t="shared" si="13"/>
        <v>0</v>
      </c>
      <c r="AG22" s="13">
        <f t="shared" si="14"/>
        <v>0</v>
      </c>
      <c r="AH22" s="13">
        <f t="shared" si="9"/>
        <v>0</v>
      </c>
      <c r="AI22" s="13">
        <f t="shared" si="5"/>
        <v>0</v>
      </c>
      <c r="AJ22" s="13"/>
      <c r="AK22" s="13">
        <f t="shared" ref="AK22:AK23" si="17">L22-Y22</f>
        <v>0</v>
      </c>
      <c r="AL22" s="13">
        <f t="shared" ref="AL22:AL23" si="18">AM22</f>
        <v>0</v>
      </c>
      <c r="AM22" s="13">
        <f t="shared" ref="AM22:AM23" si="19">O22-AA22</f>
        <v>0</v>
      </c>
      <c r="AN22" s="18"/>
      <c r="EW22" s="54"/>
    </row>
    <row r="23" spans="1:153" s="53" customFormat="1" ht="34.5" customHeight="1" x14ac:dyDescent="0.25">
      <c r="A23" s="8" t="s">
        <v>42</v>
      </c>
      <c r="B23" s="9" t="s">
        <v>43</v>
      </c>
      <c r="C23" s="19"/>
      <c r="D23" s="20"/>
      <c r="E23" s="19"/>
      <c r="F23" s="19"/>
      <c r="G23" s="19"/>
      <c r="H23" s="19"/>
      <c r="I23" s="13"/>
      <c r="J23" s="13"/>
      <c r="K23" s="13"/>
      <c r="L23" s="13"/>
      <c r="M23" s="64"/>
      <c r="N23" s="13"/>
      <c r="O23" s="13"/>
      <c r="P23" s="13">
        <f t="shared" si="4"/>
        <v>0</v>
      </c>
      <c r="Q23" s="13"/>
      <c r="R23" s="13"/>
      <c r="S23" s="13"/>
      <c r="T23" s="16"/>
      <c r="U23" s="13"/>
      <c r="V23" s="13">
        <f t="shared" si="10"/>
        <v>0</v>
      </c>
      <c r="W23" s="13">
        <f t="shared" si="15"/>
        <v>0</v>
      </c>
      <c r="X23" s="13"/>
      <c r="Y23" s="13"/>
      <c r="Z23" s="13">
        <f t="shared" si="16"/>
        <v>0</v>
      </c>
      <c r="AA23" s="13"/>
      <c r="AB23" s="13">
        <f t="shared" si="11"/>
        <v>0</v>
      </c>
      <c r="AC23" s="13">
        <f t="shared" si="7"/>
        <v>0</v>
      </c>
      <c r="AD23" s="13">
        <f t="shared" si="12"/>
        <v>0</v>
      </c>
      <c r="AE23" s="13">
        <f t="shared" si="8"/>
        <v>0</v>
      </c>
      <c r="AF23" s="13">
        <f t="shared" si="13"/>
        <v>0</v>
      </c>
      <c r="AG23" s="13">
        <f t="shared" si="14"/>
        <v>0</v>
      </c>
      <c r="AH23" s="13">
        <f t="shared" si="9"/>
        <v>0</v>
      </c>
      <c r="AI23" s="13">
        <f t="shared" si="5"/>
        <v>0</v>
      </c>
      <c r="AJ23" s="13"/>
      <c r="AK23" s="13">
        <f t="shared" si="17"/>
        <v>0</v>
      </c>
      <c r="AL23" s="13">
        <f t="shared" si="18"/>
        <v>0</v>
      </c>
      <c r="AM23" s="13">
        <f t="shared" si="19"/>
        <v>0</v>
      </c>
      <c r="AN23" s="18"/>
      <c r="EW23" s="54"/>
    </row>
    <row r="24" spans="1:153" s="53" customFormat="1" ht="53.25" customHeight="1" x14ac:dyDescent="0.25">
      <c r="A24" s="15">
        <v>1</v>
      </c>
      <c r="B24" s="16" t="s">
        <v>104</v>
      </c>
      <c r="C24" s="19" t="s">
        <v>111</v>
      </c>
      <c r="D24" s="20" t="s">
        <v>141</v>
      </c>
      <c r="E24" s="19" t="s">
        <v>65</v>
      </c>
      <c r="F24" s="19" t="s">
        <v>66</v>
      </c>
      <c r="G24" s="19" t="s">
        <v>112</v>
      </c>
      <c r="H24" s="19" t="s">
        <v>114</v>
      </c>
      <c r="I24" s="13">
        <v>37296</v>
      </c>
      <c r="J24" s="13">
        <v>7479</v>
      </c>
      <c r="K24" s="13"/>
      <c r="L24" s="13">
        <v>7479</v>
      </c>
      <c r="M24" s="64" t="s">
        <v>122</v>
      </c>
      <c r="N24" s="13">
        <v>29817</v>
      </c>
      <c r="O24" s="13">
        <v>29817</v>
      </c>
      <c r="P24" s="13">
        <f t="shared" si="4"/>
        <v>23000</v>
      </c>
      <c r="Q24" s="13">
        <v>5000</v>
      </c>
      <c r="R24" s="13"/>
      <c r="S24" s="13">
        <v>5000</v>
      </c>
      <c r="T24" s="16">
        <f t="shared" si="6"/>
        <v>18000</v>
      </c>
      <c r="U24" s="13">
        <v>18000</v>
      </c>
      <c r="V24" s="13">
        <f>W24+Z24</f>
        <v>11445</v>
      </c>
      <c r="W24" s="13">
        <f>Y24</f>
        <v>2200</v>
      </c>
      <c r="X24" s="13"/>
      <c r="Y24" s="13">
        <v>2200</v>
      </c>
      <c r="Z24" s="13">
        <f>AA24</f>
        <v>9245</v>
      </c>
      <c r="AA24" s="13">
        <v>9245</v>
      </c>
      <c r="AB24" s="13">
        <f t="shared" si="11"/>
        <v>11555</v>
      </c>
      <c r="AC24" s="13">
        <f>Q24-W24</f>
        <v>2800</v>
      </c>
      <c r="AD24" s="13">
        <f t="shared" si="12"/>
        <v>0</v>
      </c>
      <c r="AE24" s="13">
        <f t="shared" si="8"/>
        <v>2800</v>
      </c>
      <c r="AF24" s="13">
        <f t="shared" si="13"/>
        <v>8755</v>
      </c>
      <c r="AG24" s="13">
        <f>U24-AA24</f>
        <v>8755</v>
      </c>
      <c r="AH24" s="13">
        <f t="shared" si="9"/>
        <v>25851</v>
      </c>
      <c r="AI24" s="13">
        <f t="shared" si="5"/>
        <v>5279</v>
      </c>
      <c r="AJ24" s="13"/>
      <c r="AK24" s="13">
        <f>L24-Y24</f>
        <v>5279</v>
      </c>
      <c r="AL24" s="13">
        <f>AM24</f>
        <v>20572</v>
      </c>
      <c r="AM24" s="13">
        <f>O24-AA24</f>
        <v>20572</v>
      </c>
      <c r="AN24" s="18"/>
      <c r="EW24" s="54"/>
    </row>
    <row r="25" spans="1:153" s="53" customFormat="1" ht="32.25" customHeight="1" x14ac:dyDescent="0.25">
      <c r="A25" s="5">
        <v>5</v>
      </c>
      <c r="B25" s="14" t="s">
        <v>57</v>
      </c>
      <c r="C25" s="19"/>
      <c r="D25" s="20"/>
      <c r="E25" s="19"/>
      <c r="F25" s="19"/>
      <c r="G25" s="19"/>
      <c r="H25" s="19"/>
      <c r="I25" s="13"/>
      <c r="J25" s="13"/>
      <c r="K25" s="13"/>
      <c r="L25" s="13"/>
      <c r="M25" s="64"/>
      <c r="N25" s="13"/>
      <c r="O25" s="13"/>
      <c r="P25" s="13">
        <f t="shared" si="4"/>
        <v>0</v>
      </c>
      <c r="Q25" s="13"/>
      <c r="R25" s="13"/>
      <c r="S25" s="13"/>
      <c r="T25" s="16"/>
      <c r="U25" s="13"/>
      <c r="V25" s="13">
        <f t="shared" si="10"/>
        <v>0</v>
      </c>
      <c r="W25" s="13"/>
      <c r="X25" s="13"/>
      <c r="Y25" s="13"/>
      <c r="Z25" s="13"/>
      <c r="AA25" s="13"/>
      <c r="AB25" s="13">
        <f t="shared" si="11"/>
        <v>0</v>
      </c>
      <c r="AC25" s="13">
        <f t="shared" si="7"/>
        <v>0</v>
      </c>
      <c r="AD25" s="13">
        <f t="shared" si="12"/>
        <v>0</v>
      </c>
      <c r="AE25" s="13">
        <f t="shared" si="8"/>
        <v>0</v>
      </c>
      <c r="AF25" s="13">
        <f t="shared" si="13"/>
        <v>0</v>
      </c>
      <c r="AG25" s="13">
        <f t="shared" si="14"/>
        <v>0</v>
      </c>
      <c r="AH25" s="13">
        <f t="shared" si="9"/>
        <v>0</v>
      </c>
      <c r="AI25" s="13">
        <f t="shared" si="5"/>
        <v>0</v>
      </c>
      <c r="AJ25" s="13"/>
      <c r="AK25" s="13"/>
      <c r="AL25" s="13"/>
      <c r="AM25" s="13"/>
      <c r="AN25" s="18"/>
      <c r="EW25" s="54"/>
    </row>
    <row r="26" spans="1:153" s="53" customFormat="1" ht="32.25" customHeight="1" x14ac:dyDescent="0.25">
      <c r="A26" s="8" t="s">
        <v>42</v>
      </c>
      <c r="B26" s="9" t="s">
        <v>43</v>
      </c>
      <c r="C26" s="19"/>
      <c r="D26" s="20"/>
      <c r="E26" s="19"/>
      <c r="F26" s="19"/>
      <c r="G26" s="19"/>
      <c r="H26" s="19"/>
      <c r="I26" s="13"/>
      <c r="J26" s="13"/>
      <c r="K26" s="13"/>
      <c r="L26" s="13"/>
      <c r="M26" s="64"/>
      <c r="N26" s="13"/>
      <c r="O26" s="13"/>
      <c r="P26" s="13">
        <f t="shared" si="4"/>
        <v>0</v>
      </c>
      <c r="Q26" s="13"/>
      <c r="R26" s="13"/>
      <c r="S26" s="13"/>
      <c r="T26" s="16"/>
      <c r="U26" s="13"/>
      <c r="V26" s="13">
        <f t="shared" si="10"/>
        <v>0</v>
      </c>
      <c r="W26" s="13"/>
      <c r="X26" s="13"/>
      <c r="Y26" s="13"/>
      <c r="Z26" s="13"/>
      <c r="AA26" s="13"/>
      <c r="AB26" s="13">
        <f t="shared" si="11"/>
        <v>0</v>
      </c>
      <c r="AC26" s="13">
        <f t="shared" si="7"/>
        <v>0</v>
      </c>
      <c r="AD26" s="13">
        <f t="shared" si="12"/>
        <v>0</v>
      </c>
      <c r="AE26" s="13">
        <f t="shared" si="8"/>
        <v>0</v>
      </c>
      <c r="AF26" s="13">
        <f t="shared" si="13"/>
        <v>0</v>
      </c>
      <c r="AG26" s="13">
        <f t="shared" si="14"/>
        <v>0</v>
      </c>
      <c r="AH26" s="13">
        <f t="shared" si="9"/>
        <v>0</v>
      </c>
      <c r="AI26" s="13">
        <f t="shared" si="5"/>
        <v>0</v>
      </c>
      <c r="AJ26" s="13"/>
      <c r="AK26" s="13"/>
      <c r="AL26" s="13"/>
      <c r="AM26" s="13"/>
      <c r="AN26" s="18"/>
      <c r="EW26" s="54"/>
    </row>
    <row r="27" spans="1:153" s="53" customFormat="1" ht="69" customHeight="1" x14ac:dyDescent="0.25">
      <c r="A27" s="15">
        <v>1</v>
      </c>
      <c r="B27" s="16" t="s">
        <v>87</v>
      </c>
      <c r="C27" s="19" t="s">
        <v>88</v>
      </c>
      <c r="D27" s="20" t="s">
        <v>89</v>
      </c>
      <c r="E27" s="19" t="s">
        <v>63</v>
      </c>
      <c r="F27" s="19" t="s">
        <v>74</v>
      </c>
      <c r="G27" s="19" t="s">
        <v>121</v>
      </c>
      <c r="H27" s="19" t="s">
        <v>90</v>
      </c>
      <c r="I27" s="13">
        <v>293310.5</v>
      </c>
      <c r="J27" s="13">
        <v>15510.5</v>
      </c>
      <c r="K27" s="13"/>
      <c r="L27" s="13">
        <v>15510.5</v>
      </c>
      <c r="M27" s="64" t="s">
        <v>120</v>
      </c>
      <c r="N27" s="13">
        <v>277800</v>
      </c>
      <c r="O27" s="13">
        <v>277800</v>
      </c>
      <c r="P27" s="13">
        <f>Q27+T27</f>
        <v>217110</v>
      </c>
      <c r="Q27" s="13">
        <v>9310</v>
      </c>
      <c r="R27" s="13"/>
      <c r="S27" s="13">
        <v>9310</v>
      </c>
      <c r="T27" s="16">
        <v>207800</v>
      </c>
      <c r="U27" s="16">
        <v>207800</v>
      </c>
      <c r="V27" s="13">
        <f t="shared" si="10"/>
        <v>58758</v>
      </c>
      <c r="W27" s="13">
        <v>5000</v>
      </c>
      <c r="X27" s="13"/>
      <c r="Y27" s="13">
        <v>5000</v>
      </c>
      <c r="Z27" s="13">
        <v>53758</v>
      </c>
      <c r="AA27" s="13">
        <v>53758</v>
      </c>
      <c r="AB27" s="13">
        <f t="shared" si="11"/>
        <v>158352</v>
      </c>
      <c r="AC27" s="13">
        <f t="shared" si="7"/>
        <v>4310</v>
      </c>
      <c r="AD27" s="13">
        <f t="shared" si="12"/>
        <v>0</v>
      </c>
      <c r="AE27" s="13">
        <f t="shared" si="8"/>
        <v>4310</v>
      </c>
      <c r="AF27" s="13">
        <f t="shared" si="13"/>
        <v>154042</v>
      </c>
      <c r="AG27" s="13">
        <f>U27-AA27</f>
        <v>154042</v>
      </c>
      <c r="AH27" s="13">
        <f t="shared" si="9"/>
        <v>234552.5</v>
      </c>
      <c r="AI27" s="13">
        <f t="shared" si="5"/>
        <v>10510.5</v>
      </c>
      <c r="AJ27" s="13"/>
      <c r="AK27" s="13">
        <f>L27-Y27</f>
        <v>10510.5</v>
      </c>
      <c r="AL27" s="13">
        <f>AM27</f>
        <v>224042</v>
      </c>
      <c r="AM27" s="13">
        <f>O27-AA27</f>
        <v>224042</v>
      </c>
      <c r="AN27" s="18"/>
      <c r="EW27" s="54"/>
    </row>
    <row r="28" spans="1:153" s="58" customFormat="1" ht="37.5" customHeight="1" x14ac:dyDescent="0.25">
      <c r="A28" s="11">
        <v>6</v>
      </c>
      <c r="B28" s="12" t="s">
        <v>91</v>
      </c>
      <c r="C28" s="38"/>
      <c r="D28" s="66"/>
      <c r="E28" s="38"/>
      <c r="F28" s="38"/>
      <c r="G28" s="38"/>
      <c r="H28" s="38"/>
      <c r="I28" s="67"/>
      <c r="J28" s="67"/>
      <c r="K28" s="67"/>
      <c r="L28" s="67"/>
      <c r="M28" s="68"/>
      <c r="N28" s="67"/>
      <c r="O28" s="67"/>
      <c r="P28" s="67"/>
      <c r="Q28" s="67"/>
      <c r="R28" s="67"/>
      <c r="S28" s="67"/>
      <c r="T28" s="12"/>
      <c r="U28" s="67"/>
      <c r="V28" s="67"/>
      <c r="W28" s="67"/>
      <c r="X28" s="67"/>
      <c r="Y28" s="67"/>
      <c r="Z28" s="67"/>
      <c r="AA28" s="67"/>
      <c r="AB28" s="67"/>
      <c r="AC28" s="67"/>
      <c r="AD28" s="67"/>
      <c r="AE28" s="67"/>
      <c r="AF28" s="67"/>
      <c r="AG28" s="67"/>
      <c r="AH28" s="13">
        <f t="shared" si="9"/>
        <v>0</v>
      </c>
      <c r="AI28" s="13">
        <f t="shared" si="5"/>
        <v>0</v>
      </c>
      <c r="AJ28" s="67"/>
      <c r="AK28" s="67"/>
      <c r="AL28" s="67"/>
      <c r="AM28" s="67"/>
      <c r="AN28" s="37"/>
    </row>
    <row r="29" spans="1:153" s="58" customFormat="1" ht="32.25" customHeight="1" x14ac:dyDescent="0.25">
      <c r="A29" s="8" t="s">
        <v>42</v>
      </c>
      <c r="B29" s="9" t="s">
        <v>43</v>
      </c>
      <c r="C29" s="38"/>
      <c r="D29" s="66"/>
      <c r="E29" s="38"/>
      <c r="F29" s="38"/>
      <c r="G29" s="38"/>
      <c r="H29" s="63"/>
      <c r="I29" s="67"/>
      <c r="J29" s="67"/>
      <c r="K29" s="67"/>
      <c r="L29" s="67"/>
      <c r="M29" s="68"/>
      <c r="N29" s="67"/>
      <c r="O29" s="67"/>
      <c r="P29" s="67"/>
      <c r="Q29" s="67"/>
      <c r="R29" s="67"/>
      <c r="S29" s="67"/>
      <c r="T29" s="12"/>
      <c r="U29" s="67"/>
      <c r="V29" s="67"/>
      <c r="W29" s="67"/>
      <c r="X29" s="67"/>
      <c r="Y29" s="67"/>
      <c r="Z29" s="67"/>
      <c r="AA29" s="67"/>
      <c r="AB29" s="67"/>
      <c r="AC29" s="67"/>
      <c r="AD29" s="67"/>
      <c r="AE29" s="67"/>
      <c r="AF29" s="67"/>
      <c r="AG29" s="67"/>
      <c r="AH29" s="13"/>
      <c r="AI29" s="13"/>
      <c r="AJ29" s="67"/>
      <c r="AK29" s="67"/>
      <c r="AL29" s="67"/>
      <c r="AM29" s="67"/>
      <c r="AN29" s="37"/>
    </row>
    <row r="30" spans="1:153" s="53" customFormat="1" ht="170.25" customHeight="1" x14ac:dyDescent="0.25">
      <c r="A30" s="15">
        <v>1</v>
      </c>
      <c r="B30" s="16" t="s">
        <v>153</v>
      </c>
      <c r="C30" s="19" t="s">
        <v>156</v>
      </c>
      <c r="D30" s="19" t="s">
        <v>157</v>
      </c>
      <c r="E30" s="19" t="s">
        <v>154</v>
      </c>
      <c r="F30" s="19" t="s">
        <v>69</v>
      </c>
      <c r="G30" s="91">
        <v>43167</v>
      </c>
      <c r="H30" s="19" t="s">
        <v>155</v>
      </c>
      <c r="I30" s="13">
        <v>277780</v>
      </c>
      <c r="J30" s="13">
        <v>58481</v>
      </c>
      <c r="K30" s="13">
        <v>0</v>
      </c>
      <c r="L30" s="13">
        <v>54033</v>
      </c>
      <c r="M30" s="64">
        <v>7656.9907466092018</v>
      </c>
      <c r="N30" s="13">
        <v>181218</v>
      </c>
      <c r="O30" s="13">
        <v>144960</v>
      </c>
      <c r="P30" s="13">
        <f>Q30+T30</f>
        <v>179981</v>
      </c>
      <c r="Q30" s="13">
        <f>SUM(R30:S30)</f>
        <v>40625</v>
      </c>
      <c r="R30" s="13"/>
      <c r="S30" s="13">
        <v>40625</v>
      </c>
      <c r="T30" s="16">
        <f>U30</f>
        <v>139356</v>
      </c>
      <c r="U30" s="13">
        <v>139356</v>
      </c>
      <c r="V30" s="13">
        <f>W30+Z30</f>
        <v>177300</v>
      </c>
      <c r="W30" s="13">
        <f>SUM(X30:Y30)</f>
        <v>37944</v>
      </c>
      <c r="X30" s="13"/>
      <c r="Y30" s="13">
        <v>37944</v>
      </c>
      <c r="Z30" s="13">
        <f>AA30</f>
        <v>139356</v>
      </c>
      <c r="AA30" s="13">
        <v>139356</v>
      </c>
      <c r="AB30" s="13">
        <f>SUM(AC30+AF30)</f>
        <v>2681</v>
      </c>
      <c r="AC30" s="13">
        <f>SUM(AD30:AE30)</f>
        <v>2681</v>
      </c>
      <c r="AD30" s="13"/>
      <c r="AE30" s="13">
        <f>S30-Y30</f>
        <v>2681</v>
      </c>
      <c r="AF30" s="13">
        <f>T30-Z30</f>
        <v>0</v>
      </c>
      <c r="AG30" s="13">
        <f>U30-AA30</f>
        <v>0</v>
      </c>
      <c r="AH30" s="13">
        <f>AI30+AL30</f>
        <v>1700</v>
      </c>
      <c r="AI30" s="13">
        <f>SUM(AJ30:AK30)</f>
        <v>1700</v>
      </c>
      <c r="AJ30" s="13">
        <v>0</v>
      </c>
      <c r="AK30" s="13">
        <v>1700</v>
      </c>
      <c r="AL30" s="13">
        <v>0</v>
      </c>
      <c r="AM30" s="13">
        <v>0</v>
      </c>
      <c r="AN30" s="16"/>
    </row>
    <row r="31" spans="1:153" s="58" customFormat="1" ht="33.75" customHeight="1" x14ac:dyDescent="0.25">
      <c r="A31" s="5" t="s">
        <v>11</v>
      </c>
      <c r="B31" s="14" t="s">
        <v>50</v>
      </c>
      <c r="C31" s="38"/>
      <c r="D31" s="66"/>
      <c r="E31" s="38"/>
      <c r="F31" s="38"/>
      <c r="G31" s="38"/>
      <c r="H31" s="38"/>
      <c r="I31" s="67">
        <f>SUM(I32:I51)</f>
        <v>2084305</v>
      </c>
      <c r="J31" s="67">
        <f t="shared" ref="J31:Y31" si="20">SUM(J32:J51)</f>
        <v>475800</v>
      </c>
      <c r="K31" s="67">
        <f t="shared" si="20"/>
        <v>351300</v>
      </c>
      <c r="L31" s="67">
        <f t="shared" si="20"/>
        <v>124500</v>
      </c>
      <c r="M31" s="67">
        <f t="shared" si="20"/>
        <v>0</v>
      </c>
      <c r="N31" s="67">
        <f t="shared" si="20"/>
        <v>1608505</v>
      </c>
      <c r="O31" s="67">
        <f t="shared" si="20"/>
        <v>1276195</v>
      </c>
      <c r="P31" s="67">
        <f t="shared" si="20"/>
        <v>0</v>
      </c>
      <c r="Q31" s="67">
        <f t="shared" si="20"/>
        <v>0</v>
      </c>
      <c r="R31" s="67">
        <f t="shared" si="20"/>
        <v>0</v>
      </c>
      <c r="S31" s="67">
        <f t="shared" si="20"/>
        <v>0</v>
      </c>
      <c r="T31" s="67">
        <f t="shared" si="20"/>
        <v>0</v>
      </c>
      <c r="U31" s="67">
        <f t="shared" si="20"/>
        <v>0</v>
      </c>
      <c r="V31" s="67">
        <f t="shared" si="20"/>
        <v>0</v>
      </c>
      <c r="W31" s="67">
        <f t="shared" si="20"/>
        <v>0</v>
      </c>
      <c r="X31" s="67">
        <f t="shared" si="20"/>
        <v>0</v>
      </c>
      <c r="Y31" s="67">
        <f t="shared" si="20"/>
        <v>0</v>
      </c>
      <c r="Z31" s="67">
        <f t="shared" ref="Z31" si="21">SUM(Z32:Z51)</f>
        <v>0</v>
      </c>
      <c r="AA31" s="67">
        <f t="shared" ref="AA31" si="22">SUM(AA32:AA51)</f>
        <v>0</v>
      </c>
      <c r="AB31" s="67">
        <f t="shared" ref="AB31" si="23">SUM(AB32:AB51)</f>
        <v>0</v>
      </c>
      <c r="AC31" s="67">
        <f t="shared" ref="AC31" si="24">SUM(AC32:AC51)</f>
        <v>0</v>
      </c>
      <c r="AD31" s="67">
        <f t="shared" ref="AD31" si="25">SUM(AD32:AD51)</f>
        <v>0</v>
      </c>
      <c r="AE31" s="67">
        <f t="shared" ref="AE31" si="26">SUM(AE32:AE51)</f>
        <v>0</v>
      </c>
      <c r="AF31" s="67">
        <f t="shared" ref="AF31" si="27">SUM(AF32:AF51)</f>
        <v>0</v>
      </c>
      <c r="AG31" s="67">
        <f t="shared" ref="AG31" si="28">SUM(AG32:AG51)</f>
        <v>0</v>
      </c>
      <c r="AH31" s="67">
        <f t="shared" ref="AH31" si="29">SUM(AH32:AH51)</f>
        <v>1751895</v>
      </c>
      <c r="AI31" s="67">
        <f t="shared" ref="AI31" si="30">SUM(AI32:AI51)</f>
        <v>475800</v>
      </c>
      <c r="AJ31" s="67">
        <f t="shared" ref="AJ31" si="31">SUM(AJ32:AJ51)</f>
        <v>150000</v>
      </c>
      <c r="AK31" s="67">
        <f t="shared" ref="AK31" si="32">SUM(AK32:AK51)</f>
        <v>325800</v>
      </c>
      <c r="AL31" s="67">
        <f t="shared" ref="AL31" si="33">SUM(AL32:AL51)</f>
        <v>1276095</v>
      </c>
      <c r="AM31" s="67">
        <f t="shared" ref="AM31" si="34">SUM(AM32:AM51)</f>
        <v>1276095</v>
      </c>
      <c r="AN31" s="12"/>
      <c r="EW31" s="59"/>
    </row>
    <row r="32" spans="1:153" s="58" customFormat="1" ht="37.5" customHeight="1" x14ac:dyDescent="0.25">
      <c r="A32" s="11">
        <v>1</v>
      </c>
      <c r="B32" s="12" t="s">
        <v>91</v>
      </c>
      <c r="C32" s="38"/>
      <c r="D32" s="66"/>
      <c r="E32" s="38"/>
      <c r="F32" s="38"/>
      <c r="G32" s="38"/>
      <c r="H32" s="38"/>
      <c r="I32" s="67"/>
      <c r="J32" s="67"/>
      <c r="K32" s="67"/>
      <c r="L32" s="67"/>
      <c r="M32" s="68"/>
      <c r="N32" s="67"/>
      <c r="O32" s="67"/>
      <c r="P32" s="67"/>
      <c r="Q32" s="67"/>
      <c r="R32" s="67"/>
      <c r="S32" s="67"/>
      <c r="T32" s="12"/>
      <c r="U32" s="67"/>
      <c r="V32" s="67"/>
      <c r="W32" s="67"/>
      <c r="X32" s="67"/>
      <c r="Y32" s="67"/>
      <c r="Z32" s="67"/>
      <c r="AA32" s="67"/>
      <c r="AB32" s="67"/>
      <c r="AC32" s="67"/>
      <c r="AD32" s="67"/>
      <c r="AE32" s="67"/>
      <c r="AF32" s="67"/>
      <c r="AG32" s="67"/>
      <c r="AH32" s="13">
        <f t="shared" si="9"/>
        <v>0</v>
      </c>
      <c r="AI32" s="13">
        <f t="shared" ref="AI32:AI33" si="35">AK32</f>
        <v>0</v>
      </c>
      <c r="AJ32" s="67"/>
      <c r="AK32" s="67"/>
      <c r="AL32" s="67"/>
      <c r="AM32" s="67"/>
      <c r="AN32" s="37"/>
    </row>
    <row r="33" spans="1:40" s="58" customFormat="1" ht="37.5" customHeight="1" x14ac:dyDescent="0.25">
      <c r="A33" s="8" t="s">
        <v>42</v>
      </c>
      <c r="B33" s="9" t="s">
        <v>51</v>
      </c>
      <c r="C33" s="38"/>
      <c r="D33" s="13">
        <v>381670</v>
      </c>
      <c r="E33" s="38"/>
      <c r="F33" s="38"/>
      <c r="G33" s="38"/>
      <c r="H33" s="38"/>
      <c r="I33" s="67"/>
      <c r="J33" s="67"/>
      <c r="K33" s="67"/>
      <c r="L33" s="67"/>
      <c r="M33" s="68"/>
      <c r="N33" s="67"/>
      <c r="O33" s="67"/>
      <c r="P33" s="67"/>
      <c r="Q33" s="67"/>
      <c r="R33" s="67"/>
      <c r="S33" s="67"/>
      <c r="T33" s="12"/>
      <c r="U33" s="67"/>
      <c r="V33" s="67"/>
      <c r="W33" s="67"/>
      <c r="X33" s="67"/>
      <c r="Y33" s="67"/>
      <c r="Z33" s="67"/>
      <c r="AA33" s="67"/>
      <c r="AB33" s="67"/>
      <c r="AC33" s="67"/>
      <c r="AD33" s="67"/>
      <c r="AE33" s="67"/>
      <c r="AF33" s="67"/>
      <c r="AG33" s="67"/>
      <c r="AH33" s="13">
        <f t="shared" si="9"/>
        <v>0</v>
      </c>
      <c r="AI33" s="13">
        <f t="shared" si="35"/>
        <v>0</v>
      </c>
      <c r="AJ33" s="67"/>
      <c r="AK33" s="67"/>
      <c r="AL33" s="67"/>
      <c r="AM33" s="67"/>
      <c r="AN33" s="37"/>
    </row>
    <row r="34" spans="1:40" s="53" customFormat="1" ht="99" customHeight="1" x14ac:dyDescent="0.25">
      <c r="A34" s="15">
        <v>1</v>
      </c>
      <c r="B34" s="16" t="s">
        <v>92</v>
      </c>
      <c r="C34" s="19" t="s">
        <v>93</v>
      </c>
      <c r="D34" s="65" t="s">
        <v>94</v>
      </c>
      <c r="E34" s="19" t="s">
        <v>72</v>
      </c>
      <c r="F34" s="19" t="s">
        <v>95</v>
      </c>
      <c r="G34" s="19"/>
      <c r="H34" s="19" t="s">
        <v>96</v>
      </c>
      <c r="I34" s="13">
        <v>381670</v>
      </c>
      <c r="J34" s="13">
        <v>53430</v>
      </c>
      <c r="K34" s="13">
        <v>53430</v>
      </c>
      <c r="L34" s="13">
        <v>0</v>
      </c>
      <c r="M34" s="64" t="s">
        <v>97</v>
      </c>
      <c r="N34" s="13">
        <v>328240</v>
      </c>
      <c r="O34" s="13">
        <f>149610+114500</f>
        <v>264110</v>
      </c>
      <c r="P34" s="13"/>
      <c r="Q34" s="13"/>
      <c r="R34" s="13"/>
      <c r="S34" s="13"/>
      <c r="T34" s="16"/>
      <c r="U34" s="13"/>
      <c r="V34" s="13"/>
      <c r="W34" s="13"/>
      <c r="X34" s="13"/>
      <c r="Y34" s="13"/>
      <c r="Z34" s="13"/>
      <c r="AA34" s="13"/>
      <c r="AB34" s="13"/>
      <c r="AC34" s="13"/>
      <c r="AD34" s="13"/>
      <c r="AE34" s="13"/>
      <c r="AF34" s="13"/>
      <c r="AG34" s="13"/>
      <c r="AH34" s="13">
        <f t="shared" si="9"/>
        <v>317440</v>
      </c>
      <c r="AI34" s="13">
        <f>SUM(AJ34:AK34)</f>
        <v>53430</v>
      </c>
      <c r="AJ34" s="13">
        <v>0</v>
      </c>
      <c r="AK34" s="13">
        <v>53430</v>
      </c>
      <c r="AL34" s="13">
        <f>AM34</f>
        <v>264010</v>
      </c>
      <c r="AM34" s="13">
        <v>264010</v>
      </c>
      <c r="AN34" s="18"/>
    </row>
    <row r="35" spans="1:40" s="53" customFormat="1" ht="57" customHeight="1" x14ac:dyDescent="0.25">
      <c r="A35" s="15">
        <v>2</v>
      </c>
      <c r="B35" s="16" t="s">
        <v>98</v>
      </c>
      <c r="C35" s="19" t="s">
        <v>99</v>
      </c>
      <c r="D35" s="65" t="s">
        <v>100</v>
      </c>
      <c r="E35" s="19" t="s">
        <v>101</v>
      </c>
      <c r="F35" s="19" t="s">
        <v>102</v>
      </c>
      <c r="G35" s="19"/>
      <c r="H35" s="19" t="s">
        <v>103</v>
      </c>
      <c r="I35" s="13">
        <v>32500</v>
      </c>
      <c r="J35" s="13">
        <f>L35</f>
        <v>3500</v>
      </c>
      <c r="K35" s="13"/>
      <c r="L35" s="13">
        <v>3500</v>
      </c>
      <c r="M35" s="64"/>
      <c r="N35" s="13">
        <v>29000</v>
      </c>
      <c r="O35" s="13">
        <v>29000</v>
      </c>
      <c r="P35" s="13"/>
      <c r="Q35" s="13"/>
      <c r="R35" s="13"/>
      <c r="S35" s="13"/>
      <c r="T35" s="16"/>
      <c r="U35" s="13"/>
      <c r="V35" s="13"/>
      <c r="W35" s="13"/>
      <c r="X35" s="13"/>
      <c r="Y35" s="13"/>
      <c r="Z35" s="13"/>
      <c r="AA35" s="13"/>
      <c r="AB35" s="13"/>
      <c r="AC35" s="13"/>
      <c r="AD35" s="13"/>
      <c r="AE35" s="13"/>
      <c r="AF35" s="13"/>
      <c r="AG35" s="13"/>
      <c r="AH35" s="13">
        <f t="shared" si="9"/>
        <v>32500</v>
      </c>
      <c r="AI35" s="13">
        <f t="shared" ref="AI35:AI51" si="36">SUM(AJ35:AK35)</f>
        <v>3500</v>
      </c>
      <c r="AJ35" s="13"/>
      <c r="AK35" s="13">
        <v>3500</v>
      </c>
      <c r="AL35" s="13">
        <v>29000</v>
      </c>
      <c r="AM35" s="13">
        <v>29000</v>
      </c>
      <c r="AN35" s="18"/>
    </row>
    <row r="36" spans="1:40" s="58" customFormat="1" ht="28.5" customHeight="1" x14ac:dyDescent="0.25">
      <c r="A36" s="11">
        <v>2</v>
      </c>
      <c r="B36" s="12" t="s">
        <v>49</v>
      </c>
      <c r="C36" s="38"/>
      <c r="D36" s="66"/>
      <c r="E36" s="38"/>
      <c r="F36" s="38"/>
      <c r="G36" s="38"/>
      <c r="H36" s="38"/>
      <c r="I36" s="67"/>
      <c r="J36" s="67"/>
      <c r="K36" s="67"/>
      <c r="L36" s="67"/>
      <c r="M36" s="68"/>
      <c r="N36" s="67"/>
      <c r="O36" s="67"/>
      <c r="P36" s="67"/>
      <c r="Q36" s="67"/>
      <c r="R36" s="67"/>
      <c r="S36" s="67"/>
      <c r="T36" s="12"/>
      <c r="U36" s="67"/>
      <c r="V36" s="67"/>
      <c r="W36" s="67"/>
      <c r="X36" s="67"/>
      <c r="Y36" s="67"/>
      <c r="Z36" s="67"/>
      <c r="AA36" s="67"/>
      <c r="AB36" s="67"/>
      <c r="AC36" s="67"/>
      <c r="AD36" s="67"/>
      <c r="AE36" s="67"/>
      <c r="AF36" s="67"/>
      <c r="AG36" s="67"/>
      <c r="AH36" s="13">
        <f t="shared" si="9"/>
        <v>0</v>
      </c>
      <c r="AI36" s="13">
        <f t="shared" si="36"/>
        <v>0</v>
      </c>
      <c r="AJ36" s="67"/>
      <c r="AK36" s="67"/>
      <c r="AL36" s="67"/>
      <c r="AM36" s="67"/>
      <c r="AN36" s="37"/>
    </row>
    <row r="37" spans="1:40" s="53" customFormat="1" ht="30" x14ac:dyDescent="0.25">
      <c r="A37" s="8" t="s">
        <v>42</v>
      </c>
      <c r="B37" s="9" t="s">
        <v>51</v>
      </c>
      <c r="C37" s="19"/>
      <c r="D37" s="20"/>
      <c r="E37" s="19"/>
      <c r="F37" s="19"/>
      <c r="G37" s="19"/>
      <c r="H37" s="19"/>
      <c r="I37" s="13"/>
      <c r="J37" s="13"/>
      <c r="K37" s="13"/>
      <c r="L37" s="13"/>
      <c r="M37" s="64"/>
      <c r="N37" s="13"/>
      <c r="O37" s="13"/>
      <c r="P37" s="13"/>
      <c r="Q37" s="13"/>
      <c r="R37" s="13"/>
      <c r="S37" s="13"/>
      <c r="T37" s="16">
        <f t="shared" si="6"/>
        <v>0</v>
      </c>
      <c r="U37" s="13"/>
      <c r="V37" s="13"/>
      <c r="W37" s="13"/>
      <c r="X37" s="13"/>
      <c r="Y37" s="13"/>
      <c r="Z37" s="13"/>
      <c r="AA37" s="13"/>
      <c r="AB37" s="13"/>
      <c r="AC37" s="13"/>
      <c r="AD37" s="13"/>
      <c r="AE37" s="13"/>
      <c r="AF37" s="13"/>
      <c r="AG37" s="13"/>
      <c r="AH37" s="13">
        <f t="shared" si="9"/>
        <v>0</v>
      </c>
      <c r="AI37" s="13">
        <f t="shared" si="36"/>
        <v>0</v>
      </c>
      <c r="AJ37" s="13"/>
      <c r="AK37" s="13"/>
      <c r="AL37" s="13"/>
      <c r="AM37" s="13"/>
      <c r="AN37" s="18"/>
    </row>
    <row r="38" spans="1:40" s="53" customFormat="1" ht="105.75" customHeight="1" x14ac:dyDescent="0.25">
      <c r="A38" s="15">
        <v>1</v>
      </c>
      <c r="B38" s="16" t="s">
        <v>52</v>
      </c>
      <c r="C38" s="19" t="s">
        <v>150</v>
      </c>
      <c r="D38" s="20" t="s">
        <v>67</v>
      </c>
      <c r="E38" s="19" t="s">
        <v>68</v>
      </c>
      <c r="F38" s="19" t="s">
        <v>69</v>
      </c>
      <c r="G38" s="19"/>
      <c r="H38" s="19" t="s">
        <v>80</v>
      </c>
      <c r="I38" s="13">
        <v>694400</v>
      </c>
      <c r="J38" s="13">
        <v>78100</v>
      </c>
      <c r="K38" s="13">
        <v>78100</v>
      </c>
      <c r="L38" s="13">
        <v>0</v>
      </c>
      <c r="M38" s="64"/>
      <c r="N38" s="13">
        <v>616300</v>
      </c>
      <c r="O38" s="13">
        <v>431400</v>
      </c>
      <c r="P38" s="13"/>
      <c r="Q38" s="13"/>
      <c r="R38" s="13"/>
      <c r="S38" s="13"/>
      <c r="T38" s="16">
        <f t="shared" si="6"/>
        <v>0</v>
      </c>
      <c r="U38" s="13"/>
      <c r="V38" s="13"/>
      <c r="W38" s="13"/>
      <c r="X38" s="13"/>
      <c r="Y38" s="13"/>
      <c r="Z38" s="13"/>
      <c r="AA38" s="13"/>
      <c r="AB38" s="13"/>
      <c r="AC38" s="13"/>
      <c r="AD38" s="13"/>
      <c r="AE38" s="13"/>
      <c r="AF38" s="13"/>
      <c r="AG38" s="13"/>
      <c r="AH38" s="13">
        <f t="shared" si="9"/>
        <v>509500</v>
      </c>
      <c r="AI38" s="13">
        <f t="shared" si="36"/>
        <v>78100</v>
      </c>
      <c r="AJ38" s="13">
        <v>0</v>
      </c>
      <c r="AK38" s="13">
        <v>78100</v>
      </c>
      <c r="AL38" s="13">
        <v>431400</v>
      </c>
      <c r="AM38" s="13">
        <v>431400</v>
      </c>
      <c r="AN38" s="18"/>
    </row>
    <row r="39" spans="1:40" s="53" customFormat="1" ht="82.5" customHeight="1" x14ac:dyDescent="0.25">
      <c r="A39" s="15">
        <v>2</v>
      </c>
      <c r="B39" s="16" t="s">
        <v>53</v>
      </c>
      <c r="C39" s="19" t="s">
        <v>116</v>
      </c>
      <c r="D39" s="20" t="s">
        <v>70</v>
      </c>
      <c r="E39" s="19" t="s">
        <v>68</v>
      </c>
      <c r="F39" s="19" t="s">
        <v>71</v>
      </c>
      <c r="G39" s="19"/>
      <c r="H39" s="19" t="s">
        <v>81</v>
      </c>
      <c r="I39" s="13">
        <v>500000</v>
      </c>
      <c r="J39" s="13">
        <v>250000</v>
      </c>
      <c r="K39" s="13">
        <v>150000</v>
      </c>
      <c r="L39" s="13">
        <v>100000</v>
      </c>
      <c r="M39" s="64"/>
      <c r="N39" s="13">
        <v>250000</v>
      </c>
      <c r="O39" s="13">
        <v>250000</v>
      </c>
      <c r="P39" s="13"/>
      <c r="Q39" s="13"/>
      <c r="R39" s="13"/>
      <c r="S39" s="13"/>
      <c r="T39" s="16">
        <f t="shared" si="6"/>
        <v>0</v>
      </c>
      <c r="U39" s="13"/>
      <c r="V39" s="13"/>
      <c r="W39" s="13"/>
      <c r="X39" s="13"/>
      <c r="Y39" s="13"/>
      <c r="Z39" s="13"/>
      <c r="AA39" s="13"/>
      <c r="AB39" s="13"/>
      <c r="AC39" s="13"/>
      <c r="AD39" s="13"/>
      <c r="AE39" s="13"/>
      <c r="AF39" s="13"/>
      <c r="AG39" s="13"/>
      <c r="AH39" s="13">
        <f t="shared" si="9"/>
        <v>500000</v>
      </c>
      <c r="AI39" s="13">
        <f t="shared" si="36"/>
        <v>250000</v>
      </c>
      <c r="AJ39" s="13">
        <v>150000</v>
      </c>
      <c r="AK39" s="13">
        <v>100000</v>
      </c>
      <c r="AL39" s="13">
        <v>250000</v>
      </c>
      <c r="AM39" s="13">
        <v>250000</v>
      </c>
      <c r="AN39" s="18"/>
    </row>
    <row r="40" spans="1:40" s="53" customFormat="1" ht="25.5" customHeight="1" x14ac:dyDescent="0.25">
      <c r="A40" s="11">
        <v>3</v>
      </c>
      <c r="B40" s="12" t="s">
        <v>54</v>
      </c>
      <c r="C40" s="19"/>
      <c r="D40" s="20"/>
      <c r="E40" s="19"/>
      <c r="F40" s="19"/>
      <c r="G40" s="19"/>
      <c r="H40" s="19"/>
      <c r="I40" s="13"/>
      <c r="J40" s="13"/>
      <c r="K40" s="13"/>
      <c r="L40" s="13"/>
      <c r="M40" s="64"/>
      <c r="N40" s="13"/>
      <c r="O40" s="13"/>
      <c r="P40" s="13"/>
      <c r="Q40" s="13"/>
      <c r="R40" s="13"/>
      <c r="S40" s="13"/>
      <c r="T40" s="16">
        <f t="shared" si="6"/>
        <v>0</v>
      </c>
      <c r="U40" s="13"/>
      <c r="V40" s="13"/>
      <c r="W40" s="13"/>
      <c r="X40" s="13"/>
      <c r="Y40" s="13"/>
      <c r="Z40" s="13"/>
      <c r="AA40" s="13"/>
      <c r="AB40" s="13"/>
      <c r="AC40" s="13"/>
      <c r="AD40" s="13"/>
      <c r="AE40" s="13"/>
      <c r="AF40" s="13"/>
      <c r="AG40" s="13"/>
      <c r="AH40" s="13">
        <f t="shared" si="9"/>
        <v>0</v>
      </c>
      <c r="AI40" s="13">
        <f t="shared" si="36"/>
        <v>0</v>
      </c>
      <c r="AJ40" s="13"/>
      <c r="AK40" s="13"/>
      <c r="AL40" s="13"/>
      <c r="AM40" s="13"/>
      <c r="AN40" s="18"/>
    </row>
    <row r="41" spans="1:40" s="53" customFormat="1" ht="37.5" customHeight="1" x14ac:dyDescent="0.25">
      <c r="A41" s="8" t="s">
        <v>42</v>
      </c>
      <c r="B41" s="9" t="s">
        <v>51</v>
      </c>
      <c r="C41" s="19"/>
      <c r="D41" s="20"/>
      <c r="E41" s="19"/>
      <c r="F41" s="19"/>
      <c r="G41" s="19"/>
      <c r="H41" s="19"/>
      <c r="I41" s="13"/>
      <c r="J41" s="13"/>
      <c r="K41" s="13"/>
      <c r="L41" s="13"/>
      <c r="M41" s="64"/>
      <c r="N41" s="13"/>
      <c r="O41" s="13"/>
      <c r="P41" s="13"/>
      <c r="Q41" s="13"/>
      <c r="R41" s="13"/>
      <c r="S41" s="13"/>
      <c r="T41" s="16">
        <f t="shared" si="6"/>
        <v>0</v>
      </c>
      <c r="U41" s="13"/>
      <c r="V41" s="13"/>
      <c r="W41" s="13"/>
      <c r="X41" s="13"/>
      <c r="Y41" s="13"/>
      <c r="Z41" s="13"/>
      <c r="AA41" s="13"/>
      <c r="AB41" s="13"/>
      <c r="AC41" s="13"/>
      <c r="AD41" s="13"/>
      <c r="AE41" s="13"/>
      <c r="AF41" s="13"/>
      <c r="AG41" s="13"/>
      <c r="AH41" s="13">
        <f t="shared" si="9"/>
        <v>0</v>
      </c>
      <c r="AI41" s="13">
        <f t="shared" si="36"/>
        <v>0</v>
      </c>
      <c r="AJ41" s="13"/>
      <c r="AK41" s="13"/>
      <c r="AL41" s="13"/>
      <c r="AM41" s="13"/>
      <c r="AN41" s="18"/>
    </row>
    <row r="42" spans="1:40" s="53" customFormat="1" ht="60" customHeight="1" x14ac:dyDescent="0.25">
      <c r="A42" s="15">
        <v>1</v>
      </c>
      <c r="B42" s="16" t="s">
        <v>55</v>
      </c>
      <c r="C42" s="19" t="s">
        <v>88</v>
      </c>
      <c r="D42" s="20" t="s">
        <v>73</v>
      </c>
      <c r="E42" s="19" t="s">
        <v>68</v>
      </c>
      <c r="F42" s="19" t="s">
        <v>74</v>
      </c>
      <c r="G42" s="19"/>
      <c r="H42" s="19" t="s">
        <v>82</v>
      </c>
      <c r="I42" s="13">
        <v>54840</v>
      </c>
      <c r="J42" s="13">
        <v>5000</v>
      </c>
      <c r="K42" s="13">
        <v>0</v>
      </c>
      <c r="L42" s="13">
        <v>5000</v>
      </c>
      <c r="M42" s="64"/>
      <c r="N42" s="13">
        <v>49840</v>
      </c>
      <c r="O42" s="13">
        <v>49840</v>
      </c>
      <c r="P42" s="13"/>
      <c r="Q42" s="13"/>
      <c r="R42" s="13"/>
      <c r="S42" s="13"/>
      <c r="T42" s="16">
        <f t="shared" si="6"/>
        <v>0</v>
      </c>
      <c r="U42" s="13"/>
      <c r="V42" s="13"/>
      <c r="W42" s="13"/>
      <c r="X42" s="13"/>
      <c r="Y42" s="13"/>
      <c r="Z42" s="13"/>
      <c r="AA42" s="13"/>
      <c r="AB42" s="13"/>
      <c r="AC42" s="13"/>
      <c r="AD42" s="13"/>
      <c r="AE42" s="13"/>
      <c r="AF42" s="13"/>
      <c r="AG42" s="13"/>
      <c r="AH42" s="13">
        <f t="shared" si="9"/>
        <v>54840</v>
      </c>
      <c r="AI42" s="13">
        <f t="shared" si="36"/>
        <v>5000</v>
      </c>
      <c r="AJ42" s="13">
        <v>0</v>
      </c>
      <c r="AK42" s="13">
        <v>5000</v>
      </c>
      <c r="AL42" s="13">
        <v>49840</v>
      </c>
      <c r="AM42" s="13">
        <v>49840</v>
      </c>
      <c r="AN42" s="18"/>
    </row>
    <row r="43" spans="1:40" s="53" customFormat="1" ht="30.75" customHeight="1" x14ac:dyDescent="0.25">
      <c r="A43" s="11">
        <v>4</v>
      </c>
      <c r="B43" s="12" t="s">
        <v>45</v>
      </c>
      <c r="C43" s="19"/>
      <c r="D43" s="20"/>
      <c r="E43" s="19"/>
      <c r="F43" s="19"/>
      <c r="G43" s="19"/>
      <c r="H43" s="19"/>
      <c r="I43" s="13"/>
      <c r="J43" s="13"/>
      <c r="K43" s="13"/>
      <c r="L43" s="13"/>
      <c r="M43" s="64"/>
      <c r="N43" s="13"/>
      <c r="O43" s="13"/>
      <c r="P43" s="13"/>
      <c r="Q43" s="13"/>
      <c r="R43" s="13"/>
      <c r="S43" s="13"/>
      <c r="T43" s="16">
        <f t="shared" si="6"/>
        <v>0</v>
      </c>
      <c r="U43" s="13"/>
      <c r="V43" s="13"/>
      <c r="W43" s="13"/>
      <c r="X43" s="13"/>
      <c r="Y43" s="13"/>
      <c r="Z43" s="13"/>
      <c r="AA43" s="13"/>
      <c r="AB43" s="13"/>
      <c r="AC43" s="13"/>
      <c r="AD43" s="13"/>
      <c r="AE43" s="13"/>
      <c r="AF43" s="13"/>
      <c r="AG43" s="13"/>
      <c r="AH43" s="13">
        <f t="shared" si="9"/>
        <v>0</v>
      </c>
      <c r="AI43" s="13">
        <f t="shared" si="36"/>
        <v>0</v>
      </c>
      <c r="AJ43" s="13"/>
      <c r="AK43" s="13"/>
      <c r="AL43" s="13"/>
      <c r="AM43" s="13"/>
      <c r="AN43" s="18"/>
    </row>
    <row r="44" spans="1:40" s="53" customFormat="1" ht="30" x14ac:dyDescent="0.25">
      <c r="A44" s="8" t="s">
        <v>42</v>
      </c>
      <c r="B44" s="9" t="s">
        <v>51</v>
      </c>
      <c r="C44" s="19"/>
      <c r="D44" s="20"/>
      <c r="E44" s="19"/>
      <c r="F44" s="19"/>
      <c r="G44" s="19"/>
      <c r="H44" s="19"/>
      <c r="I44" s="13"/>
      <c r="J44" s="13"/>
      <c r="K44" s="13"/>
      <c r="L44" s="13"/>
      <c r="M44" s="64"/>
      <c r="N44" s="13"/>
      <c r="O44" s="13"/>
      <c r="P44" s="13"/>
      <c r="Q44" s="13"/>
      <c r="R44" s="13"/>
      <c r="S44" s="13"/>
      <c r="T44" s="16">
        <f t="shared" si="6"/>
        <v>0</v>
      </c>
      <c r="U44" s="13"/>
      <c r="V44" s="13"/>
      <c r="W44" s="13"/>
      <c r="X44" s="13"/>
      <c r="Y44" s="13"/>
      <c r="Z44" s="13"/>
      <c r="AA44" s="13"/>
      <c r="AB44" s="13"/>
      <c r="AC44" s="13"/>
      <c r="AD44" s="13"/>
      <c r="AE44" s="13"/>
      <c r="AF44" s="13"/>
      <c r="AG44" s="13"/>
      <c r="AH44" s="13">
        <f t="shared" si="9"/>
        <v>0</v>
      </c>
      <c r="AI44" s="13">
        <f t="shared" si="36"/>
        <v>0</v>
      </c>
      <c r="AJ44" s="13"/>
      <c r="AK44" s="13"/>
      <c r="AL44" s="13"/>
      <c r="AM44" s="13"/>
      <c r="AN44" s="18"/>
    </row>
    <row r="45" spans="1:40" s="53" customFormat="1" ht="84" customHeight="1" x14ac:dyDescent="0.25">
      <c r="A45" s="15">
        <v>1</v>
      </c>
      <c r="B45" s="16" t="s">
        <v>56</v>
      </c>
      <c r="C45" s="19" t="s">
        <v>117</v>
      </c>
      <c r="D45" s="20" t="s">
        <v>75</v>
      </c>
      <c r="E45" s="19" t="s">
        <v>72</v>
      </c>
      <c r="F45" s="19" t="s">
        <v>69</v>
      </c>
      <c r="G45" s="19"/>
      <c r="H45" s="19" t="s">
        <v>83</v>
      </c>
      <c r="I45" s="13">
        <v>347370</v>
      </c>
      <c r="J45" s="13">
        <v>69770</v>
      </c>
      <c r="K45" s="13">
        <v>69770</v>
      </c>
      <c r="L45" s="13">
        <v>0</v>
      </c>
      <c r="M45" s="64"/>
      <c r="N45" s="13">
        <v>277600</v>
      </c>
      <c r="O45" s="13">
        <v>194320</v>
      </c>
      <c r="P45" s="13"/>
      <c r="Q45" s="13"/>
      <c r="R45" s="13"/>
      <c r="S45" s="13"/>
      <c r="T45" s="16">
        <f t="shared" si="6"/>
        <v>0</v>
      </c>
      <c r="U45" s="13"/>
      <c r="V45" s="13"/>
      <c r="W45" s="13"/>
      <c r="X45" s="13"/>
      <c r="Y45" s="13"/>
      <c r="Z45" s="13"/>
      <c r="AA45" s="13"/>
      <c r="AB45" s="13"/>
      <c r="AC45" s="13"/>
      <c r="AD45" s="13"/>
      <c r="AE45" s="13"/>
      <c r="AF45" s="13"/>
      <c r="AG45" s="13"/>
      <c r="AH45" s="13">
        <f t="shared" si="9"/>
        <v>264090</v>
      </c>
      <c r="AI45" s="13">
        <f t="shared" si="36"/>
        <v>69770</v>
      </c>
      <c r="AJ45" s="13">
        <v>0</v>
      </c>
      <c r="AK45" s="13">
        <v>69770</v>
      </c>
      <c r="AL45" s="13">
        <v>194320</v>
      </c>
      <c r="AM45" s="13">
        <v>194320</v>
      </c>
      <c r="AN45" s="18"/>
    </row>
    <row r="46" spans="1:40" s="53" customFormat="1" ht="21.75" customHeight="1" x14ac:dyDescent="0.25">
      <c r="A46" s="11">
        <v>5</v>
      </c>
      <c r="B46" s="14" t="s">
        <v>57</v>
      </c>
      <c r="C46" s="19"/>
      <c r="D46" s="20"/>
      <c r="E46" s="19"/>
      <c r="F46" s="19"/>
      <c r="G46" s="19"/>
      <c r="H46" s="19"/>
      <c r="I46" s="13"/>
      <c r="J46" s="13"/>
      <c r="K46" s="13"/>
      <c r="L46" s="13"/>
      <c r="M46" s="64"/>
      <c r="N46" s="13"/>
      <c r="O46" s="13"/>
      <c r="P46" s="13"/>
      <c r="Q46" s="13"/>
      <c r="R46" s="13"/>
      <c r="S46" s="13"/>
      <c r="T46" s="16">
        <f t="shared" si="6"/>
        <v>0</v>
      </c>
      <c r="U46" s="13"/>
      <c r="V46" s="13"/>
      <c r="W46" s="13"/>
      <c r="X46" s="13"/>
      <c r="Y46" s="13"/>
      <c r="Z46" s="13"/>
      <c r="AA46" s="13"/>
      <c r="AB46" s="13"/>
      <c r="AC46" s="13"/>
      <c r="AD46" s="13"/>
      <c r="AE46" s="13"/>
      <c r="AF46" s="13"/>
      <c r="AG46" s="13"/>
      <c r="AH46" s="13">
        <f t="shared" si="9"/>
        <v>0</v>
      </c>
      <c r="AI46" s="13">
        <f t="shared" si="36"/>
        <v>0</v>
      </c>
      <c r="AJ46" s="13"/>
      <c r="AK46" s="13"/>
      <c r="AL46" s="13"/>
      <c r="AM46" s="13"/>
      <c r="AN46" s="18"/>
    </row>
    <row r="47" spans="1:40" s="53" customFormat="1" ht="42" customHeight="1" x14ac:dyDescent="0.25">
      <c r="A47" s="8" t="s">
        <v>42</v>
      </c>
      <c r="B47" s="9" t="s">
        <v>51</v>
      </c>
      <c r="C47" s="19"/>
      <c r="D47" s="20"/>
      <c r="E47" s="19"/>
      <c r="F47" s="19"/>
      <c r="G47" s="19"/>
      <c r="H47" s="19"/>
      <c r="I47" s="13"/>
      <c r="J47" s="13"/>
      <c r="K47" s="13"/>
      <c r="L47" s="13"/>
      <c r="M47" s="64"/>
      <c r="N47" s="13"/>
      <c r="O47" s="13"/>
      <c r="P47" s="13"/>
      <c r="Q47" s="13"/>
      <c r="R47" s="13"/>
      <c r="S47" s="13"/>
      <c r="T47" s="16">
        <f t="shared" si="6"/>
        <v>0</v>
      </c>
      <c r="U47" s="13"/>
      <c r="V47" s="13"/>
      <c r="W47" s="13"/>
      <c r="X47" s="13"/>
      <c r="Y47" s="13"/>
      <c r="Z47" s="13"/>
      <c r="AA47" s="13"/>
      <c r="AB47" s="13"/>
      <c r="AC47" s="13"/>
      <c r="AD47" s="13"/>
      <c r="AE47" s="13"/>
      <c r="AF47" s="13"/>
      <c r="AG47" s="13"/>
      <c r="AH47" s="13">
        <f t="shared" si="9"/>
        <v>0</v>
      </c>
      <c r="AI47" s="13">
        <f t="shared" si="36"/>
        <v>0</v>
      </c>
      <c r="AJ47" s="13"/>
      <c r="AK47" s="13"/>
      <c r="AL47" s="13"/>
      <c r="AM47" s="13"/>
      <c r="AN47" s="18"/>
    </row>
    <row r="48" spans="1:40" s="53" customFormat="1" ht="49.5" customHeight="1" x14ac:dyDescent="0.25">
      <c r="A48" s="15">
        <v>1</v>
      </c>
      <c r="B48" s="30" t="s">
        <v>143</v>
      </c>
      <c r="C48" s="19" t="s">
        <v>118</v>
      </c>
      <c r="D48" s="20" t="s">
        <v>76</v>
      </c>
      <c r="E48" s="19" t="s">
        <v>77</v>
      </c>
      <c r="F48" s="19" t="s">
        <v>74</v>
      </c>
      <c r="G48" s="19"/>
      <c r="H48" s="19" t="s">
        <v>84</v>
      </c>
      <c r="I48" s="13">
        <v>34525</v>
      </c>
      <c r="J48" s="13">
        <v>10000</v>
      </c>
      <c r="K48" s="13">
        <v>0</v>
      </c>
      <c r="L48" s="13">
        <v>10000</v>
      </c>
      <c r="M48" s="64"/>
      <c r="N48" s="13">
        <v>24525</v>
      </c>
      <c r="O48" s="13">
        <v>24525</v>
      </c>
      <c r="P48" s="13"/>
      <c r="Q48" s="13"/>
      <c r="R48" s="13"/>
      <c r="S48" s="13"/>
      <c r="T48" s="16">
        <f t="shared" si="6"/>
        <v>0</v>
      </c>
      <c r="U48" s="13"/>
      <c r="V48" s="13"/>
      <c r="W48" s="13"/>
      <c r="X48" s="13"/>
      <c r="Y48" s="13"/>
      <c r="Z48" s="13"/>
      <c r="AA48" s="13"/>
      <c r="AB48" s="13"/>
      <c r="AC48" s="13"/>
      <c r="AD48" s="13"/>
      <c r="AE48" s="13"/>
      <c r="AF48" s="13"/>
      <c r="AG48" s="13"/>
      <c r="AH48" s="13">
        <f t="shared" si="9"/>
        <v>34525</v>
      </c>
      <c r="AI48" s="13">
        <f t="shared" si="36"/>
        <v>10000</v>
      </c>
      <c r="AJ48" s="13"/>
      <c r="AK48" s="13">
        <v>10000</v>
      </c>
      <c r="AL48" s="13">
        <v>24525</v>
      </c>
      <c r="AM48" s="13">
        <v>24525</v>
      </c>
      <c r="AN48" s="18"/>
    </row>
    <row r="49" spans="1:153" s="53" customFormat="1" ht="28.5" customHeight="1" x14ac:dyDescent="0.25">
      <c r="A49" s="11">
        <v>6</v>
      </c>
      <c r="B49" s="14" t="s">
        <v>58</v>
      </c>
      <c r="C49" s="19"/>
      <c r="D49" s="20"/>
      <c r="E49" s="19"/>
      <c r="F49" s="19"/>
      <c r="G49" s="19"/>
      <c r="H49" s="19"/>
      <c r="I49" s="13"/>
      <c r="J49" s="13"/>
      <c r="K49" s="13"/>
      <c r="L49" s="13"/>
      <c r="M49" s="64"/>
      <c r="N49" s="13"/>
      <c r="O49" s="13"/>
      <c r="P49" s="13"/>
      <c r="Q49" s="13"/>
      <c r="R49" s="13"/>
      <c r="S49" s="13"/>
      <c r="T49" s="16">
        <f t="shared" si="6"/>
        <v>0</v>
      </c>
      <c r="U49" s="13"/>
      <c r="V49" s="13"/>
      <c r="W49" s="13"/>
      <c r="X49" s="13"/>
      <c r="Y49" s="13"/>
      <c r="Z49" s="13"/>
      <c r="AA49" s="13"/>
      <c r="AB49" s="13"/>
      <c r="AC49" s="13"/>
      <c r="AD49" s="13"/>
      <c r="AE49" s="13"/>
      <c r="AF49" s="13"/>
      <c r="AG49" s="13"/>
      <c r="AH49" s="13">
        <f t="shared" si="9"/>
        <v>0</v>
      </c>
      <c r="AI49" s="13">
        <f t="shared" si="36"/>
        <v>0</v>
      </c>
      <c r="AJ49" s="13"/>
      <c r="AK49" s="13"/>
      <c r="AL49" s="13"/>
      <c r="AM49" s="13"/>
      <c r="AN49" s="18"/>
    </row>
    <row r="50" spans="1:153" s="53" customFormat="1" ht="30" x14ac:dyDescent="0.25">
      <c r="A50" s="8" t="s">
        <v>42</v>
      </c>
      <c r="B50" s="9" t="s">
        <v>51</v>
      </c>
      <c r="C50" s="19"/>
      <c r="D50" s="20"/>
      <c r="E50" s="19"/>
      <c r="F50" s="19"/>
      <c r="G50" s="19"/>
      <c r="H50" s="19"/>
      <c r="I50" s="13"/>
      <c r="J50" s="13"/>
      <c r="K50" s="13"/>
      <c r="L50" s="13"/>
      <c r="M50" s="64"/>
      <c r="N50" s="13"/>
      <c r="O50" s="13"/>
      <c r="P50" s="13"/>
      <c r="Q50" s="13"/>
      <c r="R50" s="13"/>
      <c r="S50" s="13"/>
      <c r="T50" s="16">
        <f t="shared" si="6"/>
        <v>0</v>
      </c>
      <c r="U50" s="13"/>
      <c r="V50" s="13"/>
      <c r="W50" s="13"/>
      <c r="X50" s="13"/>
      <c r="Y50" s="13"/>
      <c r="Z50" s="13"/>
      <c r="AA50" s="13"/>
      <c r="AB50" s="13"/>
      <c r="AC50" s="13"/>
      <c r="AD50" s="13"/>
      <c r="AE50" s="13"/>
      <c r="AF50" s="13"/>
      <c r="AG50" s="13"/>
      <c r="AH50" s="13">
        <f t="shared" si="9"/>
        <v>0</v>
      </c>
      <c r="AI50" s="13">
        <f t="shared" si="36"/>
        <v>0</v>
      </c>
      <c r="AJ50" s="13"/>
      <c r="AK50" s="13"/>
      <c r="AL50" s="13"/>
      <c r="AM50" s="13"/>
      <c r="AN50" s="18"/>
    </row>
    <row r="51" spans="1:153" s="53" customFormat="1" ht="74.25" customHeight="1" x14ac:dyDescent="0.25">
      <c r="A51" s="19">
        <v>1</v>
      </c>
      <c r="B51" s="20" t="s">
        <v>59</v>
      </c>
      <c r="C51" s="19" t="s">
        <v>118</v>
      </c>
      <c r="D51" s="20" t="s">
        <v>119</v>
      </c>
      <c r="E51" s="19" t="s">
        <v>68</v>
      </c>
      <c r="F51" s="19" t="s">
        <v>78</v>
      </c>
      <c r="G51" s="19"/>
      <c r="H51" s="19" t="s">
        <v>85</v>
      </c>
      <c r="I51" s="13">
        <v>39000</v>
      </c>
      <c r="J51" s="13">
        <v>6000</v>
      </c>
      <c r="K51" s="13"/>
      <c r="L51" s="13">
        <v>6000</v>
      </c>
      <c r="M51" s="64"/>
      <c r="N51" s="13">
        <v>33000</v>
      </c>
      <c r="O51" s="13">
        <v>33000</v>
      </c>
      <c r="P51" s="13"/>
      <c r="Q51" s="13"/>
      <c r="R51" s="13"/>
      <c r="S51" s="13"/>
      <c r="T51" s="16">
        <f t="shared" si="6"/>
        <v>0</v>
      </c>
      <c r="U51" s="13"/>
      <c r="V51" s="13"/>
      <c r="W51" s="13"/>
      <c r="X51" s="13"/>
      <c r="Y51" s="13"/>
      <c r="Z51" s="13"/>
      <c r="AA51" s="13"/>
      <c r="AB51" s="13"/>
      <c r="AC51" s="13"/>
      <c r="AD51" s="13"/>
      <c r="AE51" s="13"/>
      <c r="AF51" s="13"/>
      <c r="AG51" s="13"/>
      <c r="AH51" s="13">
        <f t="shared" si="9"/>
        <v>39000</v>
      </c>
      <c r="AI51" s="13">
        <f t="shared" si="36"/>
        <v>6000</v>
      </c>
      <c r="AJ51" s="13"/>
      <c r="AK51" s="13">
        <v>6000</v>
      </c>
      <c r="AL51" s="13">
        <v>33000</v>
      </c>
      <c r="AM51" s="13">
        <v>33000</v>
      </c>
      <c r="AN51" s="18"/>
    </row>
    <row r="52" spans="1:153" s="24" customFormat="1" ht="27" customHeight="1" x14ac:dyDescent="0.25">
      <c r="A52" s="19"/>
      <c r="B52" s="38" t="s">
        <v>131</v>
      </c>
      <c r="C52" s="18"/>
      <c r="D52" s="18"/>
      <c r="E52" s="19"/>
      <c r="F52" s="19"/>
      <c r="G52" s="19"/>
      <c r="H52" s="19"/>
      <c r="I52" s="35">
        <f>SUM(I53+I57)</f>
        <v>3530400</v>
      </c>
      <c r="J52" s="35">
        <f t="shared" ref="J52:AM52" si="37">SUM(J53+J57)</f>
        <v>1190241</v>
      </c>
      <c r="K52" s="35">
        <f t="shared" si="37"/>
        <v>450912.4</v>
      </c>
      <c r="L52" s="35">
        <f t="shared" si="37"/>
        <v>739328.6</v>
      </c>
      <c r="M52" s="35">
        <f t="shared" si="37"/>
        <v>0</v>
      </c>
      <c r="N52" s="35">
        <f t="shared" si="37"/>
        <v>2340159</v>
      </c>
      <c r="O52" s="35">
        <f t="shared" si="37"/>
        <v>1192542</v>
      </c>
      <c r="P52" s="35">
        <f t="shared" si="37"/>
        <v>435</v>
      </c>
      <c r="Q52" s="35">
        <f t="shared" si="37"/>
        <v>435</v>
      </c>
      <c r="R52" s="35">
        <f t="shared" si="37"/>
        <v>0</v>
      </c>
      <c r="S52" s="35">
        <f t="shared" si="37"/>
        <v>435</v>
      </c>
      <c r="T52" s="35">
        <f t="shared" si="37"/>
        <v>0</v>
      </c>
      <c r="U52" s="35">
        <f t="shared" si="37"/>
        <v>0</v>
      </c>
      <c r="V52" s="35">
        <f t="shared" si="37"/>
        <v>435</v>
      </c>
      <c r="W52" s="35">
        <f t="shared" si="37"/>
        <v>435</v>
      </c>
      <c r="X52" s="35">
        <f t="shared" si="37"/>
        <v>0</v>
      </c>
      <c r="Y52" s="35">
        <f t="shared" si="37"/>
        <v>435</v>
      </c>
      <c r="Z52" s="35">
        <f t="shared" si="37"/>
        <v>0</v>
      </c>
      <c r="AA52" s="35">
        <f t="shared" si="37"/>
        <v>0</v>
      </c>
      <c r="AB52" s="35">
        <f t="shared" si="37"/>
        <v>0</v>
      </c>
      <c r="AC52" s="35">
        <f t="shared" si="37"/>
        <v>0</v>
      </c>
      <c r="AD52" s="35">
        <f t="shared" si="37"/>
        <v>0</v>
      </c>
      <c r="AE52" s="35">
        <f t="shared" si="37"/>
        <v>0</v>
      </c>
      <c r="AF52" s="35">
        <f t="shared" si="37"/>
        <v>0</v>
      </c>
      <c r="AG52" s="35">
        <f t="shared" si="37"/>
        <v>0</v>
      </c>
      <c r="AH52" s="35">
        <f t="shared" si="37"/>
        <v>1861897.21</v>
      </c>
      <c r="AI52" s="35">
        <f t="shared" si="37"/>
        <v>707666.41</v>
      </c>
      <c r="AJ52" s="35">
        <f t="shared" si="37"/>
        <v>315638.68</v>
      </c>
      <c r="AK52" s="35">
        <f t="shared" si="37"/>
        <v>392027.73000000004</v>
      </c>
      <c r="AL52" s="35">
        <f t="shared" si="37"/>
        <v>1154230.8</v>
      </c>
      <c r="AM52" s="35">
        <f t="shared" si="37"/>
        <v>1154230.8</v>
      </c>
      <c r="AN52" s="69"/>
      <c r="EW52" s="25"/>
    </row>
    <row r="53" spans="1:153" s="43" customFormat="1" ht="28.5" customHeight="1" x14ac:dyDescent="0.25">
      <c r="A53" s="38" t="s">
        <v>9</v>
      </c>
      <c r="B53" s="38" t="s">
        <v>40</v>
      </c>
      <c r="C53" s="37"/>
      <c r="D53" s="37"/>
      <c r="E53" s="38"/>
      <c r="F53" s="38"/>
      <c r="G53" s="38"/>
      <c r="H53" s="38"/>
      <c r="I53" s="35">
        <f>SUM(I54:I56)</f>
        <v>11385</v>
      </c>
      <c r="J53" s="35">
        <f t="shared" ref="J53:AM53" si="38">SUM(J54:J56)</f>
        <v>1450</v>
      </c>
      <c r="K53" s="35">
        <f t="shared" si="38"/>
        <v>0</v>
      </c>
      <c r="L53" s="35">
        <f t="shared" si="38"/>
        <v>1450</v>
      </c>
      <c r="M53" s="35">
        <f t="shared" si="38"/>
        <v>0</v>
      </c>
      <c r="N53" s="35">
        <f t="shared" si="38"/>
        <v>9935</v>
      </c>
      <c r="O53" s="35">
        <f t="shared" si="38"/>
        <v>9935</v>
      </c>
      <c r="P53" s="35">
        <f t="shared" si="38"/>
        <v>435</v>
      </c>
      <c r="Q53" s="35">
        <f t="shared" si="38"/>
        <v>435</v>
      </c>
      <c r="R53" s="35">
        <f t="shared" si="38"/>
        <v>0</v>
      </c>
      <c r="S53" s="35">
        <f t="shared" si="38"/>
        <v>435</v>
      </c>
      <c r="T53" s="35">
        <f t="shared" si="38"/>
        <v>0</v>
      </c>
      <c r="U53" s="35">
        <f t="shared" si="38"/>
        <v>0</v>
      </c>
      <c r="V53" s="35">
        <f t="shared" si="38"/>
        <v>435</v>
      </c>
      <c r="W53" s="35">
        <f t="shared" si="38"/>
        <v>435</v>
      </c>
      <c r="X53" s="35">
        <f t="shared" si="38"/>
        <v>0</v>
      </c>
      <c r="Y53" s="35">
        <f t="shared" si="38"/>
        <v>435</v>
      </c>
      <c r="Z53" s="35">
        <f t="shared" si="38"/>
        <v>0</v>
      </c>
      <c r="AA53" s="35">
        <f t="shared" si="38"/>
        <v>0</v>
      </c>
      <c r="AB53" s="35">
        <f t="shared" si="38"/>
        <v>0</v>
      </c>
      <c r="AC53" s="35">
        <f t="shared" si="38"/>
        <v>0</v>
      </c>
      <c r="AD53" s="35">
        <f t="shared" si="38"/>
        <v>0</v>
      </c>
      <c r="AE53" s="35">
        <f t="shared" si="38"/>
        <v>0</v>
      </c>
      <c r="AF53" s="35">
        <f t="shared" si="38"/>
        <v>0</v>
      </c>
      <c r="AG53" s="35">
        <f t="shared" si="38"/>
        <v>0</v>
      </c>
      <c r="AH53" s="35">
        <f t="shared" si="38"/>
        <v>10950</v>
      </c>
      <c r="AI53" s="35">
        <f t="shared" si="38"/>
        <v>1015</v>
      </c>
      <c r="AJ53" s="35">
        <f t="shared" si="38"/>
        <v>0</v>
      </c>
      <c r="AK53" s="35">
        <f t="shared" si="38"/>
        <v>1015</v>
      </c>
      <c r="AL53" s="35">
        <f t="shared" si="38"/>
        <v>9935</v>
      </c>
      <c r="AM53" s="35">
        <f t="shared" si="38"/>
        <v>9935</v>
      </c>
      <c r="AN53" s="70"/>
      <c r="EW53" s="44"/>
    </row>
    <row r="54" spans="1:153" s="43" customFormat="1" ht="29.25" customHeight="1" x14ac:dyDescent="0.25">
      <c r="A54" s="38" t="s">
        <v>17</v>
      </c>
      <c r="B54" s="33" t="s">
        <v>133</v>
      </c>
      <c r="C54" s="5"/>
      <c r="D54" s="34"/>
      <c r="E54" s="38"/>
      <c r="F54" s="38"/>
      <c r="G54" s="38"/>
      <c r="H54" s="5"/>
      <c r="I54" s="21"/>
      <c r="J54" s="35"/>
      <c r="K54" s="35"/>
      <c r="L54" s="35"/>
      <c r="M54" s="5"/>
      <c r="N54" s="35"/>
      <c r="O54" s="35"/>
      <c r="P54" s="3"/>
      <c r="Q54" s="34"/>
      <c r="R54" s="35"/>
      <c r="S54" s="34"/>
      <c r="T54" s="34"/>
      <c r="U54" s="35"/>
      <c r="V54" s="35"/>
      <c r="W54" s="35"/>
      <c r="X54" s="35"/>
      <c r="Y54" s="35"/>
      <c r="Z54" s="35"/>
      <c r="AA54" s="35"/>
      <c r="AB54" s="3"/>
      <c r="AC54" s="35"/>
      <c r="AD54" s="35"/>
      <c r="AE54" s="37"/>
      <c r="AF54" s="35"/>
      <c r="AG54" s="35"/>
      <c r="AH54" s="3"/>
      <c r="AI54" s="3"/>
      <c r="AJ54" s="35"/>
      <c r="AK54" s="37"/>
      <c r="AL54" s="35"/>
      <c r="AM54" s="35"/>
      <c r="AN54" s="71"/>
      <c r="EW54" s="44"/>
    </row>
    <row r="55" spans="1:153" s="24" customFormat="1" ht="36.75" customHeight="1" x14ac:dyDescent="0.25">
      <c r="A55" s="72" t="s">
        <v>10</v>
      </c>
      <c r="B55" s="73" t="s">
        <v>32</v>
      </c>
      <c r="C55" s="10"/>
      <c r="D55" s="21"/>
      <c r="E55" s="19"/>
      <c r="F55" s="19"/>
      <c r="G55" s="19"/>
      <c r="H55" s="10"/>
      <c r="I55" s="21"/>
      <c r="J55" s="3"/>
      <c r="K55" s="3"/>
      <c r="L55" s="3"/>
      <c r="M55" s="10"/>
      <c r="N55" s="3"/>
      <c r="O55" s="3"/>
      <c r="P55" s="3"/>
      <c r="Q55" s="21"/>
      <c r="R55" s="3"/>
      <c r="S55" s="21"/>
      <c r="T55" s="21"/>
      <c r="U55" s="3"/>
      <c r="V55" s="3"/>
      <c r="W55" s="3"/>
      <c r="X55" s="3"/>
      <c r="Y55" s="3"/>
      <c r="Z55" s="3"/>
      <c r="AA55" s="3"/>
      <c r="AB55" s="3"/>
      <c r="AC55" s="3"/>
      <c r="AD55" s="3"/>
      <c r="AE55" s="18"/>
      <c r="AF55" s="3"/>
      <c r="AG55" s="3"/>
      <c r="AH55" s="3"/>
      <c r="AI55" s="3"/>
      <c r="AJ55" s="3"/>
      <c r="AK55" s="18"/>
      <c r="AL55" s="3"/>
      <c r="AM55" s="3"/>
      <c r="AN55" s="23"/>
      <c r="EW55" s="25"/>
    </row>
    <row r="56" spans="1:153" s="24" customFormat="1" ht="87.75" customHeight="1" x14ac:dyDescent="0.25">
      <c r="A56" s="17">
        <v>1</v>
      </c>
      <c r="B56" s="18" t="s">
        <v>123</v>
      </c>
      <c r="C56" s="19" t="s">
        <v>124</v>
      </c>
      <c r="D56" s="20" t="s">
        <v>148</v>
      </c>
      <c r="E56" s="19" t="s">
        <v>146</v>
      </c>
      <c r="F56" s="19" t="s">
        <v>132</v>
      </c>
      <c r="G56" s="19"/>
      <c r="H56" s="19" t="s">
        <v>147</v>
      </c>
      <c r="I56" s="21">
        <f>J56+N56</f>
        <v>11385</v>
      </c>
      <c r="J56" s="4">
        <v>1450</v>
      </c>
      <c r="K56" s="4">
        <v>0</v>
      </c>
      <c r="L56" s="4">
        <v>1450</v>
      </c>
      <c r="M56" s="22" t="s">
        <v>125</v>
      </c>
      <c r="N56" s="4">
        <v>9935</v>
      </c>
      <c r="O56" s="4">
        <v>9935</v>
      </c>
      <c r="P56" s="3">
        <f t="shared" ref="P56" si="39">Q56+T56</f>
        <v>435</v>
      </c>
      <c r="Q56" s="4">
        <v>435</v>
      </c>
      <c r="R56" s="4">
        <v>0</v>
      </c>
      <c r="S56" s="4">
        <v>435</v>
      </c>
      <c r="T56" s="4">
        <v>0</v>
      </c>
      <c r="U56" s="4">
        <v>0</v>
      </c>
      <c r="V56" s="3">
        <f>W56+Z56</f>
        <v>435</v>
      </c>
      <c r="W56" s="4">
        <f>X56+Y56</f>
        <v>435</v>
      </c>
      <c r="X56" s="4">
        <v>0</v>
      </c>
      <c r="Y56" s="4">
        <v>435</v>
      </c>
      <c r="Z56" s="4">
        <v>0</v>
      </c>
      <c r="AA56" s="4">
        <v>0</v>
      </c>
      <c r="AB56" s="3">
        <f>SUM(AF56,AC56)</f>
        <v>0</v>
      </c>
      <c r="AC56" s="4">
        <v>0</v>
      </c>
      <c r="AD56" s="4"/>
      <c r="AE56" s="4">
        <v>0</v>
      </c>
      <c r="AF56" s="4"/>
      <c r="AG56" s="4"/>
      <c r="AH56" s="3">
        <f t="shared" ref="AH56" si="40">SUM(AI56,AL56)</f>
        <v>10950</v>
      </c>
      <c r="AI56" s="3">
        <f>SUM(AJ56:AK56)</f>
        <v>1015</v>
      </c>
      <c r="AJ56" s="4"/>
      <c r="AK56" s="4">
        <f>L56-Y56</f>
        <v>1015</v>
      </c>
      <c r="AL56" s="4">
        <v>9935</v>
      </c>
      <c r="AM56" s="4">
        <v>9935</v>
      </c>
      <c r="AN56" s="23"/>
      <c r="EW56" s="25"/>
    </row>
    <row r="57" spans="1:153" s="24" customFormat="1" ht="34.5" customHeight="1" x14ac:dyDescent="0.25">
      <c r="A57" s="38" t="s">
        <v>11</v>
      </c>
      <c r="B57" s="37" t="s">
        <v>134</v>
      </c>
      <c r="C57" s="18"/>
      <c r="D57" s="18"/>
      <c r="E57" s="19"/>
      <c r="F57" s="19"/>
      <c r="G57" s="19"/>
      <c r="H57" s="19"/>
      <c r="I57" s="74">
        <f>SUM(I59:I63)</f>
        <v>3519015</v>
      </c>
      <c r="J57" s="74">
        <f t="shared" ref="J57:AM57" si="41">SUM(J59:J63)</f>
        <v>1188791</v>
      </c>
      <c r="K57" s="74">
        <f t="shared" si="41"/>
        <v>450912.4</v>
      </c>
      <c r="L57" s="74">
        <f t="shared" si="41"/>
        <v>737878.6</v>
      </c>
      <c r="M57" s="74">
        <f t="shared" si="41"/>
        <v>0</v>
      </c>
      <c r="N57" s="74">
        <f t="shared" si="41"/>
        <v>2330224</v>
      </c>
      <c r="O57" s="74">
        <f t="shared" si="41"/>
        <v>1182607</v>
      </c>
      <c r="P57" s="74">
        <f t="shared" si="41"/>
        <v>0</v>
      </c>
      <c r="Q57" s="74">
        <f t="shared" si="41"/>
        <v>0</v>
      </c>
      <c r="R57" s="74">
        <f t="shared" si="41"/>
        <v>0</v>
      </c>
      <c r="S57" s="74">
        <f t="shared" si="41"/>
        <v>0</v>
      </c>
      <c r="T57" s="74">
        <f t="shared" si="41"/>
        <v>0</v>
      </c>
      <c r="U57" s="74">
        <f t="shared" si="41"/>
        <v>0</v>
      </c>
      <c r="V57" s="74">
        <f t="shared" si="41"/>
        <v>0</v>
      </c>
      <c r="W57" s="74">
        <f t="shared" si="41"/>
        <v>0</v>
      </c>
      <c r="X57" s="74">
        <f t="shared" si="41"/>
        <v>0</v>
      </c>
      <c r="Y57" s="74">
        <f t="shared" si="41"/>
        <v>0</v>
      </c>
      <c r="Z57" s="74">
        <f t="shared" si="41"/>
        <v>0</v>
      </c>
      <c r="AA57" s="74">
        <f t="shared" si="41"/>
        <v>0</v>
      </c>
      <c r="AB57" s="74">
        <f t="shared" si="41"/>
        <v>0</v>
      </c>
      <c r="AC57" s="74">
        <f t="shared" si="41"/>
        <v>0</v>
      </c>
      <c r="AD57" s="74">
        <f t="shared" si="41"/>
        <v>0</v>
      </c>
      <c r="AE57" s="74">
        <f t="shared" si="41"/>
        <v>0</v>
      </c>
      <c r="AF57" s="74">
        <f t="shared" si="41"/>
        <v>0</v>
      </c>
      <c r="AG57" s="74">
        <f t="shared" si="41"/>
        <v>0</v>
      </c>
      <c r="AH57" s="74">
        <f t="shared" si="41"/>
        <v>1850947.21</v>
      </c>
      <c r="AI57" s="74">
        <f t="shared" si="41"/>
        <v>706651.41</v>
      </c>
      <c r="AJ57" s="74">
        <f t="shared" si="41"/>
        <v>315638.68</v>
      </c>
      <c r="AK57" s="74">
        <f t="shared" si="41"/>
        <v>391012.73000000004</v>
      </c>
      <c r="AL57" s="74">
        <f t="shared" si="41"/>
        <v>1144295.8</v>
      </c>
      <c r="AM57" s="74">
        <f t="shared" si="41"/>
        <v>1144295.8</v>
      </c>
      <c r="AN57" s="76"/>
      <c r="EW57" s="25"/>
    </row>
    <row r="58" spans="1:153" s="24" customFormat="1" ht="25.5" customHeight="1" x14ac:dyDescent="0.25">
      <c r="A58" s="38">
        <v>1</v>
      </c>
      <c r="B58" s="37" t="s">
        <v>133</v>
      </c>
      <c r="C58" s="18"/>
      <c r="D58" s="18"/>
      <c r="E58" s="19"/>
      <c r="F58" s="19"/>
      <c r="G58" s="19"/>
      <c r="H58" s="19"/>
      <c r="I58" s="74"/>
      <c r="J58" s="74"/>
      <c r="K58" s="74"/>
      <c r="L58" s="74"/>
      <c r="M58" s="75"/>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6"/>
      <c r="EW58" s="25"/>
    </row>
    <row r="59" spans="1:153" s="80" customFormat="1" ht="28.5" customHeight="1" x14ac:dyDescent="0.25">
      <c r="A59" s="72" t="s">
        <v>10</v>
      </c>
      <c r="B59" s="73" t="s">
        <v>33</v>
      </c>
      <c r="C59" s="73"/>
      <c r="D59" s="13"/>
      <c r="E59" s="64"/>
      <c r="F59" s="64"/>
      <c r="G59" s="64"/>
      <c r="H59" s="64"/>
      <c r="I59" s="13"/>
      <c r="J59" s="13"/>
      <c r="K59" s="77"/>
      <c r="L59" s="77"/>
      <c r="M59" s="78"/>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9"/>
      <c r="EW59" s="81"/>
    </row>
    <row r="60" spans="1:153" s="24" customFormat="1" ht="75.75" customHeight="1" x14ac:dyDescent="0.25">
      <c r="A60" s="17" t="s">
        <v>15</v>
      </c>
      <c r="B60" s="18" t="s">
        <v>144</v>
      </c>
      <c r="C60" s="19" t="s">
        <v>145</v>
      </c>
      <c r="D60" s="20" t="s">
        <v>149</v>
      </c>
      <c r="E60" s="19" t="s">
        <v>68</v>
      </c>
      <c r="F60" s="19" t="s">
        <v>74</v>
      </c>
      <c r="G60" s="19"/>
      <c r="H60" s="19" t="s">
        <v>136</v>
      </c>
      <c r="I60" s="21">
        <f>J60+N60</f>
        <v>311510</v>
      </c>
      <c r="J60" s="2">
        <v>61510</v>
      </c>
      <c r="K60" s="2"/>
      <c r="L60" s="2">
        <f>J60</f>
        <v>61510</v>
      </c>
      <c r="M60" s="26" t="s">
        <v>126</v>
      </c>
      <c r="N60" s="2">
        <v>250000</v>
      </c>
      <c r="O60" s="2">
        <v>117495</v>
      </c>
      <c r="P60" s="2"/>
      <c r="Q60" s="2"/>
      <c r="R60" s="2"/>
      <c r="S60" s="2"/>
      <c r="T60" s="2"/>
      <c r="U60" s="2"/>
      <c r="V60" s="2"/>
      <c r="W60" s="2"/>
      <c r="X60" s="2"/>
      <c r="Y60" s="2"/>
      <c r="Z60" s="2"/>
      <c r="AA60" s="2"/>
      <c r="AB60" s="2"/>
      <c r="AC60" s="2"/>
      <c r="AD60" s="2"/>
      <c r="AE60" s="2"/>
      <c r="AF60" s="2"/>
      <c r="AG60" s="2"/>
      <c r="AH60" s="3">
        <f>SUM(AI60,AL60)</f>
        <v>136505</v>
      </c>
      <c r="AI60" s="3">
        <f>SUM(AJ60:AK60)</f>
        <v>19010</v>
      </c>
      <c r="AJ60" s="2">
        <v>0</v>
      </c>
      <c r="AK60" s="2">
        <v>19010</v>
      </c>
      <c r="AL60" s="2">
        <f>AM60</f>
        <v>117495</v>
      </c>
      <c r="AM60" s="2">
        <v>117495</v>
      </c>
      <c r="AN60" s="27" t="s">
        <v>142</v>
      </c>
      <c r="AO60" s="28"/>
      <c r="AP60" s="28"/>
      <c r="AQ60" s="28"/>
      <c r="AR60" s="28"/>
      <c r="AS60" s="28"/>
      <c r="AT60" s="28"/>
      <c r="EW60" s="25"/>
    </row>
    <row r="61" spans="1:153" s="43" customFormat="1" ht="24" customHeight="1" x14ac:dyDescent="0.25">
      <c r="A61" s="36">
        <v>2</v>
      </c>
      <c r="B61" s="37" t="s">
        <v>45</v>
      </c>
      <c r="C61" s="38"/>
      <c r="D61" s="38"/>
      <c r="E61" s="38"/>
      <c r="F61" s="38"/>
      <c r="G61" s="38"/>
      <c r="H61" s="38"/>
      <c r="I61" s="21"/>
      <c r="J61" s="39"/>
      <c r="K61" s="39"/>
      <c r="L61" s="39"/>
      <c r="M61" s="40"/>
      <c r="N61" s="39"/>
      <c r="O61" s="39"/>
      <c r="P61" s="39"/>
      <c r="Q61" s="39"/>
      <c r="R61" s="39"/>
      <c r="S61" s="39"/>
      <c r="T61" s="39"/>
      <c r="U61" s="39"/>
      <c r="V61" s="39"/>
      <c r="W61" s="39"/>
      <c r="X61" s="39"/>
      <c r="Y61" s="39"/>
      <c r="Z61" s="39"/>
      <c r="AA61" s="39"/>
      <c r="AB61" s="39"/>
      <c r="AC61" s="39"/>
      <c r="AD61" s="39"/>
      <c r="AE61" s="39"/>
      <c r="AF61" s="39"/>
      <c r="AG61" s="39"/>
      <c r="AH61" s="3"/>
      <c r="AI61" s="39"/>
      <c r="AJ61" s="39"/>
      <c r="AK61" s="39"/>
      <c r="AL61" s="39"/>
      <c r="AM61" s="39"/>
      <c r="AN61" s="41"/>
      <c r="AO61" s="42"/>
      <c r="AP61" s="42"/>
      <c r="AQ61" s="42"/>
      <c r="AR61" s="42"/>
      <c r="AS61" s="42"/>
      <c r="AT61" s="42"/>
      <c r="EW61" s="44"/>
    </row>
    <row r="62" spans="1:153" s="43" customFormat="1" ht="21" customHeight="1" x14ac:dyDescent="0.25">
      <c r="A62" s="72" t="s">
        <v>10</v>
      </c>
      <c r="B62" s="73" t="s">
        <v>34</v>
      </c>
      <c r="C62" s="37"/>
      <c r="D62" s="37"/>
      <c r="E62" s="38"/>
      <c r="F62" s="38"/>
      <c r="G62" s="38"/>
      <c r="H62" s="38"/>
      <c r="I62" s="21"/>
      <c r="J62" s="77"/>
      <c r="K62" s="77"/>
      <c r="L62" s="77"/>
      <c r="M62" s="78"/>
      <c r="N62" s="77"/>
      <c r="O62" s="77"/>
      <c r="P62" s="77"/>
      <c r="Q62" s="77"/>
      <c r="R62" s="77"/>
      <c r="S62" s="77"/>
      <c r="T62" s="77"/>
      <c r="U62" s="77"/>
      <c r="V62" s="77"/>
      <c r="W62" s="77"/>
      <c r="X62" s="77"/>
      <c r="Y62" s="77"/>
      <c r="Z62" s="77"/>
      <c r="AA62" s="77"/>
      <c r="AB62" s="77"/>
      <c r="AC62" s="77"/>
      <c r="AD62" s="77"/>
      <c r="AE62" s="77"/>
      <c r="AF62" s="77"/>
      <c r="AG62" s="77"/>
      <c r="AH62" s="3"/>
      <c r="AI62" s="77"/>
      <c r="AJ62" s="77"/>
      <c r="AK62" s="77"/>
      <c r="AL62" s="77"/>
      <c r="AM62" s="77"/>
      <c r="AN62" s="82"/>
      <c r="AO62" s="42"/>
      <c r="AP62" s="42"/>
      <c r="AQ62" s="42"/>
      <c r="AR62" s="42"/>
      <c r="AS62" s="42"/>
      <c r="AT62" s="42"/>
      <c r="EW62" s="44"/>
    </row>
    <row r="63" spans="1:153" s="24" customFormat="1" ht="96" customHeight="1" x14ac:dyDescent="0.25">
      <c r="A63" s="31">
        <v>1</v>
      </c>
      <c r="B63" s="45" t="s">
        <v>127</v>
      </c>
      <c r="C63" s="31" t="s">
        <v>150</v>
      </c>
      <c r="D63" s="45" t="s">
        <v>137</v>
      </c>
      <c r="E63" s="31" t="s">
        <v>128</v>
      </c>
      <c r="F63" s="31" t="s">
        <v>64</v>
      </c>
      <c r="G63" s="31"/>
      <c r="H63" s="31" t="s">
        <v>138</v>
      </c>
      <c r="I63" s="46">
        <f>J63+N63</f>
        <v>3207505</v>
      </c>
      <c r="J63" s="47">
        <v>1127281</v>
      </c>
      <c r="K63" s="48">
        <f>J63*40%</f>
        <v>450912.4</v>
      </c>
      <c r="L63" s="48">
        <f>J63*60%</f>
        <v>676368.6</v>
      </c>
      <c r="M63" s="31" t="s">
        <v>129</v>
      </c>
      <c r="N63" s="47">
        <f>2030224+50000</f>
        <v>2080224</v>
      </c>
      <c r="O63" s="47">
        <f>1015112+50000</f>
        <v>1065112</v>
      </c>
      <c r="P63" s="45"/>
      <c r="Q63" s="45"/>
      <c r="R63" s="45"/>
      <c r="S63" s="45"/>
      <c r="T63" s="45"/>
      <c r="U63" s="45"/>
      <c r="V63" s="45"/>
      <c r="W63" s="45"/>
      <c r="X63" s="45"/>
      <c r="Y63" s="45"/>
      <c r="Z63" s="45"/>
      <c r="AA63" s="45"/>
      <c r="AB63" s="45"/>
      <c r="AC63" s="45"/>
      <c r="AD63" s="45"/>
      <c r="AE63" s="45"/>
      <c r="AF63" s="45"/>
      <c r="AG63" s="45"/>
      <c r="AH63" s="92">
        <f t="shared" ref="AH63" si="42">SUM(AI63,AL63)</f>
        <v>1714442.21</v>
      </c>
      <c r="AI63" s="47">
        <f>SUM(AJ63:AK63)</f>
        <v>687641.41</v>
      </c>
      <c r="AJ63" s="47">
        <f>K63*70%</f>
        <v>315638.68</v>
      </c>
      <c r="AK63" s="47">
        <f>L63*55%</f>
        <v>372002.73000000004</v>
      </c>
      <c r="AL63" s="47">
        <f>AM63</f>
        <v>1026800.8</v>
      </c>
      <c r="AM63" s="47">
        <f>1283501*0.8</f>
        <v>1026800.8</v>
      </c>
      <c r="AN63" s="83"/>
      <c r="AO63" s="28"/>
      <c r="AP63" s="28"/>
      <c r="AQ63" s="28"/>
      <c r="AR63" s="28"/>
      <c r="AS63" s="28"/>
      <c r="AT63" s="28"/>
      <c r="EW63" s="25"/>
    </row>
    <row r="64" spans="1:153" s="49" customFormat="1" x14ac:dyDescent="0.25">
      <c r="A64" s="51"/>
      <c r="C64" s="51"/>
      <c r="D64" s="51"/>
      <c r="E64" s="51"/>
      <c r="F64" s="51"/>
      <c r="G64" s="51"/>
      <c r="H64" s="51"/>
      <c r="M64" s="51"/>
    </row>
    <row r="65" spans="1:13" s="49" customFormat="1" x14ac:dyDescent="0.25">
      <c r="A65" s="51"/>
      <c r="C65" s="51"/>
      <c r="D65" s="51"/>
      <c r="E65" s="51"/>
      <c r="F65" s="51"/>
      <c r="G65" s="51"/>
      <c r="H65" s="51"/>
      <c r="M65" s="51"/>
    </row>
    <row r="66" spans="1:13" s="49" customFormat="1" x14ac:dyDescent="0.25">
      <c r="A66" s="51"/>
      <c r="C66" s="51"/>
      <c r="D66" s="51"/>
      <c r="E66" s="51"/>
      <c r="F66" s="51"/>
      <c r="G66" s="51"/>
      <c r="H66" s="51"/>
      <c r="M66" s="51"/>
    </row>
    <row r="67" spans="1:13" s="49" customFormat="1" x14ac:dyDescent="0.25">
      <c r="A67" s="51"/>
      <c r="C67" s="51"/>
      <c r="D67" s="51"/>
      <c r="E67" s="51"/>
      <c r="F67" s="51"/>
      <c r="G67" s="51"/>
      <c r="H67" s="51"/>
      <c r="M67" s="51"/>
    </row>
    <row r="68" spans="1:13" s="49" customFormat="1" x14ac:dyDescent="0.25">
      <c r="A68" s="51"/>
      <c r="C68" s="51"/>
      <c r="D68" s="51"/>
      <c r="E68" s="51"/>
      <c r="F68" s="51"/>
      <c r="G68" s="51"/>
      <c r="H68" s="51"/>
      <c r="M68" s="51"/>
    </row>
    <row r="69" spans="1:13" s="49" customFormat="1" x14ac:dyDescent="0.25">
      <c r="A69" s="51"/>
      <c r="C69" s="51"/>
      <c r="D69" s="51"/>
      <c r="E69" s="51"/>
      <c r="F69" s="51"/>
      <c r="G69" s="51"/>
      <c r="H69" s="51"/>
      <c r="M69" s="51"/>
    </row>
    <row r="70" spans="1:13" s="49" customFormat="1" x14ac:dyDescent="0.25">
      <c r="A70" s="51"/>
      <c r="C70" s="51"/>
      <c r="D70" s="51"/>
      <c r="E70" s="51"/>
      <c r="F70" s="51"/>
      <c r="G70" s="51"/>
      <c r="H70" s="51"/>
      <c r="M70" s="51"/>
    </row>
    <row r="71" spans="1:13" s="49" customFormat="1" x14ac:dyDescent="0.25">
      <c r="A71" s="51"/>
      <c r="C71" s="51"/>
      <c r="D71" s="51"/>
      <c r="E71" s="51"/>
      <c r="F71" s="51"/>
      <c r="G71" s="51"/>
      <c r="H71" s="51"/>
      <c r="M71" s="51"/>
    </row>
    <row r="72" spans="1:13" s="49" customFormat="1" x14ac:dyDescent="0.25">
      <c r="A72" s="51"/>
      <c r="C72" s="51"/>
      <c r="D72" s="51"/>
      <c r="E72" s="51"/>
      <c r="F72" s="51"/>
      <c r="G72" s="51"/>
      <c r="H72" s="51"/>
      <c r="M72" s="51"/>
    </row>
    <row r="73" spans="1:13" s="49" customFormat="1" x14ac:dyDescent="0.25">
      <c r="A73" s="51"/>
      <c r="C73" s="51"/>
      <c r="D73" s="51"/>
      <c r="E73" s="51"/>
      <c r="F73" s="51"/>
      <c r="G73" s="51"/>
      <c r="H73" s="51"/>
      <c r="M73" s="51"/>
    </row>
    <row r="74" spans="1:13" s="49" customFormat="1" x14ac:dyDescent="0.25">
      <c r="A74" s="51"/>
      <c r="C74" s="51"/>
      <c r="D74" s="51"/>
      <c r="E74" s="51"/>
      <c r="F74" s="51"/>
      <c r="G74" s="51"/>
      <c r="H74" s="51"/>
      <c r="M74" s="51"/>
    </row>
    <row r="75" spans="1:13" s="49" customFormat="1" x14ac:dyDescent="0.25">
      <c r="A75" s="51"/>
      <c r="C75" s="51"/>
      <c r="D75" s="51"/>
      <c r="E75" s="51"/>
      <c r="F75" s="51"/>
      <c r="G75" s="51"/>
      <c r="H75" s="51"/>
      <c r="M75" s="51"/>
    </row>
    <row r="76" spans="1:13" s="49" customFormat="1" x14ac:dyDescent="0.25">
      <c r="A76" s="51"/>
      <c r="C76" s="51"/>
      <c r="D76" s="51"/>
      <c r="E76" s="51"/>
      <c r="F76" s="51"/>
      <c r="G76" s="51"/>
      <c r="H76" s="51"/>
      <c r="M76" s="51"/>
    </row>
    <row r="77" spans="1:13" s="49" customFormat="1" x14ac:dyDescent="0.25">
      <c r="A77" s="51"/>
      <c r="C77" s="51"/>
      <c r="D77" s="51"/>
      <c r="E77" s="51"/>
      <c r="F77" s="51"/>
      <c r="G77" s="51"/>
      <c r="H77" s="51"/>
      <c r="M77" s="51"/>
    </row>
    <row r="78" spans="1:13" s="49" customFormat="1" x14ac:dyDescent="0.25">
      <c r="A78" s="51"/>
      <c r="C78" s="51"/>
      <c r="D78" s="51"/>
      <c r="E78" s="51"/>
      <c r="F78" s="51"/>
      <c r="G78" s="51"/>
      <c r="H78" s="51"/>
      <c r="M78" s="51"/>
    </row>
    <row r="79" spans="1:13" s="49" customFormat="1" x14ac:dyDescent="0.25">
      <c r="A79" s="51"/>
      <c r="C79" s="51"/>
      <c r="D79" s="51"/>
      <c r="E79" s="51"/>
      <c r="F79" s="51"/>
      <c r="G79" s="51"/>
      <c r="H79" s="51"/>
      <c r="M79" s="51"/>
    </row>
    <row r="80" spans="1:13" s="49" customFormat="1" x14ac:dyDescent="0.25">
      <c r="A80" s="51"/>
      <c r="C80" s="51"/>
      <c r="D80" s="51"/>
      <c r="E80" s="51"/>
      <c r="F80" s="51"/>
      <c r="G80" s="51"/>
      <c r="H80" s="51"/>
      <c r="M80" s="51"/>
    </row>
    <row r="81" spans="1:13" s="49" customFormat="1" x14ac:dyDescent="0.25">
      <c r="A81" s="51"/>
      <c r="C81" s="51"/>
      <c r="D81" s="51"/>
      <c r="E81" s="51"/>
      <c r="F81" s="51"/>
      <c r="G81" s="51"/>
      <c r="H81" s="51"/>
      <c r="M81" s="51"/>
    </row>
    <row r="82" spans="1:13" s="49" customFormat="1" x14ac:dyDescent="0.25">
      <c r="A82" s="51"/>
      <c r="C82" s="51"/>
      <c r="D82" s="51"/>
      <c r="E82" s="51"/>
      <c r="F82" s="51"/>
      <c r="G82" s="51"/>
      <c r="H82" s="51"/>
      <c r="M82" s="51"/>
    </row>
    <row r="83" spans="1:13" s="49" customFormat="1" x14ac:dyDescent="0.25">
      <c r="A83" s="51"/>
      <c r="C83" s="51"/>
      <c r="D83" s="51"/>
      <c r="E83" s="51"/>
      <c r="F83" s="51"/>
      <c r="G83" s="51"/>
      <c r="H83" s="51"/>
      <c r="M83" s="51"/>
    </row>
    <row r="84" spans="1:13" s="49" customFormat="1" x14ac:dyDescent="0.25">
      <c r="A84" s="51"/>
      <c r="C84" s="51"/>
      <c r="D84" s="51"/>
      <c r="E84" s="51"/>
      <c r="F84" s="51"/>
      <c r="G84" s="51"/>
      <c r="H84" s="51"/>
      <c r="M84" s="51"/>
    </row>
    <row r="85" spans="1:13" s="49" customFormat="1" x14ac:dyDescent="0.25">
      <c r="A85" s="51"/>
      <c r="C85" s="51"/>
      <c r="D85" s="51"/>
      <c r="E85" s="51"/>
      <c r="F85" s="51"/>
      <c r="G85" s="51"/>
      <c r="H85" s="51"/>
      <c r="M85" s="51"/>
    </row>
    <row r="86" spans="1:13" s="49" customFormat="1" x14ac:dyDescent="0.25">
      <c r="A86" s="51"/>
      <c r="C86" s="51"/>
      <c r="D86" s="51"/>
      <c r="E86" s="51"/>
      <c r="F86" s="51"/>
      <c r="G86" s="51"/>
      <c r="H86" s="51"/>
      <c r="M86" s="51"/>
    </row>
    <row r="87" spans="1:13" s="49" customFormat="1" x14ac:dyDescent="0.25">
      <c r="A87" s="51"/>
      <c r="C87" s="51"/>
      <c r="D87" s="51"/>
      <c r="E87" s="51"/>
      <c r="F87" s="51"/>
      <c r="G87" s="51"/>
      <c r="H87" s="51"/>
      <c r="M87" s="51"/>
    </row>
    <row r="88" spans="1:13" s="49" customFormat="1" x14ac:dyDescent="0.25">
      <c r="A88" s="51"/>
      <c r="C88" s="51"/>
      <c r="D88" s="51"/>
      <c r="E88" s="51"/>
      <c r="F88" s="51"/>
      <c r="G88" s="51"/>
      <c r="H88" s="51"/>
      <c r="M88" s="51"/>
    </row>
    <row r="89" spans="1:13" s="49" customFormat="1" x14ac:dyDescent="0.25">
      <c r="A89" s="51"/>
      <c r="C89" s="51"/>
      <c r="D89" s="51"/>
      <c r="E89" s="51"/>
      <c r="F89" s="51"/>
      <c r="G89" s="51"/>
      <c r="H89" s="51"/>
      <c r="M89" s="51"/>
    </row>
    <row r="90" spans="1:13" s="49" customFormat="1" x14ac:dyDescent="0.25">
      <c r="A90" s="51"/>
      <c r="C90" s="51"/>
      <c r="D90" s="51"/>
      <c r="E90" s="51"/>
      <c r="F90" s="51"/>
      <c r="G90" s="51"/>
      <c r="H90" s="51"/>
      <c r="M90" s="51"/>
    </row>
    <row r="91" spans="1:13" s="49" customFormat="1" x14ac:dyDescent="0.25">
      <c r="A91" s="51"/>
      <c r="C91" s="51"/>
      <c r="D91" s="51"/>
      <c r="E91" s="51"/>
      <c r="F91" s="51"/>
      <c r="G91" s="51"/>
      <c r="H91" s="51"/>
      <c r="M91" s="51"/>
    </row>
    <row r="92" spans="1:13" s="49" customFormat="1" x14ac:dyDescent="0.25">
      <c r="A92" s="51"/>
      <c r="C92" s="51"/>
      <c r="D92" s="51"/>
      <c r="E92" s="51"/>
      <c r="F92" s="51"/>
      <c r="G92" s="51"/>
      <c r="H92" s="51"/>
      <c r="M92" s="51"/>
    </row>
    <row r="93" spans="1:13" s="49" customFormat="1" x14ac:dyDescent="0.25">
      <c r="A93" s="51"/>
      <c r="C93" s="51"/>
      <c r="D93" s="51"/>
      <c r="E93" s="51"/>
      <c r="F93" s="51"/>
      <c r="G93" s="51"/>
      <c r="H93" s="51"/>
      <c r="M93" s="51"/>
    </row>
    <row r="94" spans="1:13" s="49" customFormat="1" x14ac:dyDescent="0.25">
      <c r="A94" s="51"/>
      <c r="C94" s="51"/>
      <c r="D94" s="51"/>
      <c r="E94" s="51"/>
      <c r="F94" s="51"/>
      <c r="G94" s="51"/>
      <c r="H94" s="51"/>
      <c r="M94" s="51"/>
    </row>
    <row r="95" spans="1:13" s="49" customFormat="1" x14ac:dyDescent="0.25">
      <c r="A95" s="51"/>
      <c r="C95" s="51"/>
      <c r="D95" s="51"/>
      <c r="E95" s="51"/>
      <c r="F95" s="51"/>
      <c r="G95" s="51"/>
      <c r="H95" s="51"/>
      <c r="M95" s="51"/>
    </row>
    <row r="96" spans="1:13" s="49" customFormat="1" x14ac:dyDescent="0.25">
      <c r="A96" s="51"/>
      <c r="C96" s="51"/>
      <c r="D96" s="51"/>
      <c r="E96" s="51"/>
      <c r="F96" s="51"/>
      <c r="G96" s="51"/>
      <c r="H96" s="51"/>
      <c r="M96" s="51"/>
    </row>
    <row r="97" spans="1:13" s="49" customFormat="1" x14ac:dyDescent="0.25">
      <c r="A97" s="51"/>
      <c r="C97" s="51"/>
      <c r="D97" s="51"/>
      <c r="E97" s="51"/>
      <c r="F97" s="51"/>
      <c r="G97" s="51"/>
      <c r="H97" s="51"/>
      <c r="M97" s="51"/>
    </row>
    <row r="98" spans="1:13" s="49" customFormat="1" x14ac:dyDescent="0.25">
      <c r="A98" s="51"/>
      <c r="C98" s="51"/>
      <c r="D98" s="51"/>
      <c r="E98" s="51"/>
      <c r="F98" s="51"/>
      <c r="G98" s="51"/>
      <c r="H98" s="51"/>
      <c r="M98" s="51"/>
    </row>
    <row r="99" spans="1:13" s="49" customFormat="1" x14ac:dyDescent="0.25">
      <c r="A99" s="51"/>
      <c r="C99" s="51"/>
      <c r="D99" s="51"/>
      <c r="E99" s="51"/>
      <c r="F99" s="51"/>
      <c r="G99" s="51"/>
      <c r="H99" s="51"/>
      <c r="M99" s="51"/>
    </row>
    <row r="100" spans="1:13" s="49" customFormat="1" x14ac:dyDescent="0.25">
      <c r="A100" s="51"/>
      <c r="C100" s="51"/>
      <c r="D100" s="51"/>
      <c r="E100" s="51"/>
      <c r="F100" s="51"/>
      <c r="G100" s="51"/>
      <c r="H100" s="51"/>
      <c r="M100" s="51"/>
    </row>
    <row r="101" spans="1:13" s="49" customFormat="1" x14ac:dyDescent="0.25">
      <c r="A101" s="51"/>
      <c r="C101" s="51"/>
      <c r="D101" s="51"/>
      <c r="E101" s="51"/>
      <c r="F101" s="51"/>
      <c r="G101" s="51"/>
      <c r="H101" s="51"/>
      <c r="M101" s="51"/>
    </row>
    <row r="102" spans="1:13" s="49" customFormat="1" x14ac:dyDescent="0.25">
      <c r="A102" s="51"/>
      <c r="C102" s="51"/>
      <c r="D102" s="51"/>
      <c r="E102" s="51"/>
      <c r="F102" s="51"/>
      <c r="G102" s="51"/>
      <c r="H102" s="51"/>
      <c r="M102" s="51"/>
    </row>
    <row r="103" spans="1:13" s="49" customFormat="1" x14ac:dyDescent="0.25">
      <c r="A103" s="51"/>
      <c r="C103" s="51"/>
      <c r="D103" s="51"/>
      <c r="E103" s="51"/>
      <c r="F103" s="51"/>
      <c r="G103" s="51"/>
      <c r="H103" s="51"/>
      <c r="M103" s="51"/>
    </row>
    <row r="104" spans="1:13" s="49" customFormat="1" x14ac:dyDescent="0.25">
      <c r="A104" s="51"/>
      <c r="C104" s="51"/>
      <c r="D104" s="51"/>
      <c r="E104" s="51"/>
      <c r="F104" s="51"/>
      <c r="G104" s="51"/>
      <c r="H104" s="51"/>
      <c r="M104" s="51"/>
    </row>
    <row r="105" spans="1:13" s="49" customFormat="1" x14ac:dyDescent="0.25">
      <c r="A105" s="51"/>
      <c r="C105" s="51"/>
      <c r="D105" s="51"/>
      <c r="E105" s="51"/>
      <c r="F105" s="51"/>
      <c r="G105" s="51"/>
      <c r="H105" s="51"/>
      <c r="M105" s="51"/>
    </row>
    <row r="106" spans="1:13" s="49" customFormat="1" x14ac:dyDescent="0.25">
      <c r="A106" s="51"/>
      <c r="C106" s="51"/>
      <c r="D106" s="51"/>
      <c r="E106" s="51"/>
      <c r="F106" s="51"/>
      <c r="G106" s="51"/>
      <c r="H106" s="51"/>
      <c r="M106" s="51"/>
    </row>
    <row r="107" spans="1:13" s="49" customFormat="1" x14ac:dyDescent="0.25">
      <c r="A107" s="51"/>
      <c r="C107" s="51"/>
      <c r="D107" s="51"/>
      <c r="E107" s="51"/>
      <c r="F107" s="51"/>
      <c r="G107" s="51"/>
      <c r="H107" s="51"/>
      <c r="M107" s="51"/>
    </row>
    <row r="108" spans="1:13" s="49" customFormat="1" x14ac:dyDescent="0.25">
      <c r="A108" s="51"/>
      <c r="C108" s="51"/>
      <c r="D108" s="51"/>
      <c r="E108" s="51"/>
      <c r="F108" s="51"/>
      <c r="G108" s="51"/>
      <c r="H108" s="51"/>
      <c r="M108" s="51"/>
    </row>
    <row r="109" spans="1:13" s="49" customFormat="1" x14ac:dyDescent="0.25">
      <c r="A109" s="51"/>
      <c r="C109" s="51"/>
      <c r="D109" s="51"/>
      <c r="E109" s="51"/>
      <c r="F109" s="51"/>
      <c r="G109" s="51"/>
      <c r="H109" s="51"/>
      <c r="M109" s="51"/>
    </row>
    <row r="110" spans="1:13" s="49" customFormat="1" x14ac:dyDescent="0.25">
      <c r="A110" s="51"/>
      <c r="C110" s="51"/>
      <c r="D110" s="51"/>
      <c r="E110" s="51"/>
      <c r="F110" s="51"/>
      <c r="G110" s="51"/>
      <c r="H110" s="51"/>
      <c r="M110" s="51"/>
    </row>
    <row r="111" spans="1:13" s="49" customFormat="1" x14ac:dyDescent="0.25">
      <c r="A111" s="51"/>
      <c r="C111" s="51"/>
      <c r="D111" s="51"/>
      <c r="E111" s="51"/>
      <c r="F111" s="51"/>
      <c r="G111" s="51"/>
      <c r="H111" s="51"/>
      <c r="M111" s="51"/>
    </row>
    <row r="112" spans="1:13" s="49" customFormat="1" x14ac:dyDescent="0.25">
      <c r="A112" s="51"/>
      <c r="C112" s="51"/>
      <c r="D112" s="51"/>
      <c r="E112" s="51"/>
      <c r="F112" s="51"/>
      <c r="G112" s="51"/>
      <c r="H112" s="51"/>
      <c r="M112" s="51"/>
    </row>
    <row r="113" spans="1:13" s="49" customFormat="1" x14ac:dyDescent="0.25">
      <c r="A113" s="51"/>
      <c r="C113" s="51"/>
      <c r="D113" s="51"/>
      <c r="E113" s="51"/>
      <c r="F113" s="51"/>
      <c r="G113" s="51"/>
      <c r="H113" s="51"/>
      <c r="M113" s="51"/>
    </row>
    <row r="114" spans="1:13" s="49" customFormat="1" x14ac:dyDescent="0.25">
      <c r="A114" s="51"/>
      <c r="C114" s="51"/>
      <c r="D114" s="51"/>
      <c r="E114" s="51"/>
      <c r="F114" s="51"/>
      <c r="G114" s="51"/>
      <c r="H114" s="51"/>
      <c r="M114" s="51"/>
    </row>
    <row r="115" spans="1:13" s="49" customFormat="1" x14ac:dyDescent="0.25">
      <c r="A115" s="51"/>
      <c r="C115" s="51"/>
      <c r="D115" s="51"/>
      <c r="E115" s="51"/>
      <c r="F115" s="51"/>
      <c r="G115" s="51"/>
      <c r="H115" s="51"/>
      <c r="M115" s="51"/>
    </row>
    <row r="116" spans="1:13" s="49" customFormat="1" x14ac:dyDescent="0.25">
      <c r="A116" s="51"/>
      <c r="C116" s="51"/>
      <c r="D116" s="51"/>
      <c r="E116" s="51"/>
      <c r="F116" s="51"/>
      <c r="G116" s="51"/>
      <c r="H116" s="51"/>
      <c r="M116" s="51"/>
    </row>
    <row r="117" spans="1:13" s="49" customFormat="1" x14ac:dyDescent="0.25">
      <c r="A117" s="51"/>
      <c r="C117" s="51"/>
      <c r="D117" s="51"/>
      <c r="E117" s="51"/>
      <c r="F117" s="51"/>
      <c r="G117" s="51"/>
      <c r="H117" s="51"/>
      <c r="M117" s="51"/>
    </row>
    <row r="118" spans="1:13" s="49" customFormat="1" x14ac:dyDescent="0.25">
      <c r="A118" s="51"/>
      <c r="C118" s="51"/>
      <c r="D118" s="51"/>
      <c r="E118" s="51"/>
      <c r="F118" s="51"/>
      <c r="G118" s="51"/>
      <c r="H118" s="51"/>
      <c r="M118" s="51"/>
    </row>
    <row r="119" spans="1:13" s="49" customFormat="1" x14ac:dyDescent="0.25">
      <c r="A119" s="51"/>
      <c r="C119" s="51"/>
      <c r="D119" s="51"/>
      <c r="E119" s="51"/>
      <c r="F119" s="51"/>
      <c r="G119" s="51"/>
      <c r="H119" s="51"/>
      <c r="M119" s="51"/>
    </row>
    <row r="120" spans="1:13" s="49" customFormat="1" x14ac:dyDescent="0.25">
      <c r="A120" s="51"/>
      <c r="C120" s="51"/>
      <c r="D120" s="51"/>
      <c r="E120" s="51"/>
      <c r="F120" s="51"/>
      <c r="G120" s="51"/>
      <c r="H120" s="51"/>
      <c r="M120" s="51"/>
    </row>
    <row r="121" spans="1:13" s="49" customFormat="1" x14ac:dyDescent="0.25">
      <c r="A121" s="51"/>
      <c r="C121" s="51"/>
      <c r="D121" s="51"/>
      <c r="E121" s="51"/>
      <c r="F121" s="51"/>
      <c r="G121" s="51"/>
      <c r="H121" s="51"/>
      <c r="M121" s="51"/>
    </row>
    <row r="122" spans="1:13" s="49" customFormat="1" x14ac:dyDescent="0.25">
      <c r="A122" s="51"/>
      <c r="C122" s="51"/>
      <c r="D122" s="51"/>
      <c r="E122" s="51"/>
      <c r="F122" s="51"/>
      <c r="G122" s="51"/>
      <c r="H122" s="51"/>
      <c r="M122" s="51"/>
    </row>
    <row r="123" spans="1:13" s="49" customFormat="1" x14ac:dyDescent="0.25">
      <c r="A123" s="51"/>
      <c r="C123" s="51"/>
      <c r="D123" s="51"/>
      <c r="E123" s="51"/>
      <c r="F123" s="51"/>
      <c r="G123" s="51"/>
      <c r="H123" s="51"/>
      <c r="M123" s="51"/>
    </row>
    <row r="124" spans="1:13" s="49" customFormat="1" x14ac:dyDescent="0.25">
      <c r="A124" s="51"/>
      <c r="C124" s="51"/>
      <c r="D124" s="51"/>
      <c r="E124" s="51"/>
      <c r="F124" s="51"/>
      <c r="G124" s="51"/>
      <c r="H124" s="51"/>
      <c r="M124" s="51"/>
    </row>
    <row r="125" spans="1:13" s="49" customFormat="1" x14ac:dyDescent="0.25">
      <c r="A125" s="51"/>
      <c r="C125" s="51"/>
      <c r="D125" s="51"/>
      <c r="E125" s="51"/>
      <c r="F125" s="51"/>
      <c r="G125" s="51"/>
      <c r="H125" s="51"/>
      <c r="M125" s="51"/>
    </row>
    <row r="126" spans="1:13" s="49" customFormat="1" x14ac:dyDescent="0.25">
      <c r="A126" s="51"/>
      <c r="C126" s="51"/>
      <c r="D126" s="51"/>
      <c r="E126" s="51"/>
      <c r="F126" s="51"/>
      <c r="G126" s="51"/>
      <c r="H126" s="51"/>
      <c r="M126" s="51"/>
    </row>
    <row r="127" spans="1:13" s="49" customFormat="1" x14ac:dyDescent="0.25">
      <c r="A127" s="51"/>
      <c r="C127" s="51"/>
      <c r="D127" s="51"/>
      <c r="E127" s="51"/>
      <c r="F127" s="51"/>
      <c r="G127" s="51"/>
      <c r="H127" s="51"/>
      <c r="M127" s="51"/>
    </row>
    <row r="128" spans="1:13" s="49" customFormat="1" x14ac:dyDescent="0.25">
      <c r="A128" s="51"/>
      <c r="C128" s="51"/>
      <c r="D128" s="51"/>
      <c r="E128" s="51"/>
      <c r="F128" s="51"/>
      <c r="G128" s="51"/>
      <c r="H128" s="51"/>
      <c r="M128" s="51"/>
    </row>
    <row r="129" spans="1:13" s="49" customFormat="1" x14ac:dyDescent="0.25">
      <c r="A129" s="51"/>
      <c r="C129" s="51"/>
      <c r="D129" s="51"/>
      <c r="E129" s="51"/>
      <c r="F129" s="51"/>
      <c r="G129" s="51"/>
      <c r="H129" s="51"/>
      <c r="M129" s="51"/>
    </row>
    <row r="130" spans="1:13" s="49" customFormat="1" x14ac:dyDescent="0.25">
      <c r="A130" s="51"/>
      <c r="C130" s="51"/>
      <c r="D130" s="51"/>
      <c r="E130" s="51"/>
      <c r="F130" s="51"/>
      <c r="G130" s="51"/>
      <c r="H130" s="51"/>
      <c r="M130" s="51"/>
    </row>
    <row r="131" spans="1:13" s="49" customFormat="1" x14ac:dyDescent="0.25">
      <c r="A131" s="51"/>
      <c r="C131" s="51"/>
      <c r="D131" s="51"/>
      <c r="E131" s="51"/>
      <c r="F131" s="51"/>
      <c r="G131" s="51"/>
      <c r="H131" s="51"/>
      <c r="M131" s="51"/>
    </row>
    <row r="132" spans="1:13" s="49" customFormat="1" x14ac:dyDescent="0.25">
      <c r="A132" s="51"/>
      <c r="C132" s="51"/>
      <c r="D132" s="51"/>
      <c r="E132" s="51"/>
      <c r="F132" s="51"/>
      <c r="G132" s="51"/>
      <c r="H132" s="51"/>
      <c r="M132" s="51"/>
    </row>
    <row r="133" spans="1:13" s="49" customFormat="1" x14ac:dyDescent="0.25">
      <c r="A133" s="51"/>
      <c r="C133" s="51"/>
      <c r="D133" s="51"/>
      <c r="E133" s="51"/>
      <c r="F133" s="51"/>
      <c r="G133" s="51"/>
      <c r="H133" s="51"/>
      <c r="M133" s="51"/>
    </row>
    <row r="134" spans="1:13" s="49" customFormat="1" x14ac:dyDescent="0.25">
      <c r="A134" s="51"/>
      <c r="C134" s="51"/>
      <c r="D134" s="51"/>
      <c r="E134" s="51"/>
      <c r="F134" s="51"/>
      <c r="G134" s="51"/>
      <c r="H134" s="51"/>
      <c r="M134" s="51"/>
    </row>
    <row r="135" spans="1:13" s="49" customFormat="1" x14ac:dyDescent="0.25">
      <c r="A135" s="51"/>
      <c r="C135" s="51"/>
      <c r="D135" s="51"/>
      <c r="E135" s="51"/>
      <c r="F135" s="51"/>
      <c r="G135" s="51"/>
      <c r="H135" s="51"/>
      <c r="M135" s="51"/>
    </row>
    <row r="136" spans="1:13" s="49" customFormat="1" x14ac:dyDescent="0.25">
      <c r="A136" s="51"/>
      <c r="C136" s="51"/>
      <c r="D136" s="51"/>
      <c r="E136" s="51"/>
      <c r="F136" s="51"/>
      <c r="G136" s="51"/>
      <c r="H136" s="51"/>
      <c r="M136" s="51"/>
    </row>
    <row r="137" spans="1:13" s="49" customFormat="1" x14ac:dyDescent="0.25">
      <c r="A137" s="51"/>
      <c r="C137" s="51"/>
      <c r="D137" s="51"/>
      <c r="E137" s="51"/>
      <c r="F137" s="51"/>
      <c r="G137" s="51"/>
      <c r="H137" s="51"/>
      <c r="M137" s="51"/>
    </row>
    <row r="138" spans="1:13" s="49" customFormat="1" x14ac:dyDescent="0.25">
      <c r="A138" s="51"/>
      <c r="C138" s="51"/>
      <c r="D138" s="51"/>
      <c r="E138" s="51"/>
      <c r="F138" s="51"/>
      <c r="G138" s="51"/>
      <c r="H138" s="51"/>
      <c r="M138" s="51"/>
    </row>
    <row r="139" spans="1:13" s="49" customFormat="1" x14ac:dyDescent="0.25">
      <c r="A139" s="51"/>
      <c r="C139" s="51"/>
      <c r="D139" s="51"/>
      <c r="E139" s="51"/>
      <c r="F139" s="51"/>
      <c r="G139" s="51"/>
      <c r="H139" s="51"/>
      <c r="M139" s="51"/>
    </row>
    <row r="140" spans="1:13" s="49" customFormat="1" x14ac:dyDescent="0.25">
      <c r="A140" s="51"/>
      <c r="C140" s="51"/>
      <c r="D140" s="51"/>
      <c r="E140" s="51"/>
      <c r="F140" s="51"/>
      <c r="G140" s="51"/>
      <c r="H140" s="51"/>
      <c r="M140" s="51"/>
    </row>
    <row r="141" spans="1:13" s="49" customFormat="1" x14ac:dyDescent="0.25">
      <c r="A141" s="51"/>
      <c r="C141" s="51"/>
      <c r="D141" s="51"/>
      <c r="E141" s="51"/>
      <c r="F141" s="51"/>
      <c r="G141" s="51"/>
      <c r="H141" s="51"/>
      <c r="M141" s="51"/>
    </row>
    <row r="142" spans="1:13" s="49" customFormat="1" x14ac:dyDescent="0.25">
      <c r="A142" s="51"/>
      <c r="C142" s="51"/>
      <c r="D142" s="51"/>
      <c r="E142" s="51"/>
      <c r="F142" s="51"/>
      <c r="G142" s="51"/>
      <c r="H142" s="51"/>
      <c r="M142" s="51"/>
    </row>
    <row r="143" spans="1:13" s="49" customFormat="1" x14ac:dyDescent="0.25">
      <c r="A143" s="51"/>
      <c r="C143" s="51"/>
      <c r="D143" s="51"/>
      <c r="E143" s="51"/>
      <c r="F143" s="51"/>
      <c r="G143" s="51"/>
      <c r="H143" s="51"/>
      <c r="M143" s="51"/>
    </row>
    <row r="144" spans="1:13" s="49" customFormat="1" x14ac:dyDescent="0.25">
      <c r="A144" s="51"/>
      <c r="C144" s="51"/>
      <c r="D144" s="51"/>
      <c r="E144" s="51"/>
      <c r="F144" s="51"/>
      <c r="G144" s="51"/>
      <c r="H144" s="51"/>
      <c r="M144" s="51"/>
    </row>
    <row r="145" spans="1:39" x14ac:dyDescent="0.25">
      <c r="A145" s="51"/>
      <c r="B145" s="49"/>
      <c r="C145" s="51"/>
      <c r="D145" s="51"/>
      <c r="E145" s="51"/>
      <c r="F145" s="51"/>
      <c r="G145" s="51"/>
      <c r="H145" s="51"/>
      <c r="I145" s="49"/>
      <c r="J145" s="49"/>
      <c r="K145" s="49"/>
      <c r="L145" s="49"/>
      <c r="M145" s="51"/>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row>
  </sheetData>
  <mergeCells count="43">
    <mergeCell ref="AN5:AN9"/>
    <mergeCell ref="AH4:AM4"/>
    <mergeCell ref="A3:AM3"/>
    <mergeCell ref="F5:F9"/>
    <mergeCell ref="G5:G9"/>
    <mergeCell ref="N8:O8"/>
    <mergeCell ref="M8:M9"/>
    <mergeCell ref="AC7:AG7"/>
    <mergeCell ref="AC8:AE8"/>
    <mergeCell ref="AF8:AG8"/>
    <mergeCell ref="T8:U8"/>
    <mergeCell ref="W8:Y8"/>
    <mergeCell ref="Z8:AA8"/>
    <mergeCell ref="AI8:AK8"/>
    <mergeCell ref="V7:V9"/>
    <mergeCell ref="W7:AA7"/>
    <mergeCell ref="P5:AG5"/>
    <mergeCell ref="AH5:AM6"/>
    <mergeCell ref="I7:I9"/>
    <mergeCell ref="J7:L7"/>
    <mergeCell ref="M7:O7"/>
    <mergeCell ref="P7:P9"/>
    <mergeCell ref="Q7:U7"/>
    <mergeCell ref="J8:J9"/>
    <mergeCell ref="K8:L8"/>
    <mergeCell ref="Q8:S8"/>
    <mergeCell ref="V6:AA6"/>
    <mergeCell ref="E5:E9"/>
    <mergeCell ref="H6:H9"/>
    <mergeCell ref="I6:O6"/>
    <mergeCell ref="P6:U6"/>
    <mergeCell ref="A1:AM1"/>
    <mergeCell ref="A2:AM2"/>
    <mergeCell ref="A5:A9"/>
    <mergeCell ref="B5:B9"/>
    <mergeCell ref="C5:C9"/>
    <mergeCell ref="D5:D9"/>
    <mergeCell ref="H5:O5"/>
    <mergeCell ref="AB7:AB9"/>
    <mergeCell ref="AH7:AH9"/>
    <mergeCell ref="AI7:AM7"/>
    <mergeCell ref="AL8:AM8"/>
    <mergeCell ref="AB6:AG6"/>
  </mergeCells>
  <pageMargins left="0.31496062992125984" right="0.11811023622047245" top="0.55118110236220474" bottom="0.15748031496062992" header="0.31496062992125984" footer="0.31496062992125984"/>
  <pageSetup paperSize="9" scale="47"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PL2 ODA 26-30</vt:lpstr>
      <vt:lpstr>PL5 ODA 26-30 (riêng)</vt:lpstr>
      <vt:lpstr>'PL2 ODA 26-30'!Print_Area</vt:lpstr>
      <vt:lpstr>'PL2 ODA 26-30'!Print_Titles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 Hoang</dc:creator>
  <cp:lastModifiedBy>DELL</cp:lastModifiedBy>
  <cp:lastPrinted>2025-08-11T06:39:10Z</cp:lastPrinted>
  <dcterms:created xsi:type="dcterms:W3CDTF">2024-08-20T07:30:18Z</dcterms:created>
  <dcterms:modified xsi:type="dcterms:W3CDTF">2025-08-11T06:54:58Z</dcterms:modified>
</cp:coreProperties>
</file>